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wn-fsv-01.saga-net.local\共有フォルダ\総務法制課\Public\３係　統計係\05 刊行物\01 統計書\R元年版統計データ\06 統計書HP用（新）\"/>
    </mc:Choice>
  </mc:AlternateContent>
  <bookViews>
    <workbookView xWindow="0" yWindow="0" windowWidth="20490" windowHeight="8985"/>
  </bookViews>
  <sheets>
    <sheet name="目次" sheetId="1" r:id="rId1"/>
    <sheet name="105" sheetId="2" r:id="rId2"/>
    <sheet name="106" sheetId="3" r:id="rId3"/>
    <sheet name="107" sheetId="12" r:id="rId4"/>
    <sheet name="108" sheetId="4" r:id="rId5"/>
    <sheet name="109" sheetId="13" r:id="rId6"/>
    <sheet name="110" sheetId="6" r:id="rId7"/>
    <sheet name="111" sheetId="7" r:id="rId8"/>
    <sheet name="112" sheetId="8" r:id="rId9"/>
    <sheet name="113" sheetId="9" r:id="rId10"/>
    <sheet name="114" sheetId="10" r:id="rId11"/>
  </sheets>
  <definedNames>
    <definedName name="_xlnm.Print_Area" localSheetId="9">'113'!$A$1:$G$12</definedName>
    <definedName name="wrn.toukei." localSheetId="10" hidden="1">{#N/A,#N/A,FALSE,"312"}</definedName>
    <definedName name="wrn.toukei." hidden="1">{#N/A,#N/A,FALSE,"312"}</definedName>
  </definedNames>
  <calcPr calcId="162913"/>
</workbook>
</file>

<file path=xl/calcChain.xml><?xml version="1.0" encoding="utf-8"?>
<calcChain xmlns="http://schemas.openxmlformats.org/spreadsheetml/2006/main">
  <c r="G22" i="4" l="1"/>
  <c r="I22" i="4" s="1"/>
  <c r="F22" i="4"/>
  <c r="E22" i="4"/>
  <c r="G21" i="4"/>
  <c r="I21" i="4" s="1"/>
  <c r="F21" i="4"/>
  <c r="E21" i="4"/>
  <c r="G20" i="4"/>
  <c r="I20" i="4" s="1"/>
  <c r="F20" i="4"/>
  <c r="E20" i="4"/>
  <c r="G19" i="4"/>
  <c r="I19" i="4" s="1"/>
  <c r="F19" i="4"/>
  <c r="E19" i="4"/>
  <c r="G18" i="4"/>
  <c r="I18" i="4" s="1"/>
  <c r="F18" i="4"/>
  <c r="E18" i="4"/>
  <c r="I17" i="4"/>
  <c r="F17" i="4"/>
  <c r="E17" i="4"/>
  <c r="I16" i="4"/>
  <c r="F16" i="4"/>
  <c r="E16" i="4"/>
  <c r="I15" i="4"/>
  <c r="G15" i="4"/>
  <c r="F15" i="4"/>
  <c r="E15" i="4"/>
  <c r="G14" i="4"/>
  <c r="I14" i="4" s="1"/>
  <c r="F14" i="4"/>
  <c r="E14" i="4"/>
  <c r="I13" i="4"/>
  <c r="G13" i="4"/>
  <c r="F13" i="4"/>
  <c r="E13" i="4"/>
  <c r="G12" i="4"/>
  <c r="I12" i="4" s="1"/>
  <c r="F12" i="4"/>
  <c r="E12" i="4"/>
  <c r="I11" i="4"/>
  <c r="G11" i="4"/>
  <c r="E11" i="4"/>
  <c r="I10" i="4"/>
  <c r="G10" i="4"/>
  <c r="F10" i="4"/>
  <c r="E10" i="4"/>
  <c r="C8" i="1" l="1"/>
  <c r="C14" i="1"/>
  <c r="C13" i="1"/>
  <c r="C12" i="1"/>
  <c r="C11" i="1"/>
  <c r="C10" i="1"/>
  <c r="C9" i="1"/>
  <c r="C7" i="1" l="1"/>
  <c r="C6" i="1"/>
  <c r="C5" i="1"/>
  <c r="B14" i="1"/>
  <c r="B13" i="1"/>
  <c r="B12" i="1"/>
  <c r="B11" i="1"/>
  <c r="B10" i="1"/>
  <c r="B9" i="1"/>
  <c r="B8" i="1"/>
  <c r="B7" i="1"/>
  <c r="B6" i="1"/>
  <c r="B5" i="1"/>
</calcChain>
</file>

<file path=xl/sharedStrings.xml><?xml version="1.0" encoding="utf-8"?>
<sst xmlns="http://schemas.openxmlformats.org/spreadsheetml/2006/main" count="443" uniqueCount="245">
  <si>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4"/>
  </si>
  <si>
    <t>タイトル</t>
    <phoneticPr fontId="4"/>
  </si>
  <si>
    <t>掲載年次・年度</t>
    <rPh sb="0" eb="2">
      <t>ケイサイ</t>
    </rPh>
    <rPh sb="2" eb="4">
      <t>ネンジ</t>
    </rPh>
    <rPh sb="5" eb="7">
      <t>ネンド</t>
    </rPh>
    <phoneticPr fontId="4"/>
  </si>
  <si>
    <t>〔10〕  運 輸 ・ 通 信</t>
    <rPh sb="6" eb="7">
      <t>ウン</t>
    </rPh>
    <rPh sb="8" eb="9">
      <t>ユ</t>
    </rPh>
    <rPh sb="12" eb="13">
      <t>ツウ</t>
    </rPh>
    <rPh sb="14" eb="15">
      <t>マコト</t>
    </rPh>
    <phoneticPr fontId="4"/>
  </si>
  <si>
    <t>〔１０〕　運  輸 ・ 通  信</t>
    <rPh sb="5" eb="6">
      <t>ウン</t>
    </rPh>
    <rPh sb="8" eb="9">
      <t>ユ</t>
    </rPh>
    <rPh sb="12" eb="13">
      <t>ツウ</t>
    </rPh>
    <rPh sb="15" eb="16">
      <t>シン</t>
    </rPh>
    <phoneticPr fontId="25"/>
  </si>
  <si>
    <t>種   別</t>
  </si>
  <si>
    <t>普通車</t>
  </si>
  <si>
    <t>小型車</t>
  </si>
  <si>
    <t>被けん引車</t>
  </si>
  <si>
    <t>軽自動車</t>
  </si>
  <si>
    <t>軽四輪車</t>
  </si>
  <si>
    <t>特種用途車</t>
    <rPh sb="1" eb="2">
      <t>タネ</t>
    </rPh>
    <rPh sb="2" eb="4">
      <t>ヨウト</t>
    </rPh>
    <phoneticPr fontId="25"/>
  </si>
  <si>
    <t>小型二輪車</t>
    <rPh sb="0" eb="2">
      <t>コガタ</t>
    </rPh>
    <rPh sb="2" eb="5">
      <t>ニリンシャ</t>
    </rPh>
    <phoneticPr fontId="25"/>
  </si>
  <si>
    <t>(用途別不明（軽））</t>
    <rPh sb="1" eb="3">
      <t>ヨウト</t>
    </rPh>
    <rPh sb="3" eb="4">
      <t>ベツ</t>
    </rPh>
    <rPh sb="4" eb="6">
      <t>フメイ</t>
    </rPh>
    <rPh sb="7" eb="8">
      <t>ケイ</t>
    </rPh>
    <phoneticPr fontId="25"/>
  </si>
  <si>
    <t>種           別</t>
  </si>
  <si>
    <t>総　　　　　　　　　 数</t>
  </si>
  <si>
    <t>原動機付
自 転 車</t>
    <rPh sb="0" eb="1">
      <t>ハラ</t>
    </rPh>
    <rPh sb="1" eb="2">
      <t>ドウ</t>
    </rPh>
    <rPh sb="2" eb="3">
      <t>キ</t>
    </rPh>
    <rPh sb="3" eb="4">
      <t>ツキ</t>
    </rPh>
    <rPh sb="5" eb="6">
      <t>ジ</t>
    </rPh>
    <rPh sb="7" eb="8">
      <t>テン</t>
    </rPh>
    <rPh sb="9" eb="10">
      <t>クルマ</t>
    </rPh>
    <phoneticPr fontId="25"/>
  </si>
  <si>
    <t>50㏄以下</t>
  </si>
  <si>
    <t>50㏄を超え90㏄以下</t>
    <rPh sb="4" eb="5">
      <t>コ</t>
    </rPh>
    <phoneticPr fontId="25"/>
  </si>
  <si>
    <t>90㏄を超え125㏄以下</t>
    <rPh sb="4" eb="5">
      <t>コ</t>
    </rPh>
    <phoneticPr fontId="25"/>
  </si>
  <si>
    <t>小計</t>
  </si>
  <si>
    <t>軽 自 動 車</t>
    <rPh sb="2" eb="3">
      <t>ジ</t>
    </rPh>
    <rPh sb="4" eb="5">
      <t>ドウ</t>
    </rPh>
    <rPh sb="6" eb="7">
      <t>クルマ</t>
    </rPh>
    <phoneticPr fontId="25"/>
  </si>
  <si>
    <t>二輪のもの</t>
  </si>
  <si>
    <t>三輪のもの</t>
  </si>
  <si>
    <t>四輪乗用</t>
  </si>
  <si>
    <t>四輪貨物用</t>
  </si>
  <si>
    <t>小型特殊農耕用</t>
  </si>
  <si>
    <t>自動車その他</t>
  </si>
  <si>
    <t>二 輪 の 小 型 自 動 車</t>
  </si>
  <si>
    <t>資料：市民税課</t>
  </si>
  <si>
    <t>年度・月</t>
    <rPh sb="0" eb="2">
      <t>ネンド</t>
    </rPh>
    <rPh sb="3" eb="4">
      <t>ツキ</t>
    </rPh>
    <phoneticPr fontId="25"/>
  </si>
  <si>
    <t>着陸回数（回）</t>
    <rPh sb="0" eb="2">
      <t>チャクリク</t>
    </rPh>
    <rPh sb="2" eb="4">
      <t>カイスウ</t>
    </rPh>
    <rPh sb="5" eb="6">
      <t>カイ</t>
    </rPh>
    <phoneticPr fontId="25"/>
  </si>
  <si>
    <t>乗降人員（人）</t>
    <rPh sb="0" eb="2">
      <t>ジョウコウ</t>
    </rPh>
    <rPh sb="2" eb="4">
      <t>ジンイン</t>
    </rPh>
    <rPh sb="5" eb="6">
      <t>ニン</t>
    </rPh>
    <phoneticPr fontId="25"/>
  </si>
  <si>
    <t>貨物取扱（ｔ）</t>
    <rPh sb="0" eb="2">
      <t>カモツ</t>
    </rPh>
    <rPh sb="2" eb="4">
      <t>トリアツカイ</t>
    </rPh>
    <phoneticPr fontId="25"/>
  </si>
  <si>
    <t>国際線</t>
    <rPh sb="0" eb="3">
      <t>コクサイセン</t>
    </rPh>
    <phoneticPr fontId="25"/>
  </si>
  <si>
    <t>国内線</t>
    <rPh sb="0" eb="3">
      <t>コクナイセン</t>
    </rPh>
    <phoneticPr fontId="25"/>
  </si>
  <si>
    <t>合計</t>
    <rPh sb="0" eb="2">
      <t>ゴウケイ</t>
    </rPh>
    <phoneticPr fontId="25"/>
  </si>
  <si>
    <t>乗客</t>
    <rPh sb="0" eb="2">
      <t>ジョウキャク</t>
    </rPh>
    <phoneticPr fontId="25"/>
  </si>
  <si>
    <t>降客</t>
    <rPh sb="0" eb="1">
      <t>ジョウコウ</t>
    </rPh>
    <rPh sb="1" eb="2">
      <t>キャク</t>
    </rPh>
    <phoneticPr fontId="25"/>
  </si>
  <si>
    <t>積荷</t>
    <rPh sb="0" eb="2">
      <t>ツミニ</t>
    </rPh>
    <phoneticPr fontId="25"/>
  </si>
  <si>
    <t>卸荷</t>
    <rPh sb="0" eb="1">
      <t>オロシウ</t>
    </rPh>
    <rPh sb="1" eb="2">
      <t>ニ</t>
    </rPh>
    <phoneticPr fontId="25"/>
  </si>
  <si>
    <t>インターチェンジ別流入台数</t>
    <rPh sb="8" eb="9">
      <t>ベツ</t>
    </rPh>
    <rPh sb="9" eb="11">
      <t>リュウニュウ</t>
    </rPh>
    <rPh sb="11" eb="13">
      <t>ダイスウ</t>
    </rPh>
    <phoneticPr fontId="4"/>
  </si>
  <si>
    <t xml:space="preserve">   （単位：台）</t>
  </si>
  <si>
    <t>車 種</t>
    <rPh sb="0" eb="1">
      <t>クルマ</t>
    </rPh>
    <rPh sb="2" eb="3">
      <t>タネ</t>
    </rPh>
    <phoneticPr fontId="4"/>
  </si>
  <si>
    <t>佐賀大和インターチェンジ</t>
    <rPh sb="0" eb="2">
      <t>サガ</t>
    </rPh>
    <rPh sb="2" eb="4">
      <t>ヤマト</t>
    </rPh>
    <phoneticPr fontId="4"/>
  </si>
  <si>
    <t>年 度</t>
    <rPh sb="0" eb="1">
      <t>トシ</t>
    </rPh>
    <rPh sb="2" eb="3">
      <t>ド</t>
    </rPh>
    <phoneticPr fontId="4"/>
  </si>
  <si>
    <t>軽自動車等</t>
    <rPh sb="4" eb="5">
      <t>トウ</t>
    </rPh>
    <phoneticPr fontId="29"/>
  </si>
  <si>
    <t>中型車</t>
    <rPh sb="0" eb="2">
      <t>チュウガタ</t>
    </rPh>
    <rPh sb="2" eb="3">
      <t>クルマ</t>
    </rPh>
    <phoneticPr fontId="4"/>
  </si>
  <si>
    <t>大型車</t>
    <rPh sb="0" eb="3">
      <t>オオガタシャ</t>
    </rPh>
    <phoneticPr fontId="4"/>
  </si>
  <si>
    <t>合　計</t>
    <rPh sb="0" eb="1">
      <t>ゴウ</t>
    </rPh>
    <rPh sb="2" eb="3">
      <t>ケイ</t>
    </rPh>
    <phoneticPr fontId="4"/>
  </si>
  <si>
    <t>インターチェンジ別流出台数</t>
    <rPh sb="8" eb="9">
      <t>ベツ</t>
    </rPh>
    <rPh sb="9" eb="11">
      <t>リュウシュツ</t>
    </rPh>
    <rPh sb="11" eb="13">
      <t>ダイスウ</t>
    </rPh>
    <phoneticPr fontId="4"/>
  </si>
  <si>
    <t>資料：西日本高速道路株式会社九州支社</t>
    <rPh sb="3" eb="4">
      <t>ニシ</t>
    </rPh>
    <rPh sb="4" eb="6">
      <t>ニホン</t>
    </rPh>
    <rPh sb="6" eb="8">
      <t>コウソク</t>
    </rPh>
    <rPh sb="8" eb="10">
      <t>ドウロ</t>
    </rPh>
    <rPh sb="10" eb="14">
      <t>カブシキガイシャ</t>
    </rPh>
    <rPh sb="14" eb="16">
      <t>キュウシュウ</t>
    </rPh>
    <rPh sb="16" eb="18">
      <t>シシャ</t>
    </rPh>
    <phoneticPr fontId="25"/>
  </si>
  <si>
    <t>種          別</t>
  </si>
  <si>
    <t>免許キロ</t>
  </si>
  <si>
    <t>km</t>
  </si>
  <si>
    <t>バス台数</t>
  </si>
  <si>
    <t>台</t>
  </si>
  <si>
    <t>定期バス乗車人員</t>
  </si>
  <si>
    <t>千人</t>
  </si>
  <si>
    <t>総収入（年間）</t>
  </si>
  <si>
    <t>万円</t>
  </si>
  <si>
    <t>千km</t>
  </si>
  <si>
    <t>使用総日車</t>
  </si>
  <si>
    <t>日車</t>
  </si>
  <si>
    <t>１日１車平均走行キロ</t>
    <rPh sb="6" eb="8">
      <t>ソウコウ</t>
    </rPh>
    <phoneticPr fontId="25"/>
  </si>
  <si>
    <t>１日１車平均乗車人員</t>
  </si>
  <si>
    <t>人</t>
  </si>
  <si>
    <t>１日１車平均収入</t>
  </si>
  <si>
    <t>円</t>
  </si>
  <si>
    <t>資料：交通局</t>
  </si>
  <si>
    <t>資料：日本郵便株式会社九州支社</t>
    <rPh sb="3" eb="5">
      <t>ニホン</t>
    </rPh>
    <rPh sb="5" eb="7">
      <t>ユウビン</t>
    </rPh>
    <rPh sb="7" eb="11">
      <t>カブシキガイシャ</t>
    </rPh>
    <rPh sb="11" eb="13">
      <t>キュウシュウ</t>
    </rPh>
    <rPh sb="13" eb="15">
      <t>シシャ</t>
    </rPh>
    <phoneticPr fontId="25"/>
  </si>
  <si>
    <t>注)簡易郵便局は含まない。</t>
    <rPh sb="0" eb="1">
      <t>チュウ</t>
    </rPh>
    <rPh sb="2" eb="4">
      <t>カンイ</t>
    </rPh>
    <rPh sb="4" eb="7">
      <t>ユウビンキョク</t>
    </rPh>
    <rPh sb="8" eb="9">
      <t>フク</t>
    </rPh>
    <phoneticPr fontId="25"/>
  </si>
  <si>
    <t>放送受信契約数</t>
    <rPh sb="0" eb="2">
      <t>ホウソウ</t>
    </rPh>
    <rPh sb="2" eb="4">
      <t>ジュシン</t>
    </rPh>
    <rPh sb="4" eb="7">
      <t>ケイヤクスウ</t>
    </rPh>
    <phoneticPr fontId="4"/>
  </si>
  <si>
    <t>衛星契約数 (再掲）</t>
    <rPh sb="4" eb="5">
      <t>カズ</t>
    </rPh>
    <phoneticPr fontId="25"/>
  </si>
  <si>
    <t>輸移入量（単位：ｔ）</t>
    <rPh sb="0" eb="1">
      <t>ユ</t>
    </rPh>
    <rPh sb="1" eb="3">
      <t>イニュウ</t>
    </rPh>
    <rPh sb="3" eb="4">
      <t>リョウ</t>
    </rPh>
    <phoneticPr fontId="4"/>
  </si>
  <si>
    <t>合計</t>
    <rPh sb="0" eb="2">
      <t>ゴウケイ</t>
    </rPh>
    <phoneticPr fontId="4"/>
  </si>
  <si>
    <t>金属機械工業品</t>
  </si>
  <si>
    <t>分類不能</t>
  </si>
  <si>
    <t>-</t>
  </si>
  <si>
    <t>輸移出量（単位：ｔ）</t>
    <rPh sb="0" eb="1">
      <t>ユ</t>
    </rPh>
    <rPh sb="1" eb="3">
      <t>イシュツ</t>
    </rPh>
    <rPh sb="3" eb="4">
      <t>リョウ</t>
    </rPh>
    <phoneticPr fontId="4"/>
  </si>
  <si>
    <t xml:space="preserve"> 年次</t>
    <rPh sb="1" eb="3">
      <t>ネンジ</t>
    </rPh>
    <phoneticPr fontId="4"/>
  </si>
  <si>
    <t>旅                    客</t>
  </si>
  <si>
    <t>乗   車   人   員</t>
  </si>
  <si>
    <t>降車人員</t>
  </si>
  <si>
    <t>１   日   平   均</t>
  </si>
  <si>
    <t>発  送</t>
  </si>
  <si>
    <t>到  着</t>
    <rPh sb="0" eb="1">
      <t>イタル</t>
    </rPh>
    <rPh sb="3" eb="4">
      <t>キ</t>
    </rPh>
    <phoneticPr fontId="25"/>
  </si>
  <si>
    <t>総  数</t>
  </si>
  <si>
    <t>うち定期</t>
  </si>
  <si>
    <t>乗車人員</t>
  </si>
  <si>
    <t>トン数</t>
  </si>
  <si>
    <t>内  訳 （長崎本線）</t>
    <rPh sb="0" eb="1">
      <t>ウチ</t>
    </rPh>
    <rPh sb="3" eb="4">
      <t>ヤク</t>
    </rPh>
    <phoneticPr fontId="25"/>
  </si>
  <si>
    <t>バルーンさが駅</t>
    <rPh sb="6" eb="7">
      <t>エキ</t>
    </rPh>
    <phoneticPr fontId="25"/>
  </si>
  <si>
    <t>久保田駅</t>
    <rPh sb="0" eb="3">
      <t>クボタ</t>
    </rPh>
    <rPh sb="3" eb="4">
      <t>エキ</t>
    </rPh>
    <phoneticPr fontId="25"/>
  </si>
  <si>
    <t>平成27年</t>
    <rPh sb="4" eb="5">
      <t>ネン</t>
    </rPh>
    <phoneticPr fontId="25"/>
  </si>
  <si>
    <t>平成26年度</t>
    <rPh sb="4" eb="6">
      <t>ネンド</t>
    </rPh>
    <phoneticPr fontId="25"/>
  </si>
  <si>
    <t>普通車</t>
    <phoneticPr fontId="4"/>
  </si>
  <si>
    <t>中型車</t>
    <phoneticPr fontId="4"/>
  </si>
  <si>
    <t>平成27年度</t>
    <rPh sb="4" eb="6">
      <t>ネンド</t>
    </rPh>
    <phoneticPr fontId="25"/>
  </si>
  <si>
    <t>特大車</t>
    <phoneticPr fontId="4"/>
  </si>
  <si>
    <t>合　計</t>
    <phoneticPr fontId="4"/>
  </si>
  <si>
    <t>各年3月31日現在</t>
    <phoneticPr fontId="25"/>
  </si>
  <si>
    <t>平成28年</t>
    <rPh sb="4" eb="5">
      <t>ネン</t>
    </rPh>
    <phoneticPr fontId="25"/>
  </si>
  <si>
    <t>平成27年</t>
  </si>
  <si>
    <t>貨物車</t>
    <phoneticPr fontId="25"/>
  </si>
  <si>
    <t>総数</t>
    <phoneticPr fontId="25"/>
  </si>
  <si>
    <t>乗合車</t>
    <phoneticPr fontId="25"/>
  </si>
  <si>
    <t>乗用車</t>
    <phoneticPr fontId="25"/>
  </si>
  <si>
    <t>各年4月1日現在</t>
  </si>
  <si>
    <t>平成28年</t>
  </si>
  <si>
    <t>貨     物</t>
  </si>
  <si>
    <t xml:space="preserve"> 138 451 </t>
  </si>
  <si>
    <t xml:space="preserve"> 93 903 </t>
  </si>
  <si>
    <t>佐 賀 駅</t>
  </si>
  <si>
    <t>鍋 島 駅</t>
  </si>
  <si>
    <t>伊賀屋駅</t>
  </si>
  <si>
    <t xml:space="preserve">- </t>
  </si>
  <si>
    <t>大型車</t>
    <phoneticPr fontId="4"/>
  </si>
  <si>
    <t>平成28年度</t>
    <rPh sb="4" eb="6">
      <t>ネンド</t>
    </rPh>
    <phoneticPr fontId="25"/>
  </si>
  <si>
    <t>総走行キロ</t>
  </si>
  <si>
    <t>走行キロ１キロ当たり収入</t>
  </si>
  <si>
    <t xml:space="preserve">  26</t>
  </si>
  <si>
    <t xml:space="preserve">  27</t>
  </si>
  <si>
    <t>(単位：世帯）</t>
  </si>
  <si>
    <t>各年3月31日現在</t>
  </si>
  <si>
    <t>　28</t>
  </si>
  <si>
    <t>　29</t>
  </si>
  <si>
    <t>区 分</t>
  </si>
  <si>
    <t>入 港 船 舶 数</t>
  </si>
  <si>
    <t>乗　降　客　数</t>
  </si>
  <si>
    <t>総 屯 数</t>
  </si>
  <si>
    <t>乗 込 人 数</t>
  </si>
  <si>
    <t>上 陸 人 員</t>
  </si>
  <si>
    <t>農水産品</t>
  </si>
  <si>
    <t>林産品</t>
  </si>
  <si>
    <t>鉱産品</t>
  </si>
  <si>
    <t>化学工業品</t>
  </si>
  <si>
    <t>軽工業品</t>
  </si>
  <si>
    <t>雑工業品</t>
  </si>
  <si>
    <t>特殊品</t>
  </si>
  <si>
    <t>フェリーによる
自動車運搬量</t>
  </si>
  <si>
    <t>平成29年</t>
    <rPh sb="4" eb="5">
      <t>ネン</t>
    </rPh>
    <phoneticPr fontId="25"/>
  </si>
  <si>
    <t>平
成
29
年
度</t>
    <rPh sb="0" eb="1">
      <t>ヒラ</t>
    </rPh>
    <rPh sb="2" eb="3">
      <t>セイ</t>
    </rPh>
    <rPh sb="7" eb="8">
      <t>ネン</t>
    </rPh>
    <rPh sb="9" eb="10">
      <t>ド</t>
    </rPh>
    <phoneticPr fontId="25"/>
  </si>
  <si>
    <t xml:space="preserve">  28</t>
  </si>
  <si>
    <t xml:space="preserve">  29</t>
  </si>
  <si>
    <t>資料：九州旅客鉄道株式会社, 日本貨物鉄道株式会社</t>
    <rPh sb="9" eb="13">
      <t>カブシキガイシャ</t>
    </rPh>
    <rPh sb="21" eb="25">
      <t>カブシキガイシャ</t>
    </rPh>
    <phoneticPr fontId="25"/>
  </si>
  <si>
    <t>注1)バルーンさが駅は, 5日間の臨時駅。1日平均は5日間で計算。</t>
    <rPh sb="0" eb="1">
      <t>チュウ</t>
    </rPh>
    <rPh sb="9" eb="10">
      <t>エキ</t>
    </rPh>
    <rPh sb="14" eb="16">
      <t>ニチカン</t>
    </rPh>
    <rPh sb="17" eb="19">
      <t>リンジ</t>
    </rPh>
    <rPh sb="19" eb="20">
      <t>エキ</t>
    </rPh>
    <rPh sb="22" eb="23">
      <t>ニチ</t>
    </rPh>
    <rPh sb="23" eb="25">
      <t>ヘイキン</t>
    </rPh>
    <rPh sb="27" eb="29">
      <t>ニチカン</t>
    </rPh>
    <rPh sb="30" eb="32">
      <t>ケイサン</t>
    </rPh>
    <phoneticPr fontId="25"/>
  </si>
  <si>
    <t>注）小型二輪車は, 250㏄を超えるもの。</t>
    <rPh sb="15" eb="16">
      <t>コ</t>
    </rPh>
    <phoneticPr fontId="25"/>
  </si>
  <si>
    <t>注2)平成28年度以降の乗車人員の年度計は, 佐賀駅, 鍋島駅および久保田駅の合計。</t>
    <rPh sb="0" eb="1">
      <t>チュウ</t>
    </rPh>
    <rPh sb="3" eb="5">
      <t>ヘイセイ</t>
    </rPh>
    <rPh sb="7" eb="9">
      <t>ネンド</t>
    </rPh>
    <rPh sb="9" eb="11">
      <t>イコウ</t>
    </rPh>
    <rPh sb="12" eb="14">
      <t>ジョウシャ</t>
    </rPh>
    <rPh sb="14" eb="16">
      <t>ジンイン</t>
    </rPh>
    <rPh sb="17" eb="19">
      <t>ネンド</t>
    </rPh>
    <rPh sb="19" eb="20">
      <t>ケイ</t>
    </rPh>
    <rPh sb="23" eb="26">
      <t>サガエキ</t>
    </rPh>
    <rPh sb="28" eb="30">
      <t>ナベシマ</t>
    </rPh>
    <rPh sb="30" eb="31">
      <t>エキ</t>
    </rPh>
    <rPh sb="34" eb="37">
      <t>クボタ</t>
    </rPh>
    <rPh sb="37" eb="38">
      <t>エキ</t>
    </rPh>
    <rPh sb="39" eb="41">
      <t>ゴウケイ</t>
    </rPh>
    <phoneticPr fontId="2"/>
  </si>
  <si>
    <t>注）貨物は, 郵便を含んだ国内貨物と国際貨物との合計。</t>
    <rPh sb="0" eb="1">
      <t>チュウ</t>
    </rPh>
    <rPh sb="2" eb="4">
      <t>カモツ</t>
    </rPh>
    <rPh sb="7" eb="9">
      <t>ユウビン</t>
    </rPh>
    <rPh sb="10" eb="11">
      <t>フク</t>
    </rPh>
    <rPh sb="13" eb="15">
      <t>コクナイ</t>
    </rPh>
    <rPh sb="15" eb="17">
      <t>カモツ</t>
    </rPh>
    <rPh sb="18" eb="20">
      <t>コクサイ</t>
    </rPh>
    <rPh sb="20" eb="22">
      <t>カモツ</t>
    </rPh>
    <rPh sb="24" eb="26">
      <t>ゴウケイ</t>
    </rPh>
    <phoneticPr fontId="25"/>
  </si>
  <si>
    <t>各年度末現在</t>
    <rPh sb="2" eb="3">
      <t>ド</t>
    </rPh>
    <rPh sb="3" eb="4">
      <t>マツ</t>
    </rPh>
    <phoneticPr fontId="25"/>
  </si>
  <si>
    <t>平成29年度</t>
    <rPh sb="4" eb="6">
      <t>ネンド</t>
    </rPh>
    <phoneticPr fontId="4"/>
  </si>
  <si>
    <t xml:space="preserve">品目 </t>
    <rPh sb="0" eb="2">
      <t>ヒンモク</t>
    </rPh>
    <phoneticPr fontId="4"/>
  </si>
  <si>
    <t>資料：総務法制課（佐賀県統計分析課「佐賀県統計年鑑」）</t>
    <rPh sb="3" eb="8">
      <t>ソウムホウセイカ</t>
    </rPh>
    <rPh sb="9" eb="12">
      <t>サガケン</t>
    </rPh>
    <rPh sb="12" eb="14">
      <t>トウケイ</t>
    </rPh>
    <rPh sb="14" eb="16">
      <t>ブ_x0000__x0003__x0005_</t>
    </rPh>
    <rPh sb="16" eb="17">
      <t>_x0008_</t>
    </rPh>
    <rPh sb="18" eb="21">
      <t xml:space="preserve">	_x0003__x000C__x000C_</t>
    </rPh>
    <rPh sb="21" eb="23">
      <t>_x0002__x0010__x000E__x0002_</t>
    </rPh>
    <rPh sb="23" eb="25">
      <t/>
    </rPh>
    <phoneticPr fontId="2"/>
  </si>
  <si>
    <t>年度・駅名</t>
    <rPh sb="0" eb="1">
      <t>ネン</t>
    </rPh>
    <rPh sb="1" eb="2">
      <t>タビ</t>
    </rPh>
    <rPh sb="3" eb="4">
      <t>エキ</t>
    </rPh>
    <rPh sb="4" eb="5">
      <t>メイ</t>
    </rPh>
    <phoneticPr fontId="2"/>
  </si>
  <si>
    <t>注3) …は資料なしのため不明。</t>
    <rPh sb="0" eb="1">
      <t>チュウ</t>
    </rPh>
    <rPh sb="6" eb="8">
      <t>シリョウ</t>
    </rPh>
    <rPh sb="13" eb="15">
      <t>フメイ</t>
    </rPh>
    <phoneticPr fontId="2"/>
  </si>
  <si>
    <t>資料：九州運輸局佐賀運輸支局</t>
    <rPh sb="10" eb="12">
      <t>ウンユ</t>
    </rPh>
    <phoneticPr fontId="25"/>
  </si>
  <si>
    <t>令 和 元 年 版 佐 賀 市 統 計 ﾃﾞ ｰ ﾀ</t>
    <rPh sb="0" eb="1">
      <t>レイ</t>
    </rPh>
    <rPh sb="2" eb="3">
      <t>ワ</t>
    </rPh>
    <rPh sb="4" eb="5">
      <t>ガン</t>
    </rPh>
    <rPh sb="6" eb="7">
      <t>ネン</t>
    </rPh>
    <rPh sb="8" eb="9">
      <t>ハン</t>
    </rPh>
    <rPh sb="10" eb="11">
      <t>タスク</t>
    </rPh>
    <rPh sb="12" eb="13">
      <t>ガ</t>
    </rPh>
    <rPh sb="14" eb="15">
      <t>シ</t>
    </rPh>
    <rPh sb="16" eb="17">
      <t>オサム</t>
    </rPh>
    <rPh sb="18" eb="19">
      <t>ケイ</t>
    </rPh>
    <phoneticPr fontId="4"/>
  </si>
  <si>
    <t>平成30年</t>
  </si>
  <si>
    <t>平成31年</t>
    <phoneticPr fontId="2"/>
  </si>
  <si>
    <t>平成29年</t>
  </si>
  <si>
    <t>（単位：人、ｔ）</t>
    <phoneticPr fontId="2"/>
  </si>
  <si>
    <t>平成26年度</t>
    <rPh sb="0" eb="2">
      <t>ヘイセイ</t>
    </rPh>
    <rPh sb="4" eb="6">
      <t>ネンド</t>
    </rPh>
    <phoneticPr fontId="25"/>
  </si>
  <si>
    <t>27</t>
    <phoneticPr fontId="2"/>
  </si>
  <si>
    <t>28</t>
    <phoneticPr fontId="2"/>
  </si>
  <si>
    <t xml:space="preserve">… </t>
    <phoneticPr fontId="2"/>
  </si>
  <si>
    <t>29</t>
    <phoneticPr fontId="2"/>
  </si>
  <si>
    <t>…</t>
  </si>
  <si>
    <t>30</t>
    <phoneticPr fontId="2"/>
  </si>
  <si>
    <t>平
成
30
年
度</t>
    <rPh sb="0" eb="1">
      <t>ヒラ</t>
    </rPh>
    <rPh sb="2" eb="3">
      <t>セイ</t>
    </rPh>
    <rPh sb="7" eb="8">
      <t>ネン</t>
    </rPh>
    <rPh sb="9" eb="10">
      <t>ド</t>
    </rPh>
    <phoneticPr fontId="25"/>
  </si>
  <si>
    <t>平成30年 4月</t>
    <phoneticPr fontId="25"/>
  </si>
  <si>
    <t>平成31年 1月</t>
    <rPh sb="0" eb="2">
      <t>ヘイセイ</t>
    </rPh>
    <rPh sb="4" eb="5">
      <t>ネン</t>
    </rPh>
    <phoneticPr fontId="25"/>
  </si>
  <si>
    <t>平成30年度</t>
    <rPh sb="4" eb="6">
      <t>ネンド</t>
    </rPh>
    <phoneticPr fontId="4"/>
  </si>
  <si>
    <t>各年3月31日現在</t>
    <rPh sb="0" eb="1">
      <t>カク</t>
    </rPh>
    <rPh sb="1" eb="2">
      <t>ネン</t>
    </rPh>
    <rPh sb="3" eb="4">
      <t>ガツ</t>
    </rPh>
    <rPh sb="6" eb="7">
      <t>ニチ</t>
    </rPh>
    <rPh sb="7" eb="9">
      <t>ゲンザイ</t>
    </rPh>
    <phoneticPr fontId="25"/>
  </si>
  <si>
    <t xml:space="preserve">  30</t>
  </si>
  <si>
    <t xml:space="preserve">  31</t>
  </si>
  <si>
    <t>　31</t>
  </si>
  <si>
    <t>（単位：隻、ｔ、 人）</t>
  </si>
  <si>
    <t>平成25年</t>
    <rPh sb="0" eb="2">
      <t>ヘイセイ</t>
    </rPh>
    <rPh sb="4" eb="5">
      <t>ネン</t>
    </rPh>
    <phoneticPr fontId="4"/>
  </si>
  <si>
    <t>　29</t>
    <phoneticPr fontId="2"/>
  </si>
  <si>
    <t xml:space="preserve">  29</t>
    <phoneticPr fontId="2"/>
  </si>
  <si>
    <t>注)「特殊品」とは金属くず・再利用資材・動植物性製造飼肥料・廃棄物・廃土砂・
　 輸送用容器・取合せ品である。</t>
    <phoneticPr fontId="2"/>
  </si>
  <si>
    <t>平成27～31年</t>
    <rPh sb="0" eb="2">
      <t>ヘイセイ</t>
    </rPh>
    <rPh sb="7" eb="8">
      <t>ネン</t>
    </rPh>
    <phoneticPr fontId="2"/>
  </si>
  <si>
    <t>平成26～30年度</t>
    <rPh sb="0" eb="2">
      <t>ヘイセイ</t>
    </rPh>
    <rPh sb="7" eb="9">
      <t>ネンド</t>
    </rPh>
    <phoneticPr fontId="2"/>
  </si>
  <si>
    <t>平成25～29年</t>
    <rPh sb="0" eb="2">
      <t>ヘイセイ</t>
    </rPh>
    <rPh sb="7" eb="8">
      <t>ネン</t>
    </rPh>
    <phoneticPr fontId="2"/>
  </si>
  <si>
    <t>佐賀県内他のインターチェンジ（鳥栖第一、鳥栖第二、東脊振、多久、武雄北方、嬉野）</t>
    <rPh sb="0" eb="2">
      <t>サガ</t>
    </rPh>
    <rPh sb="2" eb="4">
      <t>ケンナイ</t>
    </rPh>
    <rPh sb="4" eb="5">
      <t>タ</t>
    </rPh>
    <rPh sb="15" eb="17">
      <t>トス</t>
    </rPh>
    <rPh sb="17" eb="18">
      <t>ダイ</t>
    </rPh>
    <rPh sb="18" eb="19">
      <t>１</t>
    </rPh>
    <rPh sb="20" eb="22">
      <t>トス</t>
    </rPh>
    <rPh sb="22" eb="23">
      <t>ダイ</t>
    </rPh>
    <rPh sb="23" eb="24">
      <t>２</t>
    </rPh>
    <rPh sb="25" eb="28">
      <t>ヒガシセフリ</t>
    </rPh>
    <rPh sb="29" eb="31">
      <t>タク</t>
    </rPh>
    <rPh sb="32" eb="34">
      <t>タケオ</t>
    </rPh>
    <rPh sb="34" eb="36">
      <t>キタカタ</t>
    </rPh>
    <rPh sb="37" eb="39">
      <t>ウレシノ</t>
    </rPh>
    <phoneticPr fontId="4"/>
  </si>
  <si>
    <t>平成26年度</t>
    <rPh sb="0" eb="2">
      <t>ヘイセイ</t>
    </rPh>
    <rPh sb="4" eb="6">
      <t>ネンド</t>
    </rPh>
    <phoneticPr fontId="4"/>
  </si>
  <si>
    <t>平成30年 4月</t>
    <rPh sb="0" eb="2">
      <t>ヘイセイ</t>
    </rPh>
    <rPh sb="4" eb="5">
      <t>ネン</t>
    </rPh>
    <rPh sb="7" eb="8">
      <t>ガツ</t>
    </rPh>
    <phoneticPr fontId="4"/>
  </si>
  <si>
    <t>平成31年 1月</t>
    <rPh sb="0" eb="2">
      <t>ヘイセイ</t>
    </rPh>
    <rPh sb="4" eb="5">
      <t>ネン</t>
    </rPh>
    <rPh sb="7" eb="8">
      <t>ガツ</t>
    </rPh>
    <phoneticPr fontId="4"/>
  </si>
  <si>
    <t>　　　　　5</t>
  </si>
  <si>
    <t>　　　　　5</t>
    <phoneticPr fontId="4"/>
  </si>
  <si>
    <t>　　　　　6</t>
  </si>
  <si>
    <t>　　　　　6</t>
    <phoneticPr fontId="4"/>
  </si>
  <si>
    <t>　　　　　7</t>
  </si>
  <si>
    <t>　　　　　7</t>
    <phoneticPr fontId="4"/>
  </si>
  <si>
    <t>　　　　　8</t>
  </si>
  <si>
    <t>　　　　　8</t>
    <phoneticPr fontId="4"/>
  </si>
  <si>
    <t>　　　　　9</t>
  </si>
  <si>
    <t>　　　　　9</t>
    <phoneticPr fontId="4"/>
  </si>
  <si>
    <t>　　　　 10</t>
  </si>
  <si>
    <t>　　　　 10</t>
    <phoneticPr fontId="4"/>
  </si>
  <si>
    <t>　　　　 11</t>
  </si>
  <si>
    <t>　　　　 11</t>
    <phoneticPr fontId="4"/>
  </si>
  <si>
    <t>　　　　 12</t>
  </si>
  <si>
    <t>　　　　 12</t>
    <phoneticPr fontId="4"/>
  </si>
  <si>
    <t>　　　　 2</t>
  </si>
  <si>
    <t>　　　　 2</t>
    <phoneticPr fontId="4"/>
  </si>
  <si>
    <t>　　　 　3</t>
  </si>
  <si>
    <t>　　　 　3</t>
    <phoneticPr fontId="4"/>
  </si>
  <si>
    <t>資料：総務法制課（国土交通省「空港管理状況調書」）</t>
    <rPh sb="0" eb="2">
      <t>シリョウ</t>
    </rPh>
    <rPh sb="3" eb="5">
      <t>ソウム</t>
    </rPh>
    <rPh sb="5" eb="7">
      <t>ホウセイ</t>
    </rPh>
    <rPh sb="7" eb="8">
      <t>カ</t>
    </rPh>
    <rPh sb="9" eb="11">
      <t>コクド</t>
    </rPh>
    <rPh sb="11" eb="14">
      <t>コウツウショウ</t>
    </rPh>
    <rPh sb="15" eb="17">
      <t>クウコウ</t>
    </rPh>
    <rPh sb="17" eb="19">
      <t>カンリ</t>
    </rPh>
    <rPh sb="19" eb="21">
      <t>ジョウキョウ</t>
    </rPh>
    <rPh sb="21" eb="23">
      <t>チョウショ</t>
    </rPh>
    <phoneticPr fontId="25"/>
  </si>
  <si>
    <t>資料：総務法制課（日本放送協会「放送受信契約数統計要覧」，ＮＨＫ佐賀放送局）　　</t>
    <rPh sb="3" eb="5">
      <t>ソウム</t>
    </rPh>
    <rPh sb="5" eb="7">
      <t>ホウセイ</t>
    </rPh>
    <rPh sb="7" eb="8">
      <t>カ</t>
    </rPh>
    <rPh sb="9" eb="11">
      <t>ニホン</t>
    </rPh>
    <rPh sb="11" eb="13">
      <t>ホウソウ</t>
    </rPh>
    <rPh sb="13" eb="15">
      <t>キョウカイ</t>
    </rPh>
    <rPh sb="16" eb="18">
      <t>ホウソウ</t>
    </rPh>
    <rPh sb="18" eb="20">
      <t>ジュシン</t>
    </rPh>
    <rPh sb="20" eb="22">
      <t>ケイヤク</t>
    </rPh>
    <rPh sb="22" eb="23">
      <t>カズ</t>
    </rPh>
    <rPh sb="23" eb="25">
      <t>トウケイ</t>
    </rPh>
    <rPh sb="25" eb="27">
      <t>ヨウラン</t>
    </rPh>
    <rPh sb="32" eb="34">
      <t>サガ</t>
    </rPh>
    <rPh sb="34" eb="37">
      <t>ホウソウキョク</t>
    </rPh>
    <phoneticPr fontId="4"/>
  </si>
  <si>
    <t xml:space="preserve"> 　　　5</t>
    <phoneticPr fontId="2"/>
  </si>
  <si>
    <t xml:space="preserve"> 　　　6</t>
    <phoneticPr fontId="2"/>
  </si>
  <si>
    <t xml:space="preserve"> 　　　7</t>
    <phoneticPr fontId="2"/>
  </si>
  <si>
    <t xml:space="preserve"> 　　　8</t>
    <phoneticPr fontId="2"/>
  </si>
  <si>
    <t xml:space="preserve"> 　　　9</t>
    <phoneticPr fontId="2"/>
  </si>
  <si>
    <t>　　　11</t>
    <phoneticPr fontId="2"/>
  </si>
  <si>
    <t>　　　10</t>
    <phoneticPr fontId="2"/>
  </si>
  <si>
    <t>　　　12</t>
    <phoneticPr fontId="2"/>
  </si>
  <si>
    <t xml:space="preserve"> 　　　2</t>
    <phoneticPr fontId="2"/>
  </si>
  <si>
    <t xml:space="preserve"> 　　　3</t>
    <phoneticPr fontId="2"/>
  </si>
  <si>
    <t>平成27年</t>
    <rPh sb="0" eb="2">
      <t>ヘイセイ</t>
    </rPh>
    <rPh sb="4" eb="5">
      <t>ネン</t>
    </rPh>
    <phoneticPr fontId="25"/>
  </si>
  <si>
    <t>105. 自動車保有台数（平成27～31年）</t>
    <rPh sb="5" eb="6">
      <t>ジ</t>
    </rPh>
    <rPh sb="6" eb="7">
      <t>ドウ</t>
    </rPh>
    <rPh sb="7" eb="8">
      <t>クルマ</t>
    </rPh>
    <rPh sb="8" eb="9">
      <t>ホ</t>
    </rPh>
    <rPh sb="9" eb="10">
      <t>ユウ</t>
    </rPh>
    <rPh sb="10" eb="11">
      <t>ダイ</t>
    </rPh>
    <rPh sb="11" eb="12">
      <t>カズ</t>
    </rPh>
    <rPh sb="13" eb="15">
      <t>ヘイセイ</t>
    </rPh>
    <rPh sb="20" eb="21">
      <t>ネン</t>
    </rPh>
    <phoneticPr fontId="25"/>
  </si>
  <si>
    <t>106. 軽自動車及び原動機付自転車保有台数（平成27～31年）</t>
    <rPh sb="9" eb="10">
      <t>オヨ</t>
    </rPh>
    <rPh sb="23" eb="25">
      <t>ヘイセイ</t>
    </rPh>
    <rPh sb="30" eb="31">
      <t>ネン</t>
    </rPh>
    <phoneticPr fontId="25"/>
  </si>
  <si>
    <t>107. 市内ＪＲ各駅の乗降客数及び貨物発着トン数（平成26～30年度）</t>
    <rPh sb="26" eb="28">
      <t>ヘイセイ</t>
    </rPh>
    <rPh sb="33" eb="35">
      <t>ネンド</t>
    </rPh>
    <phoneticPr fontId="25"/>
  </si>
  <si>
    <t>108. 九州佐賀国際空港利用状況（平成26～30年度）</t>
    <rPh sb="5" eb="7">
      <t>キュウシュウ</t>
    </rPh>
    <rPh sb="7" eb="9">
      <t>サガ</t>
    </rPh>
    <rPh sb="9" eb="11">
      <t>コクサイ</t>
    </rPh>
    <rPh sb="11" eb="13">
      <t>クウコウ</t>
    </rPh>
    <rPh sb="13" eb="15">
      <t>リヨウ</t>
    </rPh>
    <rPh sb="15" eb="17">
      <t>ジョウキョウ</t>
    </rPh>
    <rPh sb="18" eb="20">
      <t>ヘイセイ</t>
    </rPh>
    <rPh sb="25" eb="27">
      <t>ネンド</t>
    </rPh>
    <phoneticPr fontId="25"/>
  </si>
  <si>
    <t>109. 高速道路インターチェンジ流入台数</t>
    <rPh sb="5" eb="7">
      <t>コウソク</t>
    </rPh>
    <rPh sb="7" eb="9">
      <t>ドウロ</t>
    </rPh>
    <phoneticPr fontId="4"/>
  </si>
  <si>
    <t>及び流出台数（平成26～30年度）</t>
    <rPh sb="0" eb="1">
      <t>オヨ</t>
    </rPh>
    <rPh sb="2" eb="4">
      <t>リュウシュツ</t>
    </rPh>
    <rPh sb="4" eb="6">
      <t>ダイスウ</t>
    </rPh>
    <rPh sb="7" eb="9">
      <t>ヘイセイ</t>
    </rPh>
    <rPh sb="14" eb="16">
      <t>ネンド</t>
    </rPh>
    <phoneticPr fontId="4"/>
  </si>
  <si>
    <t>110. 市営バス運行状況（平成26～30年度）</t>
    <rPh sb="5" eb="7">
      <t>シエイ</t>
    </rPh>
    <rPh sb="9" eb="11">
      <t>ウンコウ</t>
    </rPh>
    <rPh sb="11" eb="13">
      <t>ジョウキョウ</t>
    </rPh>
    <rPh sb="14" eb="16">
      <t>ヘイセイ</t>
    </rPh>
    <rPh sb="21" eb="23">
      <t>ネンド</t>
    </rPh>
    <phoneticPr fontId="25"/>
  </si>
  <si>
    <t>111. 郵便施設数（平成27～31年）</t>
    <rPh sb="5" eb="7">
      <t>ユウビン</t>
    </rPh>
    <rPh sb="7" eb="10">
      <t>シセツスウ</t>
    </rPh>
    <rPh sb="11" eb="13">
      <t>ヘイセイ</t>
    </rPh>
    <rPh sb="18" eb="19">
      <t>ネン</t>
    </rPh>
    <phoneticPr fontId="25"/>
  </si>
  <si>
    <t>112. 放送受信契約数（平成27～31年）</t>
    <rPh sb="5" eb="7">
      <t>ホウソウ</t>
    </rPh>
    <rPh sb="7" eb="9">
      <t>ジュシン</t>
    </rPh>
    <rPh sb="9" eb="12">
      <t>ケイヤクスウ</t>
    </rPh>
    <rPh sb="13" eb="15">
      <t>ヘイセイ</t>
    </rPh>
    <rPh sb="20" eb="21">
      <t>ネン</t>
    </rPh>
    <phoneticPr fontId="25"/>
  </si>
  <si>
    <t>年　次</t>
    <phoneticPr fontId="2"/>
  </si>
  <si>
    <t>平成25年</t>
    <rPh sb="0" eb="1">
      <t>ヒラ</t>
    </rPh>
    <rPh sb="1" eb="2">
      <t>シゲル</t>
    </rPh>
    <rPh sb="4" eb="5">
      <t>ネン</t>
    </rPh>
    <phoneticPr fontId="4"/>
  </si>
  <si>
    <t xml:space="preserve">  26</t>
    <phoneticPr fontId="2"/>
  </si>
  <si>
    <t xml:space="preserve">  27</t>
    <phoneticPr fontId="2"/>
  </si>
  <si>
    <t xml:space="preserve">  28</t>
    <phoneticPr fontId="2"/>
  </si>
  <si>
    <t xml:space="preserve">  29</t>
    <phoneticPr fontId="2"/>
  </si>
  <si>
    <t>内航</t>
    <phoneticPr fontId="2"/>
  </si>
  <si>
    <t>内航</t>
    <phoneticPr fontId="2"/>
  </si>
  <si>
    <t>隻　数</t>
    <phoneticPr fontId="2"/>
  </si>
  <si>
    <t>ポスト</t>
    <phoneticPr fontId="2"/>
  </si>
  <si>
    <t>郵便局</t>
    <phoneticPr fontId="2"/>
  </si>
  <si>
    <t>年　次</t>
    <rPh sb="1" eb="2">
      <t>ツギ</t>
    </rPh>
    <phoneticPr fontId="25"/>
  </si>
  <si>
    <t>113. 諸富港入港船舶数及び乗降客数（平成25～29年）</t>
    <rPh sb="5" eb="7">
      <t>モロドミ</t>
    </rPh>
    <rPh sb="7" eb="8">
      <t>コウ</t>
    </rPh>
    <rPh sb="20" eb="22">
      <t>ヘイセイ</t>
    </rPh>
    <rPh sb="27" eb="28">
      <t>ネン</t>
    </rPh>
    <phoneticPr fontId="25"/>
  </si>
  <si>
    <t>114. 諸富港海上貨物輸移入量及び輸移出量（平成25～29年）</t>
    <rPh sb="5" eb="7">
      <t>モロドミ</t>
    </rPh>
    <rPh sb="7" eb="8">
      <t>コウ</t>
    </rPh>
    <rPh sb="8" eb="10">
      <t>カイジョウ</t>
    </rPh>
    <rPh sb="10" eb="12">
      <t>カモツ</t>
    </rPh>
    <rPh sb="12" eb="13">
      <t>ユ</t>
    </rPh>
    <rPh sb="13" eb="15">
      <t>イニュウ</t>
    </rPh>
    <rPh sb="15" eb="16">
      <t>リョウ</t>
    </rPh>
    <rPh sb="16" eb="17">
      <t>オヨ</t>
    </rPh>
    <rPh sb="18" eb="19">
      <t>ユ</t>
    </rPh>
    <rPh sb="19" eb="21">
      <t>イシュツ</t>
    </rPh>
    <rPh sb="21" eb="22">
      <t>リョウ</t>
    </rPh>
    <rPh sb="23" eb="25">
      <t>ヘイセイ</t>
    </rPh>
    <rPh sb="30" eb="31">
      <t>ネン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</si>
</sst>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43" formatCode="_ * #,##0.00_ ;_ * \-#,##0.00_ ;_ * &quot;-&quot;??_ ;_ @_ "/>
    <numFmt numFmtId="176" formatCode="#,##0;\-#,##0;&quot;-&quot;"/>
    <numFmt numFmtId="177" formatCode="[$-411]g/&quot;標&quot;&quot;準&quot;"/>
    <numFmt numFmtId="178" formatCode="&quot;｣&quot;#,##0;[Red]\-&quot;｣&quot;#,##0"/>
    <numFmt numFmtId="179" formatCode="_ &quot;SFr.&quot;* #,##0.00_ ;_ &quot;SFr.&quot;* \-#,##0.00_ ;_ &quot;SFr.&quot;* &quot;-&quot;??_ ;_ @_ "/>
    <numFmt numFmtId="180" formatCode="_ * #\ ##0_ ;_ * \-#\ ##0_ ;_ * &quot;-&quot;_ ;_ @_ "/>
    <numFmt numFmtId="181" formatCode="#\ ###\ ##0\ ;\-#\ ###\ ##0\ ;\-\ "/>
    <numFmt numFmtId="182" formatCode="_ * #\ ##0_ ;_ * \-#,##0_ ;_ * &quot;-&quot;_ ;_ @_ "/>
    <numFmt numFmtId="183" formatCode="_*\ #\ ###\ ##0_ ;_ * \-#,##0_ ;_ * &quot;-&quot;_ ;_ @_ "/>
    <numFmt numFmtId="184" formatCode="#\ ###\ ##0\ "/>
    <numFmt numFmtId="185" formatCode="###\ ##0&quot; &quot;"/>
    <numFmt numFmtId="186" formatCode="#\ ##0.0"/>
  </numFmts>
  <fonts count="5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24"/>
      <color rgb="FF00B050"/>
      <name val="ＭＳ Ｐゴシック"/>
      <family val="3"/>
      <charset val="128"/>
    </font>
    <font>
      <sz val="6"/>
      <name val="ＭＳ Ｐゴシック"/>
      <family val="3"/>
      <charset val="128"/>
    </font>
    <font>
      <sz val="12"/>
      <name val="ＭＳ Ｐゴシック"/>
      <family val="3"/>
      <charset val="128"/>
    </font>
    <font>
      <b/>
      <sz val="20"/>
      <color theme="3" tint="-0.499984740745262"/>
      <name val="ＭＳ Ｐゴシック"/>
      <family val="3"/>
      <charset val="128"/>
    </font>
    <font>
      <b/>
      <sz val="12"/>
      <color rgb="FFFFC000"/>
      <name val="ＭＳ Ｐゴシック"/>
      <family val="3"/>
      <charset val="128"/>
    </font>
    <font>
      <u/>
      <sz val="11"/>
      <color theme="10"/>
      <name val="ＭＳ Ｐゴシック"/>
      <family val="3"/>
      <charset val="128"/>
    </font>
    <font>
      <b/>
      <sz val="12"/>
      <color theme="10"/>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10"/>
      <name val="ＭＳ 明朝"/>
      <family val="1"/>
      <charset val="128"/>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1"/>
      <name val="ＭＳ 明朝"/>
      <family val="1"/>
      <charset val="128"/>
    </font>
    <font>
      <sz val="11"/>
      <name val="明朝"/>
      <family val="1"/>
      <charset val="128"/>
    </font>
    <font>
      <sz val="14"/>
      <name val="ＭＳ 明朝"/>
      <family val="1"/>
      <charset val="128"/>
    </font>
    <font>
      <b/>
      <sz val="20"/>
      <name val="ＭＳ 明朝"/>
      <family val="1"/>
      <charset val="128"/>
    </font>
    <font>
      <sz val="6"/>
      <name val="ＭＳ Ｐ明朝"/>
      <family val="1"/>
      <charset val="128"/>
    </font>
    <font>
      <b/>
      <sz val="14"/>
      <name val="ＭＳ Ｐゴシック"/>
      <family val="3"/>
      <charset val="128"/>
    </font>
    <font>
      <b/>
      <sz val="16"/>
      <name val="ＭＳ Ｐゴシック"/>
      <family val="3"/>
      <charset val="128"/>
    </font>
    <font>
      <sz val="18"/>
      <name val="ＭＳ Ｐゴシック"/>
      <family val="3"/>
      <charset val="128"/>
    </font>
    <font>
      <sz val="11"/>
      <name val="ＭＳ ゴシック"/>
      <family val="3"/>
      <charset val="128"/>
    </font>
    <font>
      <sz val="9"/>
      <name val="ＭＳ 明朝"/>
      <family val="1"/>
      <charset val="128"/>
    </font>
    <font>
      <sz val="14"/>
      <name val="ＭＳ Ｐゴシック"/>
      <family val="3"/>
      <charset val="128"/>
    </font>
    <font>
      <sz val="10"/>
      <name val="ＭＳ Ｐゴシック"/>
      <family val="3"/>
      <charset val="128"/>
    </font>
    <font>
      <sz val="12"/>
      <color theme="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24"/>
      <name val="ＭＳ 明朝"/>
      <family val="1"/>
      <charset val="128"/>
    </font>
    <font>
      <sz val="16"/>
      <color theme="1"/>
      <name val="ＭＳ Ｐゴシック"/>
      <family val="3"/>
      <charset val="128"/>
      <scheme val="minor"/>
    </font>
    <font>
      <sz val="16"/>
      <name val="ＭＳ Ｐゴシック"/>
      <family val="3"/>
      <charset val="128"/>
    </font>
    <font>
      <b/>
      <sz val="11"/>
      <name val="ＭＳ 明朝"/>
      <family val="1"/>
      <charset val="128"/>
    </font>
    <font>
      <b/>
      <sz val="15"/>
      <name val="ＭＳ Ｐゴシック"/>
      <family val="3"/>
      <charset val="128"/>
    </font>
  </fonts>
  <fills count="29">
    <fill>
      <patternFill patternType="none"/>
    </fill>
    <fill>
      <patternFill patternType="gray125"/>
    </fill>
    <fill>
      <patternFill patternType="solid">
        <fgColor rgb="FF003300"/>
        <bgColor indexed="64"/>
      </patternFill>
    </fill>
    <fill>
      <patternFill patternType="solid">
        <fgColor rgb="FFCCFF99"/>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92">
    <border>
      <left/>
      <right/>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style="thin">
        <color indexed="64"/>
      </right>
      <top/>
      <bottom style="medium">
        <color indexed="64"/>
      </bottom>
      <diagonal/>
    </border>
    <border>
      <left/>
      <right style="thin">
        <color indexed="64"/>
      </right>
      <top style="hair">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theme="1"/>
      </top>
      <bottom style="medium">
        <color theme="1"/>
      </bottom>
      <diagonal/>
    </border>
    <border>
      <left style="thin">
        <color indexed="64"/>
      </left>
      <right/>
      <top style="hair">
        <color theme="1"/>
      </top>
      <bottom style="medium">
        <color theme="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thin">
        <color indexed="64"/>
      </right>
      <top/>
      <bottom style="hair">
        <color indexed="64"/>
      </bottom>
      <diagonal/>
    </border>
  </borders>
  <cellStyleXfs count="71">
    <xf numFmtId="0" fontId="0" fillId="0" borderId="0">
      <alignment vertical="center"/>
    </xf>
    <xf numFmtId="0" fontId="1" fillId="0" borderId="0"/>
    <xf numFmtId="0" fontId="8" fillId="0" borderId="0" applyNumberFormat="0" applyFill="0" applyBorder="0" applyAlignment="0" applyProtection="0">
      <alignment vertical="top"/>
      <protection locked="0"/>
    </xf>
    <xf numFmtId="176" fontId="10" fillId="0" borderId="0" applyFill="0" applyBorder="0" applyAlignment="0"/>
    <xf numFmtId="41" fontId="11" fillId="0" borderId="0" applyFont="0" applyFill="0" applyBorder="0" applyAlignment="0" applyProtection="0"/>
    <xf numFmtId="43" fontId="1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0" fontId="12" fillId="0" borderId="0">
      <alignment horizontal="left"/>
    </xf>
    <xf numFmtId="38" fontId="13" fillId="4" borderId="0" applyNumberFormat="0" applyBorder="0" applyAlignment="0" applyProtection="0"/>
    <xf numFmtId="0" fontId="14" fillId="0" borderId="13" applyNumberFormat="0" applyAlignment="0" applyProtection="0">
      <alignment horizontal="left" vertical="center"/>
    </xf>
    <xf numFmtId="0" fontId="14" fillId="0" borderId="14">
      <alignment horizontal="left" vertical="center"/>
    </xf>
    <xf numFmtId="10" fontId="13" fillId="5" borderId="15" applyNumberFormat="0" applyBorder="0" applyAlignment="0" applyProtection="0"/>
    <xf numFmtId="179" fontId="15" fillId="0" borderId="0"/>
    <xf numFmtId="0" fontId="11" fillId="0" borderId="0"/>
    <xf numFmtId="10" fontId="11" fillId="0" borderId="0" applyFont="0" applyFill="0" applyBorder="0" applyAlignment="0" applyProtection="0"/>
    <xf numFmtId="4" fontId="12" fillId="0" borderId="0">
      <alignment horizontal="right"/>
    </xf>
    <xf numFmtId="4" fontId="16" fillId="0" borderId="0">
      <alignment horizontal="right"/>
    </xf>
    <xf numFmtId="0" fontId="17" fillId="0" borderId="0">
      <alignment horizontal="left"/>
    </xf>
    <xf numFmtId="0" fontId="18" fillId="0" borderId="0"/>
    <xf numFmtId="0" fontId="19" fillId="0" borderId="0">
      <alignment horizontal="center"/>
    </xf>
    <xf numFmtId="0" fontId="20" fillId="0" borderId="0">
      <alignment vertical="center"/>
    </xf>
    <xf numFmtId="38" fontId="1" fillId="0" borderId="0" applyFont="0" applyFill="0" applyBorder="0" applyAlignment="0" applyProtection="0"/>
    <xf numFmtId="0" fontId="21" fillId="0" borderId="0"/>
    <xf numFmtId="0" fontId="22" fillId="0" borderId="0"/>
    <xf numFmtId="0" fontId="23" fillId="0" borderId="0"/>
    <xf numFmtId="0" fontId="15" fillId="0" borderId="0"/>
    <xf numFmtId="0" fontId="1" fillId="0" borderId="0">
      <alignment vertical="center"/>
    </xf>
    <xf numFmtId="0" fontId="15" fillId="0" borderId="0"/>
    <xf numFmtId="0" fontId="15" fillId="0" borderId="0"/>
    <xf numFmtId="0" fontId="35" fillId="17" borderId="0" applyNumberFormat="0" applyBorder="0" applyAlignment="0" applyProtection="0">
      <alignment vertical="center"/>
    </xf>
    <xf numFmtId="0" fontId="35" fillId="15"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9" borderId="0" applyNumberFormat="0" applyBorder="0" applyAlignment="0" applyProtection="0">
      <alignment vertical="center"/>
    </xf>
    <xf numFmtId="0" fontId="34" fillId="15" borderId="0" applyNumberFormat="0" applyBorder="0" applyAlignment="0" applyProtection="0">
      <alignment vertical="center"/>
    </xf>
    <xf numFmtId="0" fontId="35" fillId="14" borderId="0" applyNumberFormat="0" applyBorder="0" applyAlignment="0" applyProtection="0">
      <alignment vertical="center"/>
    </xf>
    <xf numFmtId="0" fontId="34" fillId="16" borderId="0" applyNumberFormat="0" applyBorder="0" applyAlignment="0" applyProtection="0">
      <alignment vertical="center"/>
    </xf>
    <xf numFmtId="0" fontId="34" fillId="13" borderId="0" applyNumberFormat="0" applyBorder="0" applyAlignment="0" applyProtection="0">
      <alignment vertical="center"/>
    </xf>
    <xf numFmtId="0" fontId="34" fillId="10" borderId="0" applyNumberFormat="0" applyBorder="0" applyAlignment="0" applyProtection="0">
      <alignment vertical="center"/>
    </xf>
    <xf numFmtId="0" fontId="34" fillId="14" borderId="0" applyNumberFormat="0" applyBorder="0" applyAlignment="0" applyProtection="0">
      <alignment vertical="center"/>
    </xf>
    <xf numFmtId="0" fontId="34" fillId="13" borderId="0" applyNumberFormat="0" applyBorder="0" applyAlignment="0" applyProtection="0">
      <alignment vertical="center"/>
    </xf>
    <xf numFmtId="0" fontId="34" fillId="12" borderId="0" applyNumberFormat="0" applyBorder="0" applyAlignment="0" applyProtection="0">
      <alignment vertical="center"/>
    </xf>
    <xf numFmtId="0" fontId="34" fillId="11" borderId="0" applyNumberFormat="0" applyBorder="0" applyAlignment="0" applyProtection="0">
      <alignment vertical="center"/>
    </xf>
    <xf numFmtId="0" fontId="34" fillId="10" borderId="0" applyNumberFormat="0" applyBorder="0" applyAlignment="0" applyProtection="0">
      <alignment vertical="center"/>
    </xf>
    <xf numFmtId="0" fontId="34" fillId="8" borderId="0" applyNumberFormat="0" applyBorder="0" applyAlignment="0" applyProtection="0">
      <alignment vertical="center"/>
    </xf>
    <xf numFmtId="0" fontId="34" fillId="7" borderId="0" applyNumberFormat="0" applyBorder="0" applyAlignment="0" applyProtection="0">
      <alignment vertical="center"/>
    </xf>
    <xf numFmtId="0" fontId="35" fillId="24" borderId="0" applyNumberFormat="0" applyBorder="0" applyAlignment="0" applyProtection="0">
      <alignment vertical="center"/>
    </xf>
    <xf numFmtId="0" fontId="36" fillId="0" borderId="0" applyNumberFormat="0" applyFill="0" applyBorder="0" applyAlignment="0" applyProtection="0">
      <alignment vertical="center"/>
    </xf>
    <xf numFmtId="0" fontId="37" fillId="25" borderId="82" applyNumberFormat="0" applyAlignment="0" applyProtection="0">
      <alignment vertical="center"/>
    </xf>
    <xf numFmtId="0" fontId="38" fillId="26" borderId="0" applyNumberFormat="0" applyBorder="0" applyAlignment="0" applyProtection="0">
      <alignment vertical="center"/>
    </xf>
    <xf numFmtId="0" fontId="1" fillId="27" borderId="83" applyNumberFormat="0" applyFont="0" applyAlignment="0" applyProtection="0">
      <alignment vertical="center"/>
    </xf>
    <xf numFmtId="0" fontId="39" fillId="0" borderId="84" applyNumberFormat="0" applyFill="0" applyAlignment="0" applyProtection="0">
      <alignment vertical="center"/>
    </xf>
    <xf numFmtId="0" fontId="40" fillId="8" borderId="0" applyNumberFormat="0" applyBorder="0" applyAlignment="0" applyProtection="0">
      <alignment vertical="center"/>
    </xf>
    <xf numFmtId="0" fontId="41" fillId="28" borderId="85" applyNumberFormat="0" applyAlignment="0" applyProtection="0">
      <alignment vertical="center"/>
    </xf>
    <xf numFmtId="0" fontId="42" fillId="0" borderId="0" applyNumberFormat="0" applyFill="0" applyBorder="0" applyAlignment="0" applyProtection="0">
      <alignment vertical="center"/>
    </xf>
    <xf numFmtId="0" fontId="43" fillId="0" borderId="86" applyNumberFormat="0" applyFill="0" applyAlignment="0" applyProtection="0">
      <alignment vertical="center"/>
    </xf>
    <xf numFmtId="0" fontId="44" fillId="0" borderId="87" applyNumberFormat="0" applyFill="0" applyAlignment="0" applyProtection="0">
      <alignment vertical="center"/>
    </xf>
    <xf numFmtId="0" fontId="45" fillId="0" borderId="88" applyNumberFormat="0" applyFill="0" applyAlignment="0" applyProtection="0">
      <alignment vertical="center"/>
    </xf>
    <xf numFmtId="0" fontId="45" fillId="0" borderId="0" applyNumberFormat="0" applyFill="0" applyBorder="0" applyAlignment="0" applyProtection="0">
      <alignment vertical="center"/>
    </xf>
    <xf numFmtId="0" fontId="46" fillId="0" borderId="89" applyNumberFormat="0" applyFill="0" applyAlignment="0" applyProtection="0">
      <alignment vertical="center"/>
    </xf>
    <xf numFmtId="0" fontId="47" fillId="28" borderId="90" applyNumberFormat="0" applyAlignment="0" applyProtection="0">
      <alignment vertical="center"/>
    </xf>
    <xf numFmtId="0" fontId="48" fillId="0" borderId="0" applyNumberFormat="0" applyFill="0" applyBorder="0" applyAlignment="0" applyProtection="0">
      <alignment vertical="center"/>
    </xf>
    <xf numFmtId="0" fontId="49" fillId="12" borderId="85" applyNumberFormat="0" applyAlignment="0" applyProtection="0">
      <alignment vertical="center"/>
    </xf>
    <xf numFmtId="0" fontId="50" fillId="9" borderId="0" applyNumberFormat="0" applyBorder="0" applyAlignment="0" applyProtection="0">
      <alignment vertical="center"/>
    </xf>
  </cellStyleXfs>
  <cellXfs count="334">
    <xf numFmtId="0" fontId="0" fillId="0" borderId="0" xfId="0">
      <alignment vertical="center"/>
    </xf>
    <xf numFmtId="0" fontId="1" fillId="0" borderId="0" xfId="1" applyFont="1" applyAlignment="1">
      <alignment vertical="center"/>
    </xf>
    <xf numFmtId="0" fontId="5" fillId="0" borderId="0" xfId="1" applyFont="1" applyAlignment="1">
      <alignment vertical="center"/>
    </xf>
    <xf numFmtId="0" fontId="6" fillId="0" borderId="0" xfId="1" applyFont="1" applyAlignment="1">
      <alignment horizontal="center" vertical="center"/>
    </xf>
    <xf numFmtId="0" fontId="1" fillId="0" borderId="0" xfId="1" applyFont="1" applyBorder="1" applyAlignment="1">
      <alignment vertical="center"/>
    </xf>
    <xf numFmtId="0" fontId="7" fillId="2" borderId="3" xfId="1" applyFont="1" applyFill="1" applyBorder="1" applyAlignment="1">
      <alignment horizontal="center" vertical="center"/>
    </xf>
    <xf numFmtId="0" fontId="9" fillId="3" borderId="4" xfId="2" applyFont="1" applyFill="1" applyBorder="1" applyAlignment="1" applyProtection="1">
      <alignment horizontal="center" vertical="center"/>
    </xf>
    <xf numFmtId="0" fontId="5" fillId="3" borderId="6" xfId="1" applyFont="1" applyFill="1" applyBorder="1" applyAlignment="1">
      <alignment horizontal="center" vertical="center"/>
    </xf>
    <xf numFmtId="0" fontId="9" fillId="3" borderId="7" xfId="2" applyFont="1" applyFill="1" applyBorder="1" applyAlignment="1" applyProtection="1">
      <alignment horizontal="center" vertical="center"/>
    </xf>
    <xf numFmtId="0" fontId="5" fillId="3" borderId="9" xfId="1" applyFont="1" applyFill="1" applyBorder="1" applyAlignment="1">
      <alignment horizontal="center" vertical="center"/>
    </xf>
    <xf numFmtId="0" fontId="9" fillId="3" borderId="10" xfId="2" applyFont="1" applyFill="1" applyBorder="1" applyAlignment="1" applyProtection="1">
      <alignment horizontal="center" vertical="center"/>
    </xf>
    <xf numFmtId="0" fontId="5" fillId="3" borderId="12" xfId="1" applyFont="1" applyFill="1" applyBorder="1" applyAlignment="1">
      <alignment horizontal="center" vertical="center"/>
    </xf>
    <xf numFmtId="0" fontId="1" fillId="0" borderId="0" xfId="1" applyFont="1" applyAlignment="1">
      <alignment horizontal="center" vertical="center"/>
    </xf>
    <xf numFmtId="0" fontId="15" fillId="0" borderId="0" xfId="24" applyFont="1" applyAlignment="1">
      <alignment vertical="center"/>
    </xf>
    <xf numFmtId="0" fontId="21" fillId="0" borderId="0" xfId="24" applyFont="1" applyAlignment="1">
      <alignment vertical="center"/>
    </xf>
    <xf numFmtId="0" fontId="33" fillId="3" borderId="5" xfId="2" applyFont="1" applyFill="1" applyBorder="1" applyAlignment="1" applyProtection="1">
      <alignment vertical="center"/>
    </xf>
    <xf numFmtId="0" fontId="33" fillId="3" borderId="8" xfId="2" applyFont="1" applyFill="1" applyBorder="1" applyAlignment="1" applyProtection="1">
      <alignment vertical="center"/>
    </xf>
    <xf numFmtId="0" fontId="33" fillId="3" borderId="7" xfId="2" applyFont="1" applyFill="1" applyBorder="1" applyAlignment="1" applyProtection="1">
      <alignment horizontal="left" vertical="center"/>
    </xf>
    <xf numFmtId="0" fontId="33" fillId="3" borderId="11" xfId="2" applyFont="1" applyFill="1" applyBorder="1" applyAlignment="1" applyProtection="1">
      <alignment vertical="center"/>
    </xf>
    <xf numFmtId="0" fontId="15" fillId="0" borderId="0" xfId="0" applyFont="1" applyAlignment="1">
      <alignment vertical="center"/>
    </xf>
    <xf numFmtId="0" fontId="21" fillId="0" borderId="0" xfId="0" applyFont="1" applyAlignment="1">
      <alignment vertical="center"/>
    </xf>
    <xf numFmtId="0" fontId="1" fillId="0" borderId="0" xfId="0" applyFont="1" applyAlignment="1">
      <alignment vertical="center"/>
    </xf>
    <xf numFmtId="0" fontId="15" fillId="0" borderId="0" xfId="0" applyFont="1" applyAlignment="1">
      <alignment horizontal="center" vertical="center"/>
    </xf>
    <xf numFmtId="0" fontId="1" fillId="0" borderId="16" xfId="0" applyFont="1" applyBorder="1" applyAlignment="1">
      <alignment vertical="center"/>
    </xf>
    <xf numFmtId="0" fontId="1" fillId="0" borderId="18" xfId="0" applyFont="1" applyBorder="1" applyAlignment="1">
      <alignment vertical="center"/>
    </xf>
    <xf numFmtId="180" fontId="1" fillId="0" borderId="0" xfId="0" applyNumberFormat="1" applyFont="1" applyAlignment="1">
      <alignment vertical="center"/>
    </xf>
    <xf numFmtId="0" fontId="1" fillId="0" borderId="20" xfId="0" applyFont="1" applyBorder="1" applyAlignment="1">
      <alignment vertical="center"/>
    </xf>
    <xf numFmtId="0" fontId="1" fillId="0" borderId="22" xfId="0" applyFont="1" applyBorder="1" applyAlignment="1">
      <alignment vertical="center"/>
    </xf>
    <xf numFmtId="0" fontId="0" fillId="0" borderId="0" xfId="0" applyAlignment="1"/>
    <xf numFmtId="0" fontId="26" fillId="0" borderId="0" xfId="0" applyFont="1" applyAlignment="1">
      <alignment vertical="center"/>
    </xf>
    <xf numFmtId="0" fontId="15" fillId="0" borderId="0" xfId="0" applyFont="1" applyAlignment="1"/>
    <xf numFmtId="182" fontId="1" fillId="0" borderId="0" xfId="0" applyNumberFormat="1" applyFont="1" applyAlignment="1">
      <alignment vertical="center"/>
    </xf>
    <xf numFmtId="0" fontId="30" fillId="0" borderId="0" xfId="0" applyFont="1" applyAlignment="1">
      <alignment vertical="center"/>
    </xf>
    <xf numFmtId="0" fontId="31" fillId="0" borderId="0" xfId="0" applyFont="1" applyAlignment="1">
      <alignment vertical="center"/>
    </xf>
    <xf numFmtId="0" fontId="30" fillId="0" borderId="0" xfId="0" applyFont="1">
      <alignment vertical="center"/>
    </xf>
    <xf numFmtId="0" fontId="15" fillId="0" borderId="0" xfId="0" applyFont="1">
      <alignment vertical="center"/>
    </xf>
    <xf numFmtId="0" fontId="32" fillId="0" borderId="0" xfId="0" applyFont="1" applyAlignment="1">
      <alignment vertical="center"/>
    </xf>
    <xf numFmtId="0" fontId="15" fillId="0" borderId="0" xfId="0" applyFont="1" applyAlignment="1">
      <alignment vertical="center"/>
    </xf>
    <xf numFmtId="0" fontId="0" fillId="0" borderId="0" xfId="0" applyAlignment="1"/>
    <xf numFmtId="0" fontId="21" fillId="0" borderId="0" xfId="24" applyFont="1" applyAlignment="1">
      <alignment vertical="center"/>
    </xf>
    <xf numFmtId="0" fontId="15" fillId="0" borderId="0" xfId="24" applyFont="1" applyAlignment="1">
      <alignment horizontal="center" vertical="center"/>
    </xf>
    <xf numFmtId="0" fontId="15" fillId="0" borderId="0" xfId="24" applyFont="1" applyAlignment="1">
      <alignment vertical="center"/>
    </xf>
    <xf numFmtId="0" fontId="21" fillId="0" borderId="14" xfId="24" applyFont="1" applyFill="1" applyBorder="1" applyAlignment="1">
      <alignment vertical="center"/>
    </xf>
    <xf numFmtId="0" fontId="21" fillId="0" borderId="22" xfId="0" applyFont="1" applyBorder="1" applyAlignment="1">
      <alignment vertical="center"/>
    </xf>
    <xf numFmtId="0" fontId="21" fillId="0" borderId="22" xfId="0" applyFont="1" applyBorder="1" applyAlignment="1">
      <alignment horizontal="right" vertical="center"/>
    </xf>
    <xf numFmtId="0" fontId="21" fillId="0" borderId="0" xfId="0" applyFont="1" applyAlignment="1">
      <alignment vertical="center"/>
    </xf>
    <xf numFmtId="0" fontId="15" fillId="0" borderId="0" xfId="0" applyFont="1" applyAlignment="1">
      <alignment horizontal="center" vertical="center"/>
    </xf>
    <xf numFmtId="0" fontId="15" fillId="0" borderId="22" xfId="0" applyFont="1" applyBorder="1" applyAlignment="1">
      <alignment vertical="center"/>
    </xf>
    <xf numFmtId="0" fontId="24" fillId="0" borderId="0" xfId="0" applyFont="1" applyAlignment="1">
      <alignment vertical="center"/>
    </xf>
    <xf numFmtId="0" fontId="27" fillId="0" borderId="0" xfId="29" applyFont="1" applyFill="1" applyAlignment="1">
      <alignment horizontal="center" vertical="center"/>
    </xf>
    <xf numFmtId="0" fontId="53" fillId="0" borderId="0" xfId="27" applyFont="1" applyAlignment="1">
      <alignment horizontal="center" vertical="center"/>
    </xf>
    <xf numFmtId="0" fontId="15" fillId="0" borderId="0" xfId="0" applyFont="1" applyAlignment="1">
      <alignment horizontal="center" vertical="center"/>
    </xf>
    <xf numFmtId="0" fontId="27" fillId="0" borderId="0" xfId="28" applyFont="1" applyFill="1" applyAlignment="1">
      <alignment horizontal="center" vertical="center"/>
    </xf>
    <xf numFmtId="0" fontId="28" fillId="0" borderId="0" xfId="1" applyFont="1" applyAlignment="1">
      <alignment vertical="center"/>
    </xf>
    <xf numFmtId="0" fontId="15" fillId="0" borderId="0" xfId="1" applyFont="1" applyAlignment="1">
      <alignment vertical="center"/>
    </xf>
    <xf numFmtId="0" fontId="22" fillId="0" borderId="41" xfId="1" applyFont="1" applyBorder="1" applyAlignment="1">
      <alignment vertical="center"/>
    </xf>
    <xf numFmtId="0" fontId="1" fillId="0" borderId="0" xfId="1" applyAlignment="1">
      <alignment vertical="center"/>
    </xf>
    <xf numFmtId="183" fontId="1" fillId="0" borderId="0" xfId="1" applyNumberFormat="1" applyAlignment="1">
      <alignment vertical="center"/>
    </xf>
    <xf numFmtId="0" fontId="21" fillId="0" borderId="0" xfId="24" applyFont="1" applyBorder="1" applyAlignment="1">
      <alignment vertical="center"/>
    </xf>
    <xf numFmtId="0" fontId="21" fillId="0" borderId="22" xfId="24" applyFont="1" applyBorder="1" applyAlignment="1">
      <alignment vertical="center"/>
    </xf>
    <xf numFmtId="0" fontId="21" fillId="0" borderId="66" xfId="24" applyFont="1" applyBorder="1" applyAlignment="1">
      <alignment horizontal="center"/>
    </xf>
    <xf numFmtId="0" fontId="21" fillId="0" borderId="67" xfId="24" applyFont="1" applyBorder="1" applyAlignment="1">
      <alignment horizontal="center"/>
    </xf>
    <xf numFmtId="0" fontId="21" fillId="0" borderId="50" xfId="24" applyFont="1" applyBorder="1" applyAlignment="1">
      <alignment horizontal="center" vertical="center"/>
    </xf>
    <xf numFmtId="0" fontId="21" fillId="0" borderId="68" xfId="24" applyFont="1" applyBorder="1" applyAlignment="1">
      <alignment horizontal="center" vertical="center"/>
    </xf>
    <xf numFmtId="0" fontId="21" fillId="0" borderId="52" xfId="24" applyFont="1" applyBorder="1" applyAlignment="1">
      <alignment horizontal="center" vertical="top"/>
    </xf>
    <xf numFmtId="0" fontId="21" fillId="0" borderId="69" xfId="24" applyFont="1" applyBorder="1" applyAlignment="1">
      <alignment horizontal="center" vertical="top"/>
    </xf>
    <xf numFmtId="184" fontId="21" fillId="0" borderId="37" xfId="24" applyNumberFormat="1" applyFont="1" applyBorder="1" applyAlignment="1">
      <alignment horizontal="right" vertical="center"/>
    </xf>
    <xf numFmtId="184" fontId="21" fillId="0" borderId="70" xfId="24" applyNumberFormat="1" applyFont="1" applyBorder="1" applyAlignment="1">
      <alignment horizontal="right" vertical="center"/>
    </xf>
    <xf numFmtId="184" fontId="21" fillId="0" borderId="21" xfId="24" applyNumberFormat="1" applyFont="1" applyBorder="1" applyAlignment="1">
      <alignment vertical="center"/>
    </xf>
    <xf numFmtId="184" fontId="21" fillId="0" borderId="57" xfId="24" applyNumberFormat="1" applyFont="1" applyBorder="1" applyAlignment="1">
      <alignment vertical="center"/>
    </xf>
    <xf numFmtId="184" fontId="21" fillId="0" borderId="37" xfId="24" applyNumberFormat="1" applyFont="1" applyBorder="1" applyAlignment="1">
      <alignment vertical="center"/>
    </xf>
    <xf numFmtId="184" fontId="21" fillId="0" borderId="71" xfId="24" applyNumberFormat="1" applyFont="1" applyBorder="1" applyAlignment="1">
      <alignment vertical="center"/>
    </xf>
    <xf numFmtId="184" fontId="21" fillId="0" borderId="70" xfId="24" applyNumberFormat="1" applyFont="1" applyBorder="1" applyAlignment="1">
      <alignment vertical="center"/>
    </xf>
    <xf numFmtId="184" fontId="21" fillId="0" borderId="47" xfId="24" applyNumberFormat="1" applyFont="1" applyBorder="1" applyAlignment="1">
      <alignment horizontal="right" vertical="center"/>
    </xf>
    <xf numFmtId="184" fontId="21" fillId="0" borderId="9" xfId="24" applyNumberFormat="1" applyFont="1" applyBorder="1" applyAlignment="1">
      <alignment horizontal="right" vertical="center"/>
    </xf>
    <xf numFmtId="184" fontId="21" fillId="0" borderId="21" xfId="24" applyNumberFormat="1" applyFont="1" applyBorder="1" applyAlignment="1">
      <alignment horizontal="right" vertical="center"/>
    </xf>
    <xf numFmtId="184" fontId="21" fillId="0" borderId="57" xfId="24" applyNumberFormat="1" applyFont="1" applyBorder="1" applyAlignment="1">
      <alignment horizontal="right" vertical="center"/>
    </xf>
    <xf numFmtId="184" fontId="21" fillId="0" borderId="27" xfId="24" applyNumberFormat="1" applyFont="1" applyFill="1" applyBorder="1" applyAlignment="1">
      <alignment horizontal="right" vertical="center"/>
    </xf>
    <xf numFmtId="182" fontId="21" fillId="0" borderId="57" xfId="24" applyNumberFormat="1" applyFont="1" applyFill="1" applyBorder="1" applyAlignment="1">
      <alignment horizontal="right" vertical="center"/>
    </xf>
    <xf numFmtId="184" fontId="21" fillId="0" borderId="47" xfId="24" applyNumberFormat="1" applyFont="1" applyFill="1" applyBorder="1" applyAlignment="1">
      <alignment vertical="center"/>
    </xf>
    <xf numFmtId="184" fontId="21" fillId="0" borderId="72" xfId="24" applyNumberFormat="1" applyFont="1" applyFill="1" applyBorder="1" applyAlignment="1">
      <alignment horizontal="right" vertical="center"/>
    </xf>
    <xf numFmtId="184" fontId="21" fillId="0" borderId="71" xfId="24" applyNumberFormat="1" applyFont="1" applyFill="1" applyBorder="1" applyAlignment="1">
      <alignment horizontal="right" vertical="center"/>
    </xf>
    <xf numFmtId="184" fontId="21" fillId="0" borderId="73" xfId="24" applyNumberFormat="1" applyFont="1" applyFill="1" applyBorder="1" applyAlignment="1">
      <alignment horizontal="right" vertical="center"/>
    </xf>
    <xf numFmtId="182" fontId="21" fillId="0" borderId="74" xfId="24" applyNumberFormat="1" applyFont="1" applyFill="1" applyBorder="1" applyAlignment="1">
      <alignment horizontal="right" vertical="center"/>
    </xf>
    <xf numFmtId="184" fontId="21" fillId="0" borderId="34" xfId="24" applyNumberFormat="1" applyFont="1" applyFill="1" applyBorder="1" applyAlignment="1">
      <alignment vertical="center"/>
    </xf>
    <xf numFmtId="184" fontId="21" fillId="0" borderId="45" xfId="24" applyNumberFormat="1" applyFont="1" applyFill="1" applyBorder="1" applyAlignment="1">
      <alignment horizontal="right" vertical="center"/>
    </xf>
    <xf numFmtId="0" fontId="21" fillId="0" borderId="31" xfId="24" applyFont="1" applyFill="1" applyBorder="1" applyAlignment="1">
      <alignment horizontal="center" vertical="center" justifyLastLine="1"/>
    </xf>
    <xf numFmtId="184" fontId="21" fillId="0" borderId="29" xfId="24" applyNumberFormat="1" applyFont="1" applyFill="1" applyBorder="1" applyAlignment="1">
      <alignment horizontal="right" vertical="center"/>
    </xf>
    <xf numFmtId="182" fontId="21" fillId="0" borderId="56" xfId="24" applyNumberFormat="1" applyFont="1" applyFill="1" applyBorder="1" applyAlignment="1">
      <alignment horizontal="right" vertical="center"/>
    </xf>
    <xf numFmtId="181" fontId="21" fillId="0" borderId="76" xfId="24" applyNumberFormat="1" applyFont="1" applyFill="1" applyBorder="1" applyAlignment="1">
      <alignment horizontal="right" vertical="center"/>
    </xf>
    <xf numFmtId="181" fontId="21" fillId="0" borderId="30" xfId="24" applyNumberFormat="1" applyFont="1" applyFill="1" applyBorder="1" applyAlignment="1">
      <alignment horizontal="right" vertical="center"/>
    </xf>
    <xf numFmtId="0" fontId="21" fillId="0" borderId="33" xfId="24" applyFont="1" applyFill="1" applyBorder="1" applyAlignment="1">
      <alignment horizontal="center" vertical="center" justifyLastLine="1"/>
    </xf>
    <xf numFmtId="184" fontId="21" fillId="0" borderId="21" xfId="24" applyNumberFormat="1" applyFont="1" applyFill="1" applyBorder="1" applyAlignment="1">
      <alignment horizontal="right" vertical="center"/>
    </xf>
    <xf numFmtId="184" fontId="21" fillId="0" borderId="47" xfId="24" applyNumberFormat="1" applyFont="1" applyFill="1" applyBorder="1" applyAlignment="1">
      <alignment horizontal="right" vertical="center"/>
    </xf>
    <xf numFmtId="184" fontId="21" fillId="0" borderId="20" xfId="24" applyNumberFormat="1" applyFont="1" applyFill="1" applyBorder="1" applyAlignment="1">
      <alignment horizontal="right" vertical="center"/>
    </xf>
    <xf numFmtId="0" fontId="21" fillId="0" borderId="60" xfId="24" applyFont="1" applyFill="1" applyBorder="1" applyAlignment="1">
      <alignment horizontal="center" vertical="center" justifyLastLine="1"/>
    </xf>
    <xf numFmtId="182" fontId="21" fillId="0" borderId="9" xfId="24" applyNumberFormat="1" applyFont="1" applyFill="1" applyBorder="1" applyAlignment="1">
      <alignment horizontal="right" vertical="center"/>
    </xf>
    <xf numFmtId="181" fontId="21" fillId="0" borderId="47" xfId="24" applyNumberFormat="1" applyFont="1" applyFill="1" applyBorder="1" applyAlignment="1">
      <alignment horizontal="right" vertical="center"/>
    </xf>
    <xf numFmtId="181" fontId="21" fillId="0" borderId="20" xfId="24" applyNumberFormat="1" applyFont="1" applyFill="1" applyBorder="1" applyAlignment="1">
      <alignment horizontal="right" vertical="center"/>
    </xf>
    <xf numFmtId="0" fontId="21" fillId="0" borderId="36" xfId="24" applyFont="1" applyFill="1" applyBorder="1" applyAlignment="1">
      <alignment horizontal="center" vertical="center" justifyLastLine="1"/>
    </xf>
    <xf numFmtId="184" fontId="21" fillId="0" borderId="34" xfId="24" applyNumberFormat="1" applyFont="1" applyFill="1" applyBorder="1" applyAlignment="1">
      <alignment horizontal="right" vertical="center"/>
    </xf>
    <xf numFmtId="181" fontId="21" fillId="0" borderId="73" xfId="24" applyNumberFormat="1" applyFont="1" applyFill="1" applyBorder="1" applyAlignment="1">
      <alignment horizontal="right" vertical="center"/>
    </xf>
    <xf numFmtId="181" fontId="21" fillId="0" borderId="35" xfId="24" applyNumberFormat="1" applyFont="1" applyFill="1" applyBorder="1" applyAlignment="1">
      <alignment horizontal="right" vertical="center"/>
    </xf>
    <xf numFmtId="0" fontId="21" fillId="0" borderId="75" xfId="24" applyFont="1" applyFill="1" applyBorder="1" applyAlignment="1">
      <alignment horizontal="center" vertical="center" justifyLastLine="1"/>
    </xf>
    <xf numFmtId="184" fontId="21" fillId="0" borderId="19" xfId="24" applyNumberFormat="1" applyFont="1" applyFill="1" applyBorder="1" applyAlignment="1">
      <alignment horizontal="right" vertical="center"/>
    </xf>
    <xf numFmtId="182" fontId="21" fillId="0" borderId="91" xfId="24" applyNumberFormat="1" applyFont="1" applyFill="1" applyBorder="1" applyAlignment="1">
      <alignment horizontal="right" vertical="center"/>
    </xf>
    <xf numFmtId="181" fontId="21" fillId="0" borderId="78" xfId="24" applyNumberFormat="1" applyFont="1" applyFill="1" applyBorder="1" applyAlignment="1">
      <alignment horizontal="right" vertical="center"/>
    </xf>
    <xf numFmtId="181" fontId="21" fillId="0" borderId="6" xfId="24" applyNumberFormat="1" applyFont="1" applyFill="1" applyBorder="1" applyAlignment="1">
      <alignment horizontal="right" vertical="center"/>
    </xf>
    <xf numFmtId="184" fontId="21" fillId="0" borderId="9" xfId="24" applyNumberFormat="1" applyFont="1" applyFill="1" applyBorder="1" applyAlignment="1">
      <alignment horizontal="right" vertical="center"/>
    </xf>
    <xf numFmtId="181" fontId="21" fillId="0" borderId="9" xfId="24" applyNumberFormat="1" applyFont="1" applyFill="1" applyBorder="1" applyAlignment="1">
      <alignment horizontal="right" vertical="center"/>
    </xf>
    <xf numFmtId="0" fontId="21" fillId="0" borderId="54" xfId="24" applyFont="1" applyFill="1" applyBorder="1" applyAlignment="1">
      <alignment horizontal="center" vertical="center" justifyLastLine="1"/>
    </xf>
    <xf numFmtId="184" fontId="21" fillId="0" borderId="49" xfId="24" applyNumberFormat="1" applyFont="1" applyFill="1" applyBorder="1" applyAlignment="1">
      <alignment horizontal="right" vertical="center"/>
    </xf>
    <xf numFmtId="182" fontId="21" fillId="0" borderId="58" xfId="24" applyNumberFormat="1" applyFont="1" applyFill="1" applyBorder="1" applyAlignment="1">
      <alignment horizontal="right" vertical="center"/>
    </xf>
    <xf numFmtId="181" fontId="21" fillId="0" borderId="77" xfId="24" applyNumberFormat="1" applyFont="1" applyFill="1" applyBorder="1" applyAlignment="1">
      <alignment horizontal="right" vertical="center"/>
    </xf>
    <xf numFmtId="181" fontId="21" fillId="0" borderId="12" xfId="24" applyNumberFormat="1" applyFont="1" applyFill="1" applyBorder="1" applyAlignment="1">
      <alignment horizontal="right" vertical="center"/>
    </xf>
    <xf numFmtId="186" fontId="21" fillId="0" borderId="0" xfId="24" applyNumberFormat="1" applyFont="1" applyAlignment="1">
      <alignment vertical="center"/>
    </xf>
    <xf numFmtId="0" fontId="21" fillId="0" borderId="34"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1" fillId="0" borderId="35" xfId="0" applyFont="1" applyBorder="1" applyAlignment="1">
      <alignment horizontal="center" vertical="center"/>
    </xf>
    <xf numFmtId="0" fontId="21" fillId="0" borderId="20" xfId="0" applyFont="1" applyBorder="1" applyAlignment="1">
      <alignment horizontal="center" vertical="center"/>
    </xf>
    <xf numFmtId="182" fontId="21" fillId="0" borderId="21" xfId="0" applyNumberFormat="1" applyFont="1" applyBorder="1" applyAlignment="1">
      <alignment horizontal="right" vertical="center"/>
    </xf>
    <xf numFmtId="182" fontId="21" fillId="0" borderId="9" xfId="0" applyNumberFormat="1" applyFont="1" applyBorder="1" applyAlignment="1">
      <alignment horizontal="right" vertical="center"/>
    </xf>
    <xf numFmtId="182" fontId="21" fillId="0" borderId="8" xfId="0" applyNumberFormat="1" applyFont="1" applyBorder="1" applyAlignment="1">
      <alignment horizontal="right" vertical="center"/>
    </xf>
    <xf numFmtId="182" fontId="21" fillId="0" borderId="20" xfId="0" applyNumberFormat="1" applyFont="1" applyBorder="1" applyAlignment="1">
      <alignment horizontal="right" vertical="center"/>
    </xf>
    <xf numFmtId="182" fontId="21" fillId="0" borderId="47" xfId="0" applyNumberFormat="1" applyFont="1" applyBorder="1" applyAlignment="1">
      <alignment horizontal="right" vertical="center"/>
    </xf>
    <xf numFmtId="182" fontId="21" fillId="0" borderId="49" xfId="0" applyNumberFormat="1" applyFont="1" applyBorder="1" applyAlignment="1">
      <alignment horizontal="right" vertical="center"/>
    </xf>
    <xf numFmtId="182" fontId="21" fillId="0" borderId="12" xfId="0" applyNumberFormat="1" applyFont="1" applyBorder="1" applyAlignment="1">
      <alignment horizontal="right" vertical="center"/>
    </xf>
    <xf numFmtId="182" fontId="21" fillId="0" borderId="11" xfId="0" applyNumberFormat="1" applyFont="1" applyBorder="1" applyAlignment="1">
      <alignment horizontal="right" vertical="center"/>
    </xf>
    <xf numFmtId="182" fontId="21" fillId="0" borderId="48" xfId="0" applyNumberFormat="1" applyFont="1" applyBorder="1" applyAlignment="1">
      <alignment horizontal="right" vertical="center"/>
    </xf>
    <xf numFmtId="0" fontId="21" fillId="0" borderId="0" xfId="0" applyFont="1" applyFill="1" applyAlignment="1">
      <alignment vertical="center"/>
    </xf>
    <xf numFmtId="0" fontId="54" fillId="0" borderId="0" xfId="0" applyFont="1" applyFill="1" applyAlignment="1">
      <alignment vertical="center"/>
    </xf>
    <xf numFmtId="49" fontId="21" fillId="0" borderId="20" xfId="0" applyNumberFormat="1" applyFont="1" applyBorder="1" applyAlignment="1">
      <alignment horizontal="center" vertical="center"/>
    </xf>
    <xf numFmtId="49" fontId="21" fillId="0" borderId="48" xfId="0" applyNumberFormat="1"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right" vertical="center"/>
    </xf>
    <xf numFmtId="0" fontId="21" fillId="0" borderId="16" xfId="0" applyFont="1" applyBorder="1" applyAlignment="1">
      <alignment vertical="center"/>
    </xf>
    <xf numFmtId="0" fontId="21" fillId="0" borderId="17" xfId="0" applyFont="1" applyBorder="1" applyAlignment="1">
      <alignment horizontal="center" vertical="center"/>
    </xf>
    <xf numFmtId="0" fontId="21" fillId="0" borderId="18" xfId="0" applyFont="1" applyBorder="1" applyAlignment="1">
      <alignment vertical="center"/>
    </xf>
    <xf numFmtId="180" fontId="21" fillId="0" borderId="19" xfId="0" applyNumberFormat="1" applyFont="1" applyBorder="1" applyAlignment="1">
      <alignment horizontal="right" vertical="center"/>
    </xf>
    <xf numFmtId="0" fontId="21" fillId="0" borderId="20" xfId="0" applyFont="1" applyBorder="1" applyAlignment="1">
      <alignment vertical="center"/>
    </xf>
    <xf numFmtId="0" fontId="21" fillId="0" borderId="20" xfId="0" applyFont="1" applyBorder="1" applyAlignment="1">
      <alignment horizontal="left" vertical="center"/>
    </xf>
    <xf numFmtId="180" fontId="21" fillId="0" borderId="21" xfId="0" applyNumberFormat="1" applyFont="1" applyBorder="1" applyAlignment="1">
      <alignment vertical="center"/>
    </xf>
    <xf numFmtId="0" fontId="0" fillId="0" borderId="20" xfId="0" applyFont="1" applyBorder="1" applyAlignment="1">
      <alignment vertical="center"/>
    </xf>
    <xf numFmtId="180" fontId="21" fillId="0" borderId="23" xfId="0" applyNumberFormat="1" applyFont="1" applyBorder="1" applyAlignment="1">
      <alignment vertical="center"/>
    </xf>
    <xf numFmtId="0" fontId="0" fillId="0" borderId="0" xfId="0" applyFont="1">
      <alignment vertical="center"/>
    </xf>
    <xf numFmtId="0" fontId="21" fillId="0" borderId="24" xfId="0" applyFont="1" applyBorder="1" applyAlignment="1">
      <alignment horizontal="center" vertical="center"/>
    </xf>
    <xf numFmtId="181" fontId="21" fillId="0" borderId="17" xfId="0" applyNumberFormat="1" applyFont="1" applyBorder="1" applyAlignment="1">
      <alignment horizontal="center" vertical="center"/>
    </xf>
    <xf numFmtId="0" fontId="21" fillId="0" borderId="26" xfId="0" applyFont="1" applyBorder="1" applyAlignment="1">
      <alignment horizontal="center" vertical="center"/>
    </xf>
    <xf numFmtId="181" fontId="21" fillId="0" borderId="27" xfId="0" applyNumberFormat="1" applyFont="1" applyBorder="1" applyAlignment="1">
      <alignment vertical="center"/>
    </xf>
    <xf numFmtId="0" fontId="21" fillId="0" borderId="29" xfId="0" applyFont="1" applyBorder="1" applyAlignment="1">
      <alignment horizontal="center" vertical="distributed" textRotation="255" wrapText="1" justifyLastLine="1"/>
    </xf>
    <xf numFmtId="0" fontId="21" fillId="0" borderId="30" xfId="0" applyNumberFormat="1" applyFont="1" applyBorder="1" applyAlignment="1">
      <alignment horizontal="center" vertical="center"/>
    </xf>
    <xf numFmtId="0" fontId="21" fillId="0" borderId="31" xfId="0" applyNumberFormat="1" applyFont="1" applyBorder="1" applyAlignment="1">
      <alignment horizontal="distributed" vertical="center"/>
    </xf>
    <xf numFmtId="181" fontId="21" fillId="0" borderId="29" xfId="0" applyNumberFormat="1" applyFont="1" applyBorder="1" applyAlignment="1">
      <alignment vertical="center"/>
    </xf>
    <xf numFmtId="0" fontId="0" fillId="0" borderId="21" xfId="0" applyFont="1" applyBorder="1" applyAlignment="1">
      <alignment horizontal="center" vertical="distributed" textRotation="255" wrapText="1" justifyLastLine="1"/>
    </xf>
    <xf numFmtId="0" fontId="21" fillId="0" borderId="20" xfId="0" applyNumberFormat="1" applyFont="1" applyBorder="1" applyAlignment="1">
      <alignment horizontal="center" vertical="center"/>
    </xf>
    <xf numFmtId="0" fontId="21" fillId="0" borderId="33" xfId="0" applyNumberFormat="1" applyFont="1" applyBorder="1" applyAlignment="1">
      <alignment horizontal="distributed" vertical="center"/>
    </xf>
    <xf numFmtId="181" fontId="21" fillId="0" borderId="21" xfId="0" applyNumberFormat="1" applyFont="1" applyBorder="1" applyAlignment="1">
      <alignment vertical="center"/>
    </xf>
    <xf numFmtId="0" fontId="0" fillId="0" borderId="34" xfId="0" applyFont="1" applyBorder="1" applyAlignment="1">
      <alignment horizontal="center" vertical="distributed" textRotation="255" wrapText="1" justifyLastLine="1"/>
    </xf>
    <xf numFmtId="0" fontId="21" fillId="0" borderId="35" xfId="0" applyNumberFormat="1" applyFont="1" applyBorder="1" applyAlignment="1">
      <alignment horizontal="center" vertical="center"/>
    </xf>
    <xf numFmtId="0" fontId="21" fillId="0" borderId="36" xfId="0" applyNumberFormat="1" applyFont="1" applyBorder="1" applyAlignment="1">
      <alignment horizontal="distributed" vertical="center"/>
    </xf>
    <xf numFmtId="181" fontId="21" fillId="0" borderId="34" xfId="0" applyNumberFormat="1" applyFont="1" applyBorder="1" applyAlignment="1">
      <alignment vertical="center"/>
    </xf>
    <xf numFmtId="0" fontId="21" fillId="0" borderId="29" xfId="0" applyFont="1" applyBorder="1" applyAlignment="1">
      <alignment horizontal="center" vertical="center" textRotation="255"/>
    </xf>
    <xf numFmtId="0" fontId="0" fillId="0" borderId="21" xfId="0" applyFont="1" applyBorder="1" applyAlignment="1">
      <alignment horizontal="center" vertical="center" textRotation="255"/>
    </xf>
    <xf numFmtId="181" fontId="21" fillId="0" borderId="21" xfId="0" applyNumberFormat="1" applyFont="1" applyFill="1" applyBorder="1" applyAlignment="1">
      <alignment vertical="center"/>
    </xf>
    <xf numFmtId="0" fontId="0" fillId="0" borderId="34" xfId="0" applyFont="1" applyBorder="1" applyAlignment="1">
      <alignment horizontal="center" vertical="center" textRotation="255"/>
    </xf>
    <xf numFmtId="181" fontId="21" fillId="0" borderId="37" xfId="0" applyNumberFormat="1" applyFont="1" applyBorder="1" applyAlignment="1">
      <alignment vertical="center"/>
    </xf>
    <xf numFmtId="181" fontId="21" fillId="0" borderId="40" xfId="0" applyNumberFormat="1" applyFont="1" applyBorder="1" applyAlignment="1">
      <alignment vertical="center"/>
    </xf>
    <xf numFmtId="0" fontId="22" fillId="0" borderId="0" xfId="1" applyFont="1" applyAlignment="1">
      <alignment vertical="center"/>
    </xf>
    <xf numFmtId="0" fontId="22" fillId="0" borderId="0" xfId="1" applyFont="1" applyAlignment="1">
      <alignment horizontal="right" vertical="center"/>
    </xf>
    <xf numFmtId="0" fontId="22" fillId="6" borderId="41" xfId="26" applyFont="1" applyFill="1" applyBorder="1" applyAlignment="1">
      <alignment horizontal="right" vertical="center"/>
    </xf>
    <xf numFmtId="0" fontId="22" fillId="6" borderId="42" xfId="26" applyFont="1" applyFill="1" applyBorder="1" applyAlignment="1">
      <alignment horizontal="left" vertical="center"/>
    </xf>
    <xf numFmtId="0" fontId="22" fillId="6" borderId="25" xfId="26" applyFont="1" applyFill="1" applyBorder="1" applyAlignment="1">
      <alignment horizontal="left" vertical="center"/>
    </xf>
    <xf numFmtId="0" fontId="22" fillId="6" borderId="15" xfId="26" quotePrefix="1" applyFont="1" applyFill="1" applyBorder="1" applyAlignment="1">
      <alignment horizontal="center" vertical="center"/>
    </xf>
    <xf numFmtId="0" fontId="22" fillId="6" borderId="15" xfId="26" applyFont="1" applyFill="1" applyBorder="1" applyAlignment="1">
      <alignment horizontal="center" vertical="center"/>
    </xf>
    <xf numFmtId="0" fontId="22" fillId="6" borderId="50" xfId="26" applyFont="1" applyFill="1" applyBorder="1" applyAlignment="1">
      <alignment horizontal="center" vertical="center"/>
    </xf>
    <xf numFmtId="0" fontId="22" fillId="6" borderId="51" xfId="26" quotePrefix="1" applyFont="1" applyFill="1" applyBorder="1" applyAlignment="1">
      <alignment horizontal="center" vertical="center"/>
    </xf>
    <xf numFmtId="0" fontId="22" fillId="6" borderId="51" xfId="26" applyFont="1" applyFill="1" applyBorder="1" applyAlignment="1">
      <alignment horizontal="center" vertical="center"/>
    </xf>
    <xf numFmtId="0" fontId="22" fillId="6" borderId="52" xfId="26" applyFont="1" applyFill="1" applyBorder="1" applyAlignment="1">
      <alignment horizontal="right" vertical="center"/>
    </xf>
    <xf numFmtId="0" fontId="22" fillId="6" borderId="20" xfId="26" applyFont="1" applyFill="1" applyBorder="1" applyAlignment="1">
      <alignment horizontal="center" vertical="center"/>
    </xf>
    <xf numFmtId="183" fontId="22" fillId="6" borderId="21" xfId="22" applyNumberFormat="1" applyFont="1" applyFill="1" applyBorder="1" applyAlignment="1">
      <alignment vertical="center"/>
    </xf>
    <xf numFmtId="183" fontId="22" fillId="6" borderId="20" xfId="22" applyNumberFormat="1" applyFont="1" applyFill="1" applyBorder="1" applyAlignment="1">
      <alignment vertical="center"/>
    </xf>
    <xf numFmtId="183" fontId="22" fillId="6" borderId="53" xfId="22" applyNumberFormat="1" applyFont="1" applyFill="1" applyBorder="1" applyAlignment="1">
      <alignment vertical="center"/>
    </xf>
    <xf numFmtId="49" fontId="22" fillId="6" borderId="20" xfId="26" applyNumberFormat="1" applyFont="1" applyFill="1" applyBorder="1" applyAlignment="1">
      <alignment horizontal="center" vertical="center"/>
    </xf>
    <xf numFmtId="49" fontId="22" fillId="6" borderId="33" xfId="26" applyNumberFormat="1" applyFont="1" applyFill="1" applyBorder="1" applyAlignment="1">
      <alignment horizontal="center" vertical="center"/>
    </xf>
    <xf numFmtId="49" fontId="22" fillId="6" borderId="54" xfId="26" applyNumberFormat="1" applyFont="1" applyFill="1" applyBorder="1" applyAlignment="1">
      <alignment horizontal="center" vertical="center"/>
    </xf>
    <xf numFmtId="183" fontId="22" fillId="6" borderId="55" xfId="22" applyNumberFormat="1" applyFont="1" applyFill="1" applyBorder="1" applyAlignment="1">
      <alignment vertical="center"/>
    </xf>
    <xf numFmtId="183" fontId="22" fillId="6" borderId="49" xfId="22" applyNumberFormat="1" applyFont="1" applyFill="1" applyBorder="1" applyAlignment="1">
      <alignment vertical="center"/>
    </xf>
    <xf numFmtId="183" fontId="22" fillId="6" borderId="48" xfId="22" applyNumberFormat="1" applyFont="1" applyFill="1" applyBorder="1" applyAlignment="1">
      <alignment vertical="center"/>
    </xf>
    <xf numFmtId="49" fontId="22" fillId="6" borderId="48" xfId="26" applyNumberFormat="1" applyFont="1" applyFill="1" applyBorder="1" applyAlignment="1">
      <alignment horizontal="center" vertical="center"/>
    </xf>
    <xf numFmtId="0" fontId="22" fillId="6" borderId="0" xfId="26" applyFont="1" applyFill="1" applyAlignment="1">
      <alignment vertical="center"/>
    </xf>
    <xf numFmtId="183" fontId="22" fillId="0" borderId="0" xfId="1" applyNumberFormat="1" applyFont="1" applyAlignment="1">
      <alignment vertical="center"/>
    </xf>
    <xf numFmtId="183" fontId="22" fillId="6" borderId="41" xfId="22" applyNumberFormat="1" applyFont="1" applyFill="1" applyBorder="1" applyAlignment="1">
      <alignment vertical="center"/>
    </xf>
    <xf numFmtId="0" fontId="22" fillId="0" borderId="0" xfId="1" applyFont="1" applyBorder="1" applyAlignment="1">
      <alignment vertical="center"/>
    </xf>
    <xf numFmtId="0" fontId="21" fillId="0" borderId="17" xfId="0" applyFont="1" applyBorder="1" applyAlignment="1">
      <alignment horizontal="center" vertical="center" shrinkToFit="1"/>
    </xf>
    <xf numFmtId="0" fontId="21" fillId="0" borderId="30" xfId="0" applyFont="1" applyBorder="1" applyAlignment="1">
      <alignment horizontal="center" vertical="center"/>
    </xf>
    <xf numFmtId="0" fontId="21" fillId="0" borderId="30" xfId="0" applyFont="1" applyBorder="1" applyAlignment="1">
      <alignment horizontal="distributed" vertical="center"/>
    </xf>
    <xf numFmtId="0" fontId="21" fillId="0" borderId="56" xfId="0" applyFont="1" applyBorder="1" applyAlignment="1">
      <alignment horizontal="center" vertical="center"/>
    </xf>
    <xf numFmtId="184" fontId="21" fillId="0" borderId="29" xfId="0" applyNumberFormat="1" applyFont="1" applyBorder="1" applyAlignment="1">
      <alignment vertical="center"/>
    </xf>
    <xf numFmtId="0" fontId="21" fillId="0" borderId="20" xfId="0" applyFont="1" applyBorder="1" applyAlignment="1">
      <alignment horizontal="distributed" vertical="center"/>
    </xf>
    <xf numFmtId="0" fontId="21" fillId="0" borderId="57" xfId="0" applyFont="1" applyBorder="1" applyAlignment="1">
      <alignment horizontal="center" vertical="center"/>
    </xf>
    <xf numFmtId="184" fontId="21" fillId="0" borderId="21" xfId="0" applyNumberFormat="1" applyFont="1" applyBorder="1" applyAlignment="1">
      <alignment vertical="center"/>
    </xf>
    <xf numFmtId="0" fontId="21" fillId="0" borderId="48" xfId="0" applyFont="1" applyBorder="1" applyAlignment="1">
      <alignment horizontal="center" vertical="center"/>
    </xf>
    <xf numFmtId="0" fontId="21" fillId="0" borderId="48" xfId="0" applyFont="1" applyBorder="1" applyAlignment="1">
      <alignment horizontal="distributed" vertical="center"/>
    </xf>
    <xf numFmtId="0" fontId="21" fillId="0" borderId="58" xfId="0" applyFont="1" applyBorder="1" applyAlignment="1">
      <alignment horizontal="center" vertical="center"/>
    </xf>
    <xf numFmtId="184" fontId="21" fillId="0" borderId="49" xfId="0" applyNumberFormat="1" applyFont="1" applyBorder="1" applyAlignment="1">
      <alignment vertical="center"/>
    </xf>
    <xf numFmtId="49" fontId="21" fillId="0" borderId="28" xfId="0" applyNumberFormat="1" applyFont="1" applyBorder="1" applyAlignment="1">
      <alignment horizontal="center" vertical="center"/>
    </xf>
    <xf numFmtId="182" fontId="21" fillId="0" borderId="29" xfId="0" applyNumberFormat="1" applyFont="1" applyBorder="1" applyAlignment="1">
      <alignment horizontal="right" vertical="center"/>
    </xf>
    <xf numFmtId="49" fontId="21" fillId="0" borderId="33" xfId="0" applyNumberFormat="1" applyFont="1" applyBorder="1" applyAlignment="1">
      <alignment horizontal="center" vertical="center"/>
    </xf>
    <xf numFmtId="182" fontId="21" fillId="0" borderId="27" xfId="0" applyNumberFormat="1" applyFont="1" applyFill="1" applyBorder="1" applyAlignment="1">
      <alignment horizontal="right" vertical="center"/>
    </xf>
    <xf numFmtId="182" fontId="21" fillId="0" borderId="37" xfId="0" applyNumberFormat="1" applyFont="1" applyFill="1" applyBorder="1" applyAlignment="1">
      <alignment horizontal="right" vertical="center"/>
    </xf>
    <xf numFmtId="49" fontId="21" fillId="0" borderId="22" xfId="0" applyNumberFormat="1" applyFont="1" applyBorder="1" applyAlignment="1">
      <alignment horizontal="center" vertical="center"/>
    </xf>
    <xf numFmtId="182" fontId="21" fillId="0" borderId="80" xfId="0" applyNumberFormat="1" applyFont="1" applyFill="1" applyBorder="1" applyAlignment="1">
      <alignment horizontal="right" vertical="center"/>
    </xf>
    <xf numFmtId="182" fontId="21" fillId="0" borderId="81" xfId="0" applyNumberFormat="1" applyFont="1" applyFill="1" applyBorder="1" applyAlignment="1">
      <alignment horizontal="right" vertical="center"/>
    </xf>
    <xf numFmtId="0" fontId="0" fillId="0" borderId="0" xfId="0" applyFont="1" applyAlignment="1">
      <alignment vertical="center" wrapText="1"/>
    </xf>
    <xf numFmtId="0" fontId="21" fillId="0" borderId="0" xfId="0" applyFont="1" applyBorder="1" applyAlignment="1"/>
    <xf numFmtId="0" fontId="21" fillId="0" borderId="0" xfId="0" applyFont="1" applyBorder="1" applyAlignment="1">
      <alignment horizontal="right"/>
    </xf>
    <xf numFmtId="49" fontId="21" fillId="0" borderId="31" xfId="0" applyNumberFormat="1" applyFont="1" applyBorder="1" applyAlignment="1">
      <alignment horizontal="center" vertical="center"/>
    </xf>
    <xf numFmtId="185" fontId="21" fillId="0" borderId="53" xfId="0" applyNumberFormat="1" applyFont="1" applyBorder="1" applyAlignment="1">
      <alignment horizontal="right" vertical="center"/>
    </xf>
    <xf numFmtId="185" fontId="21" fillId="0" borderId="21" xfId="0" applyNumberFormat="1" applyFont="1" applyBorder="1" applyAlignment="1">
      <alignment horizontal="right" vertical="center"/>
    </xf>
    <xf numFmtId="49" fontId="21" fillId="0" borderId="54" xfId="0" applyNumberFormat="1" applyFont="1" applyBorder="1" applyAlignment="1">
      <alignment horizontal="center" vertical="center"/>
    </xf>
    <xf numFmtId="185" fontId="21" fillId="0" borderId="61" xfId="0" applyNumberFormat="1" applyFont="1" applyBorder="1" applyAlignment="1">
      <alignment horizontal="right" vertical="center"/>
    </xf>
    <xf numFmtId="185" fontId="21" fillId="0" borderId="23" xfId="0" applyNumberFormat="1" applyFont="1" applyBorder="1" applyAlignment="1">
      <alignment horizontal="right" vertical="center"/>
    </xf>
    <xf numFmtId="0" fontId="21" fillId="0" borderId="0" xfId="0" applyFont="1" applyAlignment="1"/>
    <xf numFmtId="0" fontId="21" fillId="0" borderId="22" xfId="28" applyFont="1" applyFill="1" applyBorder="1" applyAlignment="1">
      <alignment horizontal="left" vertical="center"/>
    </xf>
    <xf numFmtId="0" fontId="21" fillId="0" borderId="22" xfId="28" applyFont="1" applyFill="1" applyBorder="1" applyAlignment="1">
      <alignment vertical="center"/>
    </xf>
    <xf numFmtId="0" fontId="21" fillId="0" borderId="22" xfId="28" applyFont="1" applyFill="1" applyBorder="1" applyAlignment="1">
      <alignment horizontal="right" vertical="center"/>
    </xf>
    <xf numFmtId="0" fontId="21" fillId="0" borderId="52" xfId="28" applyFont="1" applyFill="1" applyBorder="1" applyAlignment="1">
      <alignment horizontal="centerContinuous" vertical="center"/>
    </xf>
    <xf numFmtId="0" fontId="21" fillId="0" borderId="25" xfId="28" applyFont="1" applyFill="1" applyBorder="1" applyAlignment="1">
      <alignment horizontal="centerContinuous" vertical="center"/>
    </xf>
    <xf numFmtId="0" fontId="21" fillId="0" borderId="16" xfId="28" applyFont="1" applyFill="1" applyBorder="1" applyAlignment="1">
      <alignment horizontal="centerContinuous" vertical="center"/>
    </xf>
    <xf numFmtId="0" fontId="21" fillId="0" borderId="52" xfId="28" applyFont="1" applyFill="1" applyBorder="1" applyAlignment="1">
      <alignment horizontal="center" vertical="center"/>
    </xf>
    <xf numFmtId="49" fontId="21" fillId="6" borderId="33" xfId="28" applyNumberFormat="1" applyFont="1" applyFill="1" applyBorder="1" applyAlignment="1">
      <alignment horizontal="center" vertical="center"/>
    </xf>
    <xf numFmtId="0" fontId="21" fillId="0" borderId="53" xfId="28" applyFont="1" applyFill="1" applyBorder="1" applyAlignment="1">
      <alignment horizontal="center" vertical="center"/>
    </xf>
    <xf numFmtId="182" fontId="21" fillId="0" borderId="53" xfId="28" applyNumberFormat="1" applyFont="1" applyFill="1" applyBorder="1" applyAlignment="1">
      <alignment horizontal="right" vertical="center"/>
    </xf>
    <xf numFmtId="182" fontId="21" fillId="0" borderId="21" xfId="28" applyNumberFormat="1" applyFont="1" applyFill="1" applyBorder="1" applyAlignment="1">
      <alignment horizontal="right" vertical="center"/>
    </xf>
    <xf numFmtId="49" fontId="21" fillId="6" borderId="32" xfId="28" applyNumberFormat="1" applyFont="1" applyFill="1" applyBorder="1" applyAlignment="1">
      <alignment horizontal="center" vertical="center"/>
    </xf>
    <xf numFmtId="49" fontId="21" fillId="6" borderId="54" xfId="28" applyNumberFormat="1" applyFont="1" applyFill="1" applyBorder="1" applyAlignment="1">
      <alignment horizontal="center" vertical="center"/>
    </xf>
    <xf numFmtId="0" fontId="21" fillId="0" borderId="61" xfId="28" applyFont="1" applyFill="1" applyBorder="1" applyAlignment="1">
      <alignment horizontal="center" vertical="center"/>
    </xf>
    <xf numFmtId="182" fontId="21" fillId="0" borderId="61" xfId="28" applyNumberFormat="1" applyFont="1" applyFill="1" applyBorder="1" applyAlignment="1">
      <alignment horizontal="right" vertical="center"/>
    </xf>
    <xf numFmtId="182" fontId="21" fillId="0" borderId="23" xfId="28" applyNumberFormat="1" applyFont="1" applyFill="1" applyBorder="1" applyAlignment="1">
      <alignment horizontal="right" vertical="center"/>
    </xf>
    <xf numFmtId="0" fontId="21" fillId="0" borderId="0" xfId="28" applyFont="1" applyFill="1" applyAlignment="1">
      <alignment vertical="center"/>
    </xf>
    <xf numFmtId="0" fontId="21" fillId="0" borderId="0" xfId="29" applyFont="1" applyFill="1" applyBorder="1" applyAlignment="1">
      <alignment vertical="center"/>
    </xf>
    <xf numFmtId="0" fontId="21" fillId="0" borderId="0" xfId="27" applyFont="1" applyAlignment="1">
      <alignment vertical="center"/>
    </xf>
    <xf numFmtId="0" fontId="21" fillId="0" borderId="62" xfId="29" applyFont="1" applyFill="1" applyBorder="1" applyAlignment="1">
      <alignment horizontal="right" vertical="center"/>
    </xf>
    <xf numFmtId="0" fontId="21" fillId="0" borderId="26" xfId="29" applyFont="1" applyFill="1" applyBorder="1" applyAlignment="1">
      <alignment horizontal="left" vertical="center"/>
    </xf>
    <xf numFmtId="49" fontId="21" fillId="6" borderId="33" xfId="29" applyNumberFormat="1" applyFont="1" applyFill="1" applyBorder="1" applyAlignment="1">
      <alignment horizontal="center" vertical="center"/>
    </xf>
    <xf numFmtId="182" fontId="21" fillId="0" borderId="65" xfId="29" applyNumberFormat="1" applyFont="1" applyFill="1" applyBorder="1" applyAlignment="1">
      <alignment vertical="center"/>
    </xf>
    <xf numFmtId="182" fontId="21" fillId="0" borderId="65" xfId="29" applyNumberFormat="1" applyFont="1" applyFill="1" applyBorder="1" applyAlignment="1">
      <alignment horizontal="right" vertical="center"/>
    </xf>
    <xf numFmtId="182" fontId="21" fillId="0" borderId="37" xfId="29" applyNumberFormat="1" applyFont="1" applyFill="1" applyBorder="1" applyAlignment="1">
      <alignment horizontal="right" vertical="center"/>
    </xf>
    <xf numFmtId="182" fontId="21" fillId="0" borderId="53" xfId="29" applyNumberFormat="1" applyFont="1" applyFill="1" applyBorder="1" applyAlignment="1">
      <alignment vertical="center"/>
    </xf>
    <xf numFmtId="182" fontId="21" fillId="0" borderId="53" xfId="29" applyNumberFormat="1" applyFont="1" applyFill="1" applyBorder="1" applyAlignment="1">
      <alignment horizontal="right" vertical="center"/>
    </xf>
    <xf numFmtId="182" fontId="21" fillId="0" borderId="21" xfId="29" applyNumberFormat="1" applyFont="1" applyFill="1" applyBorder="1" applyAlignment="1">
      <alignment horizontal="right" vertical="center"/>
    </xf>
    <xf numFmtId="49" fontId="21" fillId="6" borderId="59" xfId="29" applyNumberFormat="1" applyFont="1" applyFill="1" applyBorder="1" applyAlignment="1">
      <alignment horizontal="center" vertical="center"/>
    </xf>
    <xf numFmtId="182" fontId="21" fillId="0" borderId="61" xfId="29" applyNumberFormat="1" applyFont="1" applyFill="1" applyBorder="1" applyAlignment="1">
      <alignment vertical="center"/>
    </xf>
    <xf numFmtId="182" fontId="21" fillId="0" borderId="61" xfId="29" applyNumberFormat="1" applyFont="1" applyFill="1" applyBorder="1" applyAlignment="1">
      <alignment horizontal="right" vertical="center"/>
    </xf>
    <xf numFmtId="182" fontId="21" fillId="0" borderId="23" xfId="29" applyNumberFormat="1" applyFont="1" applyFill="1" applyBorder="1" applyAlignment="1">
      <alignment horizontal="right" vertical="center"/>
    </xf>
    <xf numFmtId="0" fontId="21" fillId="0" borderId="0" xfId="27" applyFont="1">
      <alignment vertical="center"/>
    </xf>
    <xf numFmtId="182" fontId="21" fillId="6" borderId="53" xfId="29" applyNumberFormat="1" applyFont="1" applyFill="1" applyBorder="1" applyAlignment="1">
      <alignment vertical="center"/>
    </xf>
    <xf numFmtId="0" fontId="21" fillId="0" borderId="16" xfId="0" applyFont="1" applyBorder="1" applyAlignment="1">
      <alignment horizontal="center" vertical="center" justifyLastLine="1"/>
    </xf>
    <xf numFmtId="49" fontId="21" fillId="0" borderId="24" xfId="0" quotePrefix="1" applyNumberFormat="1" applyFont="1" applyBorder="1" applyAlignment="1">
      <alignment horizontal="center" vertical="center"/>
    </xf>
    <xf numFmtId="0" fontId="3" fillId="0" borderId="0" xfId="1" applyFont="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21" fillId="0" borderId="48" xfId="0" applyFont="1" applyBorder="1" applyAlignment="1">
      <alignment horizontal="left" vertical="center"/>
    </xf>
    <xf numFmtId="0" fontId="21" fillId="0" borderId="20" xfId="0" applyFont="1" applyBorder="1" applyAlignment="1">
      <alignment horizontal="left" vertical="center" shrinkToFit="1"/>
    </xf>
    <xf numFmtId="0" fontId="21" fillId="0" borderId="20" xfId="0" applyFont="1" applyBorder="1" applyAlignment="1">
      <alignment horizontal="left" vertical="center"/>
    </xf>
    <xf numFmtId="0" fontId="51" fillId="0" borderId="0" xfId="0" applyFont="1" applyAlignment="1">
      <alignment horizontal="center" vertical="center"/>
    </xf>
    <xf numFmtId="0" fontId="27" fillId="0" borderId="0" xfId="0" applyFont="1" applyAlignment="1">
      <alignment horizontal="center" vertical="center"/>
    </xf>
    <xf numFmtId="0" fontId="21" fillId="0" borderId="16" xfId="0" applyFont="1" applyBorder="1" applyAlignment="1">
      <alignment horizontal="center" vertical="center"/>
    </xf>
    <xf numFmtId="0" fontId="21" fillId="0" borderId="30" xfId="0" applyFont="1" applyBorder="1" applyAlignment="1">
      <alignment horizontal="left" vertical="center" shrinkToFit="1"/>
    </xf>
    <xf numFmtId="0" fontId="21" fillId="0" borderId="38" xfId="0" applyFont="1" applyBorder="1" applyAlignment="1">
      <alignment horizontal="center" vertical="center" justifyLastLine="1"/>
    </xf>
    <xf numFmtId="0" fontId="21" fillId="0" borderId="39" xfId="0" applyFont="1" applyBorder="1" applyAlignment="1">
      <alignment horizontal="center" vertical="center" justifyLastLine="1"/>
    </xf>
    <xf numFmtId="0" fontId="21" fillId="0" borderId="14" xfId="0" applyFont="1" applyBorder="1" applyAlignment="1">
      <alignment horizontal="center" vertical="center"/>
    </xf>
    <xf numFmtId="0" fontId="21" fillId="0" borderId="28" xfId="0" applyFont="1" applyBorder="1" applyAlignment="1">
      <alignment horizontal="center" vertical="center" textRotation="255" wrapText="1"/>
    </xf>
    <xf numFmtId="0" fontId="21" fillId="0" borderId="32" xfId="0" applyFont="1" applyBorder="1" applyAlignment="1">
      <alignment horizontal="center" vertical="center" textRotation="255" wrapText="1"/>
    </xf>
    <xf numFmtId="0" fontId="21" fillId="0" borderId="26" xfId="0" applyFont="1" applyBorder="1" applyAlignment="1">
      <alignment horizontal="center" vertical="center" textRotation="255" wrapText="1"/>
    </xf>
    <xf numFmtId="0" fontId="21" fillId="0" borderId="28" xfId="0" applyFont="1" applyBorder="1" applyAlignment="1">
      <alignment horizontal="center" vertical="center" textRotation="255"/>
    </xf>
    <xf numFmtId="0" fontId="21" fillId="0" borderId="32" xfId="0" applyFont="1" applyBorder="1" applyAlignment="1">
      <alignment horizontal="center" vertical="center" textRotation="255"/>
    </xf>
    <xf numFmtId="0" fontId="21" fillId="0" borderId="26" xfId="0" applyFont="1" applyBorder="1" applyAlignment="1">
      <alignment horizontal="center" vertical="center" textRotation="255"/>
    </xf>
    <xf numFmtId="0" fontId="21" fillId="0" borderId="28" xfId="24" applyFont="1" applyFill="1" applyBorder="1" applyAlignment="1">
      <alignment horizontal="center" vertical="center" wrapText="1"/>
    </xf>
    <xf numFmtId="0" fontId="21" fillId="0" borderId="32" xfId="24" applyFont="1" applyFill="1" applyBorder="1" applyAlignment="1">
      <alignment horizontal="center" vertical="center" wrapText="1"/>
    </xf>
    <xf numFmtId="0" fontId="21" fillId="0" borderId="26" xfId="24" applyFont="1" applyFill="1" applyBorder="1" applyAlignment="1">
      <alignment horizontal="center" vertical="center" wrapText="1"/>
    </xf>
    <xf numFmtId="0" fontId="21" fillId="0" borderId="59" xfId="24" applyFont="1" applyFill="1" applyBorder="1" applyAlignment="1">
      <alignment horizontal="center" vertical="center" wrapText="1"/>
    </xf>
    <xf numFmtId="0" fontId="21" fillId="0" borderId="25" xfId="24" applyFont="1" applyFill="1" applyBorder="1" applyAlignment="1">
      <alignment horizontal="center" vertical="center"/>
    </xf>
    <xf numFmtId="49" fontId="21" fillId="0" borderId="20" xfId="24" applyNumberFormat="1" applyFont="1" applyFill="1" applyBorder="1" applyAlignment="1">
      <alignment horizontal="center" vertical="center"/>
    </xf>
    <xf numFmtId="49" fontId="21" fillId="0" borderId="33" xfId="24" applyNumberFormat="1" applyFont="1" applyFill="1" applyBorder="1" applyAlignment="1">
      <alignment horizontal="center" vertical="center"/>
    </xf>
    <xf numFmtId="49" fontId="21" fillId="0" borderId="35" xfId="24" applyNumberFormat="1" applyFont="1" applyFill="1" applyBorder="1" applyAlignment="1">
      <alignment horizontal="center" vertical="center"/>
    </xf>
    <xf numFmtId="49" fontId="21" fillId="0" borderId="36" xfId="24" applyNumberFormat="1" applyFont="1" applyFill="1" applyBorder="1" applyAlignment="1">
      <alignment horizontal="center" vertical="center"/>
    </xf>
    <xf numFmtId="0" fontId="27" fillId="0" borderId="0" xfId="24" applyFont="1" applyAlignment="1">
      <alignment horizontal="center" vertical="center"/>
    </xf>
    <xf numFmtId="0" fontId="21" fillId="0" borderId="41" xfId="24" applyFont="1" applyBorder="1" applyAlignment="1">
      <alignment horizontal="center" vertical="center"/>
    </xf>
    <xf numFmtId="0" fontId="21" fillId="0" borderId="62" xfId="24" applyFont="1" applyBorder="1" applyAlignment="1">
      <alignment horizontal="center" vertical="center"/>
    </xf>
    <xf numFmtId="0" fontId="21" fillId="0" borderId="0" xfId="24" applyFont="1" applyBorder="1" applyAlignment="1">
      <alignment horizontal="center" vertical="center"/>
    </xf>
    <xf numFmtId="0" fontId="21" fillId="0" borderId="32" xfId="24" applyFont="1" applyBorder="1" applyAlignment="1">
      <alignment horizontal="center" vertical="center"/>
    </xf>
    <xf numFmtId="0" fontId="21" fillId="0" borderId="25" xfId="24" applyFont="1" applyBorder="1" applyAlignment="1">
      <alignment horizontal="center" vertical="center"/>
    </xf>
    <xf numFmtId="0" fontId="21" fillId="0" borderId="26" xfId="24" applyFont="1" applyBorder="1" applyAlignment="1">
      <alignment horizontal="center" vertical="center"/>
    </xf>
    <xf numFmtId="0" fontId="21" fillId="0" borderId="30" xfId="24" applyFont="1" applyBorder="1" applyAlignment="1">
      <alignment horizontal="center" vertical="center"/>
    </xf>
    <xf numFmtId="0" fontId="21" fillId="0" borderId="31" xfId="24" applyFont="1" applyBorder="1" applyAlignment="1">
      <alignment horizontal="center" vertical="center"/>
    </xf>
    <xf numFmtId="49" fontId="21" fillId="0" borderId="20" xfId="24" applyNumberFormat="1" applyFont="1" applyBorder="1" applyAlignment="1">
      <alignment horizontal="center" vertical="center"/>
    </xf>
    <xf numFmtId="49" fontId="21" fillId="0" borderId="33" xfId="24" applyNumberFormat="1" applyFont="1" applyBorder="1" applyAlignment="1">
      <alignment horizontal="center" vertical="center"/>
    </xf>
    <xf numFmtId="0" fontId="21" fillId="0" borderId="17" xfId="24" applyFont="1" applyBorder="1" applyAlignment="1">
      <alignment horizontal="center" vertical="center"/>
    </xf>
    <xf numFmtId="0" fontId="21" fillId="0" borderId="16" xfId="24" applyFont="1" applyBorder="1" applyAlignment="1">
      <alignment horizontal="center" vertical="center"/>
    </xf>
    <xf numFmtId="0" fontId="21" fillId="0" borderId="24" xfId="24" applyFont="1" applyBorder="1" applyAlignment="1">
      <alignment horizontal="center" vertical="center"/>
    </xf>
    <xf numFmtId="0" fontId="21" fillId="0" borderId="50" xfId="24" applyFont="1" applyBorder="1" applyAlignment="1">
      <alignment horizontal="center" vertical="center"/>
    </xf>
    <xf numFmtId="0" fontId="21" fillId="0" borderId="51" xfId="24" applyFont="1" applyBorder="1" applyAlignment="1">
      <alignment horizontal="center" vertical="center"/>
    </xf>
    <xf numFmtId="0" fontId="21" fillId="0" borderId="79" xfId="24" applyFont="1" applyBorder="1" applyAlignment="1">
      <alignment horizontal="center" vertical="center"/>
    </xf>
    <xf numFmtId="0" fontId="21" fillId="0" borderId="64" xfId="24" applyFont="1" applyBorder="1" applyAlignment="1">
      <alignment horizontal="center" vertical="center"/>
    </xf>
    <xf numFmtId="0" fontId="52" fillId="0" borderId="0" xfId="0" applyFont="1" applyAlignment="1">
      <alignment horizontal="center" vertical="center"/>
    </xf>
    <xf numFmtId="0" fontId="21" fillId="0" borderId="41" xfId="0" applyFont="1" applyBorder="1" applyAlignment="1">
      <alignment horizontal="center" vertical="center"/>
    </xf>
    <xf numFmtId="0" fontId="0" fillId="0" borderId="25" xfId="0" applyFont="1" applyBorder="1" applyAlignment="1">
      <alignment vertical="center"/>
    </xf>
    <xf numFmtId="0" fontId="21" fillId="0" borderId="42" xfId="0" applyFont="1" applyBorder="1" applyAlignment="1">
      <alignment horizontal="center" vertical="center"/>
    </xf>
    <xf numFmtId="0" fontId="0" fillId="0" borderId="41" xfId="0" applyFont="1" applyBorder="1" applyAlignment="1">
      <alignment vertical="center"/>
    </xf>
    <xf numFmtId="0" fontId="0" fillId="0" borderId="41" xfId="0" applyFont="1" applyBorder="1" applyAlignment="1">
      <alignment horizontal="center" vertical="center"/>
    </xf>
    <xf numFmtId="0" fontId="21" fillId="0" borderId="43" xfId="0" applyFont="1" applyBorder="1" applyAlignment="1">
      <alignment horizontal="center" vertical="center"/>
    </xf>
    <xf numFmtId="0" fontId="0" fillId="0" borderId="44" xfId="0" applyFont="1" applyBorder="1" applyAlignment="1">
      <alignment vertical="center"/>
    </xf>
    <xf numFmtId="0" fontId="27" fillId="0" borderId="0" xfId="1" applyFont="1" applyAlignment="1">
      <alignment horizontal="right" vertical="center"/>
    </xf>
    <xf numFmtId="0" fontId="27" fillId="0" borderId="0" xfId="1" applyFont="1" applyAlignment="1">
      <alignment horizontal="left" vertical="center"/>
    </xf>
    <xf numFmtId="0" fontId="22" fillId="6" borderId="42" xfId="26" applyFont="1" applyFill="1" applyBorder="1" applyAlignment="1">
      <alignment horizontal="center" vertical="center"/>
    </xf>
    <xf numFmtId="0" fontId="22" fillId="0" borderId="41" xfId="1" applyFont="1" applyBorder="1" applyAlignment="1">
      <alignment horizontal="center" vertical="center"/>
    </xf>
    <xf numFmtId="0" fontId="22" fillId="6" borderId="41" xfId="26" applyFont="1" applyFill="1" applyBorder="1" applyAlignment="1">
      <alignment horizontal="center" vertical="center"/>
    </xf>
    <xf numFmtId="0" fontId="55" fillId="0" borderId="0" xfId="0" applyFont="1" applyAlignment="1">
      <alignment horizontal="center" vertical="center"/>
    </xf>
    <xf numFmtId="0" fontId="21" fillId="0" borderId="24" xfId="0" applyFont="1" applyBorder="1" applyAlignment="1">
      <alignment horizontal="center" vertical="center"/>
    </xf>
    <xf numFmtId="0" fontId="26" fillId="0" borderId="0" xfId="0" applyFont="1" applyAlignment="1">
      <alignment horizontal="center" vertical="center"/>
    </xf>
    <xf numFmtId="0" fontId="26" fillId="0" borderId="0" xfId="28" applyFont="1" applyFill="1" applyAlignment="1">
      <alignment horizontal="center" vertical="center"/>
    </xf>
    <xf numFmtId="0" fontId="21" fillId="0" borderId="62" xfId="28" applyFont="1" applyFill="1" applyBorder="1" applyAlignment="1">
      <alignment horizontal="center" vertical="center"/>
    </xf>
    <xf numFmtId="0" fontId="1" fillId="0" borderId="26" xfId="27" applyFont="1" applyBorder="1" applyAlignment="1">
      <alignment horizontal="center" vertical="center"/>
    </xf>
    <xf numFmtId="0" fontId="21" fillId="0" borderId="26" xfId="28" applyFont="1" applyFill="1" applyBorder="1" applyAlignment="1">
      <alignment horizontal="center" vertical="center"/>
    </xf>
    <xf numFmtId="0" fontId="21" fillId="0" borderId="0" xfId="29" applyFont="1" applyFill="1" applyBorder="1" applyAlignment="1">
      <alignment vertical="center" wrapText="1"/>
    </xf>
    <xf numFmtId="0" fontId="1" fillId="0" borderId="0" xfId="27" applyFont="1" applyAlignment="1">
      <alignment vertical="center" wrapText="1"/>
    </xf>
    <xf numFmtId="0" fontId="21" fillId="0" borderId="63" xfId="29" applyFont="1" applyFill="1" applyBorder="1" applyAlignment="1">
      <alignment horizontal="center" vertical="center" textRotation="255"/>
    </xf>
    <xf numFmtId="0" fontId="21" fillId="0" borderId="64" xfId="29" applyFont="1" applyFill="1" applyBorder="1" applyAlignment="1">
      <alignment horizontal="center" vertical="center" textRotation="255"/>
    </xf>
    <xf numFmtId="0" fontId="21" fillId="0" borderId="42" xfId="29" applyFont="1" applyFill="1" applyBorder="1" applyAlignment="1">
      <alignment horizontal="center" vertical="center" textRotation="255" wrapText="1"/>
    </xf>
    <xf numFmtId="0" fontId="21" fillId="0" borderId="52" xfId="29" applyFont="1" applyFill="1" applyBorder="1" applyAlignment="1">
      <alignment horizontal="center" vertical="center" textRotation="255" wrapText="1"/>
    </xf>
    <xf numFmtId="0" fontId="26" fillId="0" borderId="0" xfId="29" applyFont="1" applyFill="1" applyAlignment="1">
      <alignment horizontal="center" vertical="center"/>
    </xf>
    <xf numFmtId="0" fontId="31" fillId="0" borderId="0" xfId="27" applyFont="1" applyAlignment="1">
      <alignment horizontal="center" vertical="center"/>
    </xf>
  </cellXfs>
  <cellStyles count="71">
    <cellStyle name="20% - アクセント 1 2" xfId="52"/>
    <cellStyle name="20% - アクセント 2 2" xfId="51"/>
    <cellStyle name="20% - アクセント 3 2" xfId="40"/>
    <cellStyle name="20% - アクセント 4 2" xfId="50"/>
    <cellStyle name="20% - アクセント 5 2" xfId="49"/>
    <cellStyle name="20% - アクセント 6 2" xfId="48"/>
    <cellStyle name="40% - アクセント 1 2" xfId="47"/>
    <cellStyle name="40% - アクセント 2 2" xfId="46"/>
    <cellStyle name="40% - アクセント 3 2" xfId="41"/>
    <cellStyle name="40% - アクセント 4 2" xfId="45"/>
    <cellStyle name="40% - アクセント 5 2" xfId="44"/>
    <cellStyle name="40% - アクセント 6 2" xfId="43"/>
    <cellStyle name="60% - アクセント 1 2" xfId="30"/>
    <cellStyle name="60% - アクセント 2 2" xfId="42"/>
    <cellStyle name="60% - アクセント 3 2" xfId="31"/>
    <cellStyle name="60% - アクセント 4 2" xfId="32"/>
    <cellStyle name="60% - アクセント 5 2" xfId="33"/>
    <cellStyle name="60% - アクセント 6 2" xfId="34"/>
    <cellStyle name="Calc Currency (0)" xfId="3"/>
    <cellStyle name="Comma [0]_Full Year FY96" xfId="4"/>
    <cellStyle name="Comma_Full Year FY96" xfId="5"/>
    <cellStyle name="Currency [0]_CCOCPX" xfId="6"/>
    <cellStyle name="Currency_CCOCPX" xfId="7"/>
    <cellStyle name="entry" xfId="8"/>
    <cellStyle name="Grey" xfId="9"/>
    <cellStyle name="Header1" xfId="10"/>
    <cellStyle name="Header2" xfId="11"/>
    <cellStyle name="Input [yellow]" xfId="12"/>
    <cellStyle name="Normal - Style1" xfId="13"/>
    <cellStyle name="Normal_#18-Internet" xfId="14"/>
    <cellStyle name="Percent [2]" xfId="15"/>
    <cellStyle name="price" xfId="16"/>
    <cellStyle name="revised" xfId="17"/>
    <cellStyle name="section" xfId="18"/>
    <cellStyle name="subhead" xfId="19"/>
    <cellStyle name="title" xfId="20"/>
    <cellStyle name="アクセント 1 2" xfId="35"/>
    <cellStyle name="アクセント 2 2" xfId="36"/>
    <cellStyle name="アクセント 3 2" xfId="37"/>
    <cellStyle name="アクセント 4 2" xfId="38"/>
    <cellStyle name="アクセント 5 2" xfId="39"/>
    <cellStyle name="アクセント 6 2" xfId="53"/>
    <cellStyle name="センター" xfId="21"/>
    <cellStyle name="タイトル 2" xfId="54"/>
    <cellStyle name="チェック セル 2" xfId="55"/>
    <cellStyle name="どちらでもない 2" xfId="56"/>
    <cellStyle name="ハイパーリンク" xfId="2" builtinId="8"/>
    <cellStyle name="メモ 2" xfId="57"/>
    <cellStyle name="リンク セル 2" xfId="58"/>
    <cellStyle name="悪い 2" xfId="59"/>
    <cellStyle name="計算 2" xfId="60"/>
    <cellStyle name="警告文 2" xfId="61"/>
    <cellStyle name="桁区切り 2" xfId="22"/>
    <cellStyle name="見出し 1 2" xfId="62"/>
    <cellStyle name="見出し 2 2" xfId="63"/>
    <cellStyle name="見出し 3 2" xfId="64"/>
    <cellStyle name="見出し 4 2" xfId="65"/>
    <cellStyle name="集計 2" xfId="66"/>
    <cellStyle name="出力 2" xfId="67"/>
    <cellStyle name="説明文 2" xfId="68"/>
    <cellStyle name="入力 2" xfId="69"/>
    <cellStyle name="標準" xfId="0" builtinId="0"/>
    <cellStyle name="標準 2" xfId="1"/>
    <cellStyle name="標準 3" xfId="23"/>
    <cellStyle name="標準 4" xfId="24"/>
    <cellStyle name="標準 5" xfId="27"/>
    <cellStyle name="標準_1014 運輸及び通信（表109～116）" xfId="26"/>
    <cellStyle name="標準_121・122_運輸通信" xfId="29"/>
    <cellStyle name="標準_124_運輸通信" xfId="28"/>
    <cellStyle name="未定義" xfId="25"/>
    <cellStyle name="良い 2"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66675</xdr:colOff>
      <xdr:row>0</xdr:row>
      <xdr:rowOff>295275</xdr:rowOff>
    </xdr:to>
    <xdr:sp macro="" textlink="">
      <xdr:nvSpPr>
        <xdr:cNvPr id="6" name="額縁 5">
          <a:hlinkClick xmlns:r="http://schemas.openxmlformats.org/officeDocument/2006/relationships" r:id="rId1"/>
        </xdr:cNvPr>
        <xdr:cNvSpPr/>
      </xdr:nvSpPr>
      <xdr:spPr>
        <a:xfrm>
          <a:off x="0" y="0"/>
          <a:ext cx="628650" cy="2952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3</xdr:row>
      <xdr:rowOff>161925</xdr:rowOff>
    </xdr:from>
    <xdr:to>
      <xdr:col>0</xdr:col>
      <xdr:colOff>752475</xdr:colOff>
      <xdr:row>6</xdr:row>
      <xdr:rowOff>0</xdr:rowOff>
    </xdr:to>
    <xdr:sp macro="" textlink="">
      <xdr:nvSpPr>
        <xdr:cNvPr id="2" name="Line 1"/>
        <xdr:cNvSpPr>
          <a:spLocks noChangeShapeType="1"/>
        </xdr:cNvSpPr>
      </xdr:nvSpPr>
      <xdr:spPr bwMode="auto">
        <a:xfrm>
          <a:off x="9525" y="619125"/>
          <a:ext cx="742950" cy="1152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12</xdr:row>
      <xdr:rowOff>19050</xdr:rowOff>
    </xdr:from>
    <xdr:to>
      <xdr:col>1</xdr:col>
      <xdr:colOff>0</xdr:colOff>
      <xdr:row>14</xdr:row>
      <xdr:rowOff>0</xdr:rowOff>
    </xdr:to>
    <xdr:sp macro="" textlink="">
      <xdr:nvSpPr>
        <xdr:cNvPr id="3" name="Line 2"/>
        <xdr:cNvSpPr>
          <a:spLocks noChangeShapeType="1"/>
        </xdr:cNvSpPr>
      </xdr:nvSpPr>
      <xdr:spPr bwMode="auto">
        <a:xfrm>
          <a:off x="19050" y="3009900"/>
          <a:ext cx="742950" cy="1123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161925</xdr:rowOff>
    </xdr:from>
    <xdr:to>
      <xdr:col>0</xdr:col>
      <xdr:colOff>752475</xdr:colOff>
      <xdr:row>6</xdr:row>
      <xdr:rowOff>0</xdr:rowOff>
    </xdr:to>
    <xdr:sp macro="" textlink="">
      <xdr:nvSpPr>
        <xdr:cNvPr id="4" name="Line 1"/>
        <xdr:cNvSpPr>
          <a:spLocks noChangeShapeType="1"/>
        </xdr:cNvSpPr>
      </xdr:nvSpPr>
      <xdr:spPr bwMode="auto">
        <a:xfrm>
          <a:off x="9525" y="619125"/>
          <a:ext cx="742950" cy="1152525"/>
        </a:xfrm>
        <a:prstGeom prst="line">
          <a:avLst/>
        </a:prstGeom>
        <a:noFill/>
        <a:ln w="9525">
          <a:solidFill>
            <a:srgbClr val="000000"/>
          </a:solidFill>
          <a:round/>
          <a:headEnd/>
          <a:tailEnd/>
        </a:ln>
      </xdr:spPr>
    </xdr:sp>
    <xdr:clientData/>
  </xdr:twoCellAnchor>
  <xdr:twoCellAnchor>
    <xdr:from>
      <xdr:col>0</xdr:col>
      <xdr:colOff>19050</xdr:colOff>
      <xdr:row>12</xdr:row>
      <xdr:rowOff>19050</xdr:rowOff>
    </xdr:from>
    <xdr:to>
      <xdr:col>1</xdr:col>
      <xdr:colOff>0</xdr:colOff>
      <xdr:row>14</xdr:row>
      <xdr:rowOff>0</xdr:rowOff>
    </xdr:to>
    <xdr:sp macro="" textlink="">
      <xdr:nvSpPr>
        <xdr:cNvPr id="5" name="Line 2"/>
        <xdr:cNvSpPr>
          <a:spLocks noChangeShapeType="1"/>
        </xdr:cNvSpPr>
      </xdr:nvSpPr>
      <xdr:spPr bwMode="auto">
        <a:xfrm>
          <a:off x="19050" y="3009900"/>
          <a:ext cx="742950" cy="1123950"/>
        </a:xfrm>
        <a:prstGeom prst="lin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628650</xdr:colOff>
      <xdr:row>0</xdr:row>
      <xdr:rowOff>333375</xdr:rowOff>
    </xdr:to>
    <xdr:sp macro="" textlink="">
      <xdr:nvSpPr>
        <xdr:cNvPr id="6" name="額縁 5">
          <a:hlinkClick xmlns:r="http://schemas.openxmlformats.org/officeDocument/2006/relationships" r:id="rId1"/>
        </xdr:cNvPr>
        <xdr:cNvSpPr/>
      </xdr:nvSpPr>
      <xdr:spPr>
        <a:xfrm>
          <a:off x="0" y="0"/>
          <a:ext cx="628650" cy="3333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twoCellAnchor>
    <xdr:from>
      <xdr:col>0</xdr:col>
      <xdr:colOff>9525</xdr:colOff>
      <xdr:row>3</xdr:row>
      <xdr:rowOff>161925</xdr:rowOff>
    </xdr:from>
    <xdr:to>
      <xdr:col>0</xdr:col>
      <xdr:colOff>752475</xdr:colOff>
      <xdr:row>6</xdr:row>
      <xdr:rowOff>0</xdr:rowOff>
    </xdr:to>
    <xdr:sp macro="" textlink="">
      <xdr:nvSpPr>
        <xdr:cNvPr id="7" name="Line 1"/>
        <xdr:cNvSpPr>
          <a:spLocks noChangeShapeType="1"/>
        </xdr:cNvSpPr>
      </xdr:nvSpPr>
      <xdr:spPr bwMode="auto">
        <a:xfrm>
          <a:off x="9525" y="619125"/>
          <a:ext cx="742950" cy="1152525"/>
        </a:xfrm>
        <a:prstGeom prst="line">
          <a:avLst/>
        </a:prstGeom>
        <a:noFill/>
        <a:ln w="9525">
          <a:solidFill>
            <a:srgbClr val="000000"/>
          </a:solidFill>
          <a:round/>
          <a:headEnd/>
          <a:tailEnd/>
        </a:ln>
      </xdr:spPr>
    </xdr:sp>
    <xdr:clientData/>
  </xdr:twoCellAnchor>
  <xdr:twoCellAnchor>
    <xdr:from>
      <xdr:col>0</xdr:col>
      <xdr:colOff>19050</xdr:colOff>
      <xdr:row>12</xdr:row>
      <xdr:rowOff>19050</xdr:rowOff>
    </xdr:from>
    <xdr:to>
      <xdr:col>1</xdr:col>
      <xdr:colOff>0</xdr:colOff>
      <xdr:row>14</xdr:row>
      <xdr:rowOff>0</xdr:rowOff>
    </xdr:to>
    <xdr:sp macro="" textlink="">
      <xdr:nvSpPr>
        <xdr:cNvPr id="8" name="Line 2"/>
        <xdr:cNvSpPr>
          <a:spLocks noChangeShapeType="1"/>
        </xdr:cNvSpPr>
      </xdr:nvSpPr>
      <xdr:spPr bwMode="auto">
        <a:xfrm>
          <a:off x="19050" y="3009900"/>
          <a:ext cx="742950" cy="1123950"/>
        </a:xfrm>
        <a:prstGeom prst="line">
          <a:avLst/>
        </a:prstGeom>
        <a:noFill/>
        <a:ln w="9525">
          <a:solidFill>
            <a:srgbClr val="000000"/>
          </a:solidFill>
          <a:round/>
          <a:headEnd/>
          <a:tailEnd/>
        </a:ln>
      </xdr:spPr>
    </xdr:sp>
    <xdr:clientData/>
  </xdr:twoCellAnchor>
  <xdr:twoCellAnchor>
    <xdr:from>
      <xdr:col>0</xdr:col>
      <xdr:colOff>9525</xdr:colOff>
      <xdr:row>3</xdr:row>
      <xdr:rowOff>161925</xdr:rowOff>
    </xdr:from>
    <xdr:to>
      <xdr:col>0</xdr:col>
      <xdr:colOff>752475</xdr:colOff>
      <xdr:row>6</xdr:row>
      <xdr:rowOff>0</xdr:rowOff>
    </xdr:to>
    <xdr:sp macro="" textlink="">
      <xdr:nvSpPr>
        <xdr:cNvPr id="9" name="Line 1"/>
        <xdr:cNvSpPr>
          <a:spLocks noChangeShapeType="1"/>
        </xdr:cNvSpPr>
      </xdr:nvSpPr>
      <xdr:spPr bwMode="auto">
        <a:xfrm>
          <a:off x="9525" y="933450"/>
          <a:ext cx="742950" cy="1152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12</xdr:row>
      <xdr:rowOff>19050</xdr:rowOff>
    </xdr:from>
    <xdr:to>
      <xdr:col>1</xdr:col>
      <xdr:colOff>0</xdr:colOff>
      <xdr:row>14</xdr:row>
      <xdr:rowOff>0</xdr:rowOff>
    </xdr:to>
    <xdr:sp macro="" textlink="">
      <xdr:nvSpPr>
        <xdr:cNvPr id="10" name="Line 2"/>
        <xdr:cNvSpPr>
          <a:spLocks noChangeShapeType="1"/>
        </xdr:cNvSpPr>
      </xdr:nvSpPr>
      <xdr:spPr bwMode="auto">
        <a:xfrm>
          <a:off x="19050" y="3324225"/>
          <a:ext cx="742950" cy="1123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161925</xdr:rowOff>
    </xdr:from>
    <xdr:to>
      <xdr:col>0</xdr:col>
      <xdr:colOff>752475</xdr:colOff>
      <xdr:row>6</xdr:row>
      <xdr:rowOff>0</xdr:rowOff>
    </xdr:to>
    <xdr:sp macro="" textlink="">
      <xdr:nvSpPr>
        <xdr:cNvPr id="11" name="Line 1"/>
        <xdr:cNvSpPr>
          <a:spLocks noChangeShapeType="1"/>
        </xdr:cNvSpPr>
      </xdr:nvSpPr>
      <xdr:spPr bwMode="auto">
        <a:xfrm>
          <a:off x="9525" y="933450"/>
          <a:ext cx="742950" cy="1152525"/>
        </a:xfrm>
        <a:prstGeom prst="line">
          <a:avLst/>
        </a:prstGeom>
        <a:noFill/>
        <a:ln w="9525">
          <a:solidFill>
            <a:srgbClr val="000000"/>
          </a:solidFill>
          <a:round/>
          <a:headEnd/>
          <a:tailEnd/>
        </a:ln>
      </xdr:spPr>
    </xdr:sp>
    <xdr:clientData/>
  </xdr:twoCellAnchor>
  <xdr:twoCellAnchor>
    <xdr:from>
      <xdr:col>0</xdr:col>
      <xdr:colOff>19050</xdr:colOff>
      <xdr:row>12</xdr:row>
      <xdr:rowOff>19050</xdr:rowOff>
    </xdr:from>
    <xdr:to>
      <xdr:col>1</xdr:col>
      <xdr:colOff>0</xdr:colOff>
      <xdr:row>14</xdr:row>
      <xdr:rowOff>0</xdr:rowOff>
    </xdr:to>
    <xdr:sp macro="" textlink="">
      <xdr:nvSpPr>
        <xdr:cNvPr id="12" name="Line 2"/>
        <xdr:cNvSpPr>
          <a:spLocks noChangeShapeType="1"/>
        </xdr:cNvSpPr>
      </xdr:nvSpPr>
      <xdr:spPr bwMode="auto">
        <a:xfrm>
          <a:off x="19050" y="3324225"/>
          <a:ext cx="742950" cy="1123950"/>
        </a:xfrm>
        <a:prstGeom prst="line">
          <a:avLst/>
        </a:prstGeom>
        <a:noFill/>
        <a:ln w="9525">
          <a:solidFill>
            <a:srgbClr val="000000"/>
          </a:solidFill>
          <a:round/>
          <a:headEnd/>
          <a:tailEnd/>
        </a:ln>
      </xdr:spPr>
    </xdr:sp>
    <xdr:clientData/>
  </xdr:twoCellAnchor>
  <xdr:twoCellAnchor>
    <xdr:from>
      <xdr:col>0</xdr:col>
      <xdr:colOff>9525</xdr:colOff>
      <xdr:row>3</xdr:row>
      <xdr:rowOff>161925</xdr:rowOff>
    </xdr:from>
    <xdr:to>
      <xdr:col>0</xdr:col>
      <xdr:colOff>752475</xdr:colOff>
      <xdr:row>6</xdr:row>
      <xdr:rowOff>0</xdr:rowOff>
    </xdr:to>
    <xdr:sp macro="" textlink="">
      <xdr:nvSpPr>
        <xdr:cNvPr id="13" name="Line 1"/>
        <xdr:cNvSpPr>
          <a:spLocks noChangeShapeType="1"/>
        </xdr:cNvSpPr>
      </xdr:nvSpPr>
      <xdr:spPr bwMode="auto">
        <a:xfrm>
          <a:off x="9525" y="933450"/>
          <a:ext cx="742950" cy="1152525"/>
        </a:xfrm>
        <a:prstGeom prst="line">
          <a:avLst/>
        </a:prstGeom>
        <a:noFill/>
        <a:ln w="9525">
          <a:solidFill>
            <a:srgbClr val="000000"/>
          </a:solidFill>
          <a:round/>
          <a:headEnd/>
          <a:tailEnd/>
        </a:ln>
      </xdr:spPr>
    </xdr:sp>
    <xdr:clientData/>
  </xdr:twoCellAnchor>
  <xdr:twoCellAnchor>
    <xdr:from>
      <xdr:col>0</xdr:col>
      <xdr:colOff>19050</xdr:colOff>
      <xdr:row>12</xdr:row>
      <xdr:rowOff>19050</xdr:rowOff>
    </xdr:from>
    <xdr:to>
      <xdr:col>1</xdr:col>
      <xdr:colOff>0</xdr:colOff>
      <xdr:row>14</xdr:row>
      <xdr:rowOff>0</xdr:rowOff>
    </xdr:to>
    <xdr:sp macro="" textlink="">
      <xdr:nvSpPr>
        <xdr:cNvPr id="14" name="Line 2"/>
        <xdr:cNvSpPr>
          <a:spLocks noChangeShapeType="1"/>
        </xdr:cNvSpPr>
      </xdr:nvSpPr>
      <xdr:spPr bwMode="auto">
        <a:xfrm>
          <a:off x="19050" y="3324225"/>
          <a:ext cx="742950" cy="112395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76200</xdr:colOff>
      <xdr:row>0</xdr:row>
      <xdr:rowOff>295275</xdr:rowOff>
    </xdr:to>
    <xdr:sp macro="" textlink="">
      <xdr:nvSpPr>
        <xdr:cNvPr id="2" name="額縁 1">
          <a:hlinkClick xmlns:r="http://schemas.openxmlformats.org/officeDocument/2006/relationships" r:id="rId1"/>
        </xdr:cNvPr>
        <xdr:cNvSpPr/>
      </xdr:nvSpPr>
      <xdr:spPr>
        <a:xfrm>
          <a:off x="0" y="0"/>
          <a:ext cx="628650" cy="2952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428626</xdr:colOff>
      <xdr:row>0</xdr:row>
      <xdr:rowOff>314325</xdr:rowOff>
    </xdr:to>
    <xdr:sp macro="" textlink="">
      <xdr:nvSpPr>
        <xdr:cNvPr id="9" name="額縁 8">
          <a:hlinkClick xmlns:r="http://schemas.openxmlformats.org/officeDocument/2006/relationships" r:id="rId1"/>
        </xdr:cNvPr>
        <xdr:cNvSpPr/>
      </xdr:nvSpPr>
      <xdr:spPr>
        <a:xfrm>
          <a:off x="1" y="0"/>
          <a:ext cx="666750" cy="31432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628650</xdr:colOff>
      <xdr:row>0</xdr:row>
      <xdr:rowOff>304801</xdr:rowOff>
    </xdr:to>
    <xdr:sp macro="" textlink="">
      <xdr:nvSpPr>
        <xdr:cNvPr id="2" name="額縁 1">
          <a:hlinkClick xmlns:r="http://schemas.openxmlformats.org/officeDocument/2006/relationships" r:id="rId1"/>
        </xdr:cNvPr>
        <xdr:cNvSpPr/>
      </xdr:nvSpPr>
      <xdr:spPr>
        <a:xfrm>
          <a:off x="0" y="1"/>
          <a:ext cx="628650" cy="30480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3</xdr:row>
      <xdr:rowOff>9525</xdr:rowOff>
    </xdr:from>
    <xdr:to>
      <xdr:col>0</xdr:col>
      <xdr:colOff>942975</xdr:colOff>
      <xdr:row>4</xdr:row>
      <xdr:rowOff>276225</xdr:rowOff>
    </xdr:to>
    <xdr:sp macro="" textlink="">
      <xdr:nvSpPr>
        <xdr:cNvPr id="2" name="Line 9"/>
        <xdr:cNvSpPr>
          <a:spLocks noChangeShapeType="1"/>
        </xdr:cNvSpPr>
      </xdr:nvSpPr>
      <xdr:spPr bwMode="auto">
        <a:xfrm>
          <a:off x="19050" y="742950"/>
          <a:ext cx="923925" cy="552450"/>
        </a:xfrm>
        <a:prstGeom prst="line">
          <a:avLst/>
        </a:prstGeom>
        <a:noFill/>
        <a:ln w="9525">
          <a:solidFill>
            <a:srgbClr val="000000"/>
          </a:solidFill>
          <a:round/>
          <a:headEnd/>
          <a:tailEnd/>
        </a:ln>
      </xdr:spPr>
    </xdr:sp>
    <xdr:clientData/>
  </xdr:twoCellAnchor>
  <xdr:twoCellAnchor>
    <xdr:from>
      <xdr:col>13</xdr:col>
      <xdr:colOff>9525</xdr:colOff>
      <xdr:row>3</xdr:row>
      <xdr:rowOff>0</xdr:rowOff>
    </xdr:from>
    <xdr:to>
      <xdr:col>13</xdr:col>
      <xdr:colOff>942975</xdr:colOff>
      <xdr:row>4</xdr:row>
      <xdr:rowOff>276225</xdr:rowOff>
    </xdr:to>
    <xdr:sp macro="" textlink="">
      <xdr:nvSpPr>
        <xdr:cNvPr id="3" name="Line 11"/>
        <xdr:cNvSpPr>
          <a:spLocks noChangeShapeType="1"/>
        </xdr:cNvSpPr>
      </xdr:nvSpPr>
      <xdr:spPr bwMode="auto">
        <a:xfrm flipH="1">
          <a:off x="12211050" y="733425"/>
          <a:ext cx="933450" cy="561975"/>
        </a:xfrm>
        <a:prstGeom prst="line">
          <a:avLst/>
        </a:prstGeom>
        <a:noFill/>
        <a:ln w="9525">
          <a:solidFill>
            <a:srgbClr val="000000"/>
          </a:solidFill>
          <a:round/>
          <a:headEnd/>
          <a:tailEnd/>
        </a:ln>
      </xdr:spPr>
    </xdr:sp>
    <xdr:clientData/>
  </xdr:twoCellAnchor>
  <xdr:twoCellAnchor>
    <xdr:from>
      <xdr:col>0</xdr:col>
      <xdr:colOff>19050</xdr:colOff>
      <xdr:row>24</xdr:row>
      <xdr:rowOff>9525</xdr:rowOff>
    </xdr:from>
    <xdr:to>
      <xdr:col>0</xdr:col>
      <xdr:colOff>942975</xdr:colOff>
      <xdr:row>25</xdr:row>
      <xdr:rowOff>276225</xdr:rowOff>
    </xdr:to>
    <xdr:sp macro="" textlink="">
      <xdr:nvSpPr>
        <xdr:cNvPr id="4" name="Line 13"/>
        <xdr:cNvSpPr>
          <a:spLocks noChangeShapeType="1"/>
        </xdr:cNvSpPr>
      </xdr:nvSpPr>
      <xdr:spPr bwMode="auto">
        <a:xfrm>
          <a:off x="19050" y="5543550"/>
          <a:ext cx="923925" cy="552450"/>
        </a:xfrm>
        <a:prstGeom prst="line">
          <a:avLst/>
        </a:prstGeom>
        <a:noFill/>
        <a:ln w="9525">
          <a:solidFill>
            <a:srgbClr val="000000"/>
          </a:solidFill>
          <a:round/>
          <a:headEnd/>
          <a:tailEnd/>
        </a:ln>
      </xdr:spPr>
    </xdr:sp>
    <xdr:clientData/>
  </xdr:twoCellAnchor>
  <xdr:twoCellAnchor>
    <xdr:from>
      <xdr:col>13</xdr:col>
      <xdr:colOff>9525</xdr:colOff>
      <xdr:row>24</xdr:row>
      <xdr:rowOff>9525</xdr:rowOff>
    </xdr:from>
    <xdr:to>
      <xdr:col>13</xdr:col>
      <xdr:colOff>923925</xdr:colOff>
      <xdr:row>25</xdr:row>
      <xdr:rowOff>276225</xdr:rowOff>
    </xdr:to>
    <xdr:sp macro="" textlink="">
      <xdr:nvSpPr>
        <xdr:cNvPr id="5" name="Line 14"/>
        <xdr:cNvSpPr>
          <a:spLocks noChangeShapeType="1"/>
        </xdr:cNvSpPr>
      </xdr:nvSpPr>
      <xdr:spPr bwMode="auto">
        <a:xfrm flipH="1">
          <a:off x="12211050" y="5543550"/>
          <a:ext cx="914400" cy="552450"/>
        </a:xfrm>
        <a:prstGeom prst="lin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628650</xdr:colOff>
      <xdr:row>0</xdr:row>
      <xdr:rowOff>304800</xdr:rowOff>
    </xdr:to>
    <xdr:sp macro="" textlink="">
      <xdr:nvSpPr>
        <xdr:cNvPr id="8" name="額縁 7">
          <a:hlinkClick xmlns:r="http://schemas.openxmlformats.org/officeDocument/2006/relationships" r:id="rId1"/>
        </xdr:cNvPr>
        <xdr:cNvSpPr/>
      </xdr:nvSpPr>
      <xdr:spPr>
        <a:xfrm>
          <a:off x="0" y="0"/>
          <a:ext cx="628650" cy="30480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628650</xdr:colOff>
      <xdr:row>0</xdr:row>
      <xdr:rowOff>228600</xdr:rowOff>
    </xdr:to>
    <xdr:sp macro="" textlink="">
      <xdr:nvSpPr>
        <xdr:cNvPr id="2" name="額縁 1">
          <a:hlinkClick xmlns:r="http://schemas.openxmlformats.org/officeDocument/2006/relationships" r:id="rId1"/>
        </xdr:cNvPr>
        <xdr:cNvSpPr/>
      </xdr:nvSpPr>
      <xdr:spPr>
        <a:xfrm>
          <a:off x="0" y="0"/>
          <a:ext cx="628650" cy="22860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628650</xdr:colOff>
      <xdr:row>0</xdr:row>
      <xdr:rowOff>400050</xdr:rowOff>
    </xdr:to>
    <xdr:sp macro="" textlink="">
      <xdr:nvSpPr>
        <xdr:cNvPr id="2" name="額縁 1">
          <a:hlinkClick xmlns:r="http://schemas.openxmlformats.org/officeDocument/2006/relationships" r:id="rId1"/>
        </xdr:cNvPr>
        <xdr:cNvSpPr/>
      </xdr:nvSpPr>
      <xdr:spPr>
        <a:xfrm>
          <a:off x="0" y="0"/>
          <a:ext cx="628650" cy="40005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628650</xdr:colOff>
      <xdr:row>0</xdr:row>
      <xdr:rowOff>314325</xdr:rowOff>
    </xdr:to>
    <xdr:sp macro="" textlink="">
      <xdr:nvSpPr>
        <xdr:cNvPr id="2" name="額縁 1">
          <a:hlinkClick xmlns:r="http://schemas.openxmlformats.org/officeDocument/2006/relationships" r:id="rId1"/>
        </xdr:cNvPr>
        <xdr:cNvSpPr/>
      </xdr:nvSpPr>
      <xdr:spPr>
        <a:xfrm>
          <a:off x="0" y="0"/>
          <a:ext cx="628650" cy="31432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6</xdr:row>
      <xdr:rowOff>0</xdr:rowOff>
    </xdr:from>
    <xdr:to>
      <xdr:col>7</xdr:col>
      <xdr:colOff>0</xdr:colOff>
      <xdr:row>6</xdr:row>
      <xdr:rowOff>0</xdr:rowOff>
    </xdr:to>
    <xdr:sp macro="" textlink="">
      <xdr:nvSpPr>
        <xdr:cNvPr id="2" name="AutoShape 1"/>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3" name="AutoShape 2"/>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4" name="AutoShape 3"/>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5" name="AutoShape 4"/>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6" name="AutoShape 5"/>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7" name="AutoShape 6"/>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8" name="AutoShape 7"/>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9" name="AutoShape 8"/>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10" name="AutoShape 9"/>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11" name="AutoShape 10"/>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12" name="AutoShape 11"/>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13" name="AutoShape 12"/>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14" name="AutoShape 13"/>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15" name="AutoShape 14"/>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16" name="AutoShape 15"/>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17" name="AutoShape 16"/>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18" name="AutoShape 17"/>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19" name="AutoShape 18"/>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20" name="AutoShape 19"/>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21" name="AutoShape 20"/>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22" name="AutoShape 21"/>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23" name="AutoShape 22"/>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24" name="AutoShape 23"/>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25" name="AutoShape 24"/>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26" name="AutoShape 25"/>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27" name="AutoShape 26"/>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28" name="AutoShape 27"/>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29" name="AutoShape 28"/>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30" name="AutoShape 29"/>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31" name="AutoShape 30"/>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32" name="AutoShape 31"/>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33" name="AutoShape 32"/>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34" name="AutoShape 33"/>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35" name="AutoShape 34"/>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xdr:row>
      <xdr:rowOff>0</xdr:rowOff>
    </xdr:from>
    <xdr:to>
      <xdr:col>7</xdr:col>
      <xdr:colOff>0</xdr:colOff>
      <xdr:row>6</xdr:row>
      <xdr:rowOff>0</xdr:rowOff>
    </xdr:to>
    <xdr:sp macro="" textlink="">
      <xdr:nvSpPr>
        <xdr:cNvPr id="36" name="AutoShape 1"/>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37" name="AutoShape 2"/>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38" name="AutoShape 3"/>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39" name="AutoShape 4"/>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40" name="AutoShape 5"/>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41" name="AutoShape 6"/>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42" name="AutoShape 7"/>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43" name="AutoShape 8"/>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44" name="AutoShape 9"/>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45" name="AutoShape 10"/>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46" name="AutoShape 11"/>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47" name="AutoShape 12"/>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48" name="AutoShape 13"/>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49" name="AutoShape 14"/>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50" name="AutoShape 15"/>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51" name="AutoShape 16"/>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52" name="AutoShape 17"/>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53" name="AutoShape 18"/>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54" name="AutoShape 19"/>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55" name="AutoShape 20"/>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56" name="AutoShape 21"/>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57" name="AutoShape 22"/>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58" name="AutoShape 23"/>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59" name="AutoShape 24"/>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60" name="AutoShape 25"/>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61" name="AutoShape 26"/>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62" name="AutoShape 27"/>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63" name="AutoShape 28"/>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64" name="AutoShape 29"/>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65" name="AutoShape 30"/>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66" name="AutoShape 31"/>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67" name="AutoShape 32"/>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68" name="AutoShape 33"/>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69" name="AutoShape 34"/>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628650</xdr:colOff>
      <xdr:row>0</xdr:row>
      <xdr:rowOff>304800</xdr:rowOff>
    </xdr:to>
    <xdr:sp macro="" textlink="">
      <xdr:nvSpPr>
        <xdr:cNvPr id="70" name="額縁 69">
          <a:hlinkClick xmlns:r="http://schemas.openxmlformats.org/officeDocument/2006/relationships" r:id="rId1"/>
        </xdr:cNvPr>
        <xdr:cNvSpPr/>
      </xdr:nvSpPr>
      <xdr:spPr>
        <a:xfrm>
          <a:off x="0" y="0"/>
          <a:ext cx="628650" cy="30480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twoCellAnchor>
    <xdr:from>
      <xdr:col>7</xdr:col>
      <xdr:colOff>0</xdr:colOff>
      <xdr:row>6</xdr:row>
      <xdr:rowOff>0</xdr:rowOff>
    </xdr:from>
    <xdr:to>
      <xdr:col>7</xdr:col>
      <xdr:colOff>0</xdr:colOff>
      <xdr:row>6</xdr:row>
      <xdr:rowOff>0</xdr:rowOff>
    </xdr:to>
    <xdr:sp macro="" textlink="">
      <xdr:nvSpPr>
        <xdr:cNvPr id="71" name="AutoShape 1"/>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72" name="AutoShape 2"/>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73" name="AutoShape 3"/>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74" name="AutoShape 4"/>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75" name="AutoShape 5"/>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76" name="AutoShape 6"/>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77" name="AutoShape 7"/>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78" name="AutoShape 8"/>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79" name="AutoShape 9"/>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80" name="AutoShape 10"/>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81" name="AutoShape 11"/>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82" name="AutoShape 12"/>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83" name="AutoShape 13"/>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84" name="AutoShape 14"/>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85" name="AutoShape 15"/>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86" name="AutoShape 16"/>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87" name="AutoShape 17"/>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88" name="AutoShape 18"/>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89" name="AutoShape 19"/>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90" name="AutoShape 20"/>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91" name="AutoShape 21"/>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92" name="AutoShape 22"/>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93" name="AutoShape 23"/>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94" name="AutoShape 24"/>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95" name="AutoShape 25"/>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96" name="AutoShape 26"/>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97" name="AutoShape 27"/>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98" name="AutoShape 28"/>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99" name="AutoShape 29"/>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100" name="AutoShape 30"/>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101" name="AutoShape 31"/>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102" name="AutoShape 32"/>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103" name="AutoShape 33"/>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104" name="AutoShape 34"/>
        <xdr:cNvSpPr>
          <a:spLocks/>
        </xdr:cNvSpPr>
      </xdr:nvSpPr>
      <xdr:spPr bwMode="auto">
        <a:xfrm>
          <a:off x="7019925" y="1057275"/>
          <a:ext cx="0" cy="0"/>
        </a:xfrm>
        <a:prstGeom prst="leftBrace">
          <a:avLst>
            <a:gd name="adj1" fmla="val -2147483648"/>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tabSelected="1" zoomScaleNormal="100" workbookViewId="0"/>
  </sheetViews>
  <sheetFormatPr defaultColWidth="9" defaultRowHeight="13.5"/>
  <cols>
    <col min="1" max="1" width="5.625" style="1" customWidth="1"/>
    <col min="2" max="2" width="7.625" style="1" customWidth="1"/>
    <col min="3" max="3" width="62.125" style="1" customWidth="1"/>
    <col min="4" max="4" width="25.625" style="12" customWidth="1"/>
    <col min="5" max="5" width="15.625" style="1" customWidth="1"/>
    <col min="6" max="16384" width="9" style="1"/>
  </cols>
  <sheetData>
    <row r="1" spans="1:4" ht="30" customHeight="1">
      <c r="B1" s="260" t="s">
        <v>157</v>
      </c>
      <c r="C1" s="260"/>
      <c r="D1" s="260"/>
    </row>
    <row r="2" spans="1:4" ht="30" customHeight="1">
      <c r="B2" s="260" t="s">
        <v>3</v>
      </c>
      <c r="C2" s="260"/>
      <c r="D2" s="260"/>
    </row>
    <row r="3" spans="1:4" ht="30" customHeight="1" thickBot="1">
      <c r="B3" s="2" t="s">
        <v>0</v>
      </c>
      <c r="C3" s="3"/>
      <c r="D3" s="3"/>
    </row>
    <row r="4" spans="1:4" ht="35.1" customHeight="1">
      <c r="A4" s="4"/>
      <c r="B4" s="261" t="s">
        <v>1</v>
      </c>
      <c r="C4" s="262"/>
      <c r="D4" s="5" t="s">
        <v>2</v>
      </c>
    </row>
    <row r="5" spans="1:4" ht="35.1" customHeight="1">
      <c r="A5" s="4"/>
      <c r="B5" s="6" t="str">
        <f>HYPERLINK("#"&amp;"105"&amp;"!A1","105")</f>
        <v>105</v>
      </c>
      <c r="C5" s="15" t="str">
        <f>HYPERLINK("#"&amp;"105"&amp;"!A1","自動車保有台数")</f>
        <v>自動車保有台数</v>
      </c>
      <c r="D5" s="7" t="s">
        <v>182</v>
      </c>
    </row>
    <row r="6" spans="1:4" ht="35.1" customHeight="1">
      <c r="A6" s="4"/>
      <c r="B6" s="8" t="str">
        <f>HYPERLINK("#"&amp;"106"&amp;"!A1","106")</f>
        <v>106</v>
      </c>
      <c r="C6" s="16" t="str">
        <f>HYPERLINK("#"&amp;"106"&amp;"!A1","軽自動車及び原動機付自転車保有台数")</f>
        <v>軽自動車及び原動機付自転車保有台数</v>
      </c>
      <c r="D6" s="7" t="s">
        <v>182</v>
      </c>
    </row>
    <row r="7" spans="1:4" ht="35.1" customHeight="1">
      <c r="A7" s="4"/>
      <c r="B7" s="8" t="str">
        <f>HYPERLINK("#"&amp;"107"&amp;"!A1","107")</f>
        <v>107</v>
      </c>
      <c r="C7" s="16" t="str">
        <f>HYPERLINK("#"&amp;"107"&amp;"!A1","市内JR各駅の乗降客数及び貨物発着トン数")</f>
        <v>市内JR各駅の乗降客数及び貨物発着トン数</v>
      </c>
      <c r="D7" s="9" t="s">
        <v>183</v>
      </c>
    </row>
    <row r="8" spans="1:4" ht="35.1" customHeight="1">
      <c r="A8" s="4"/>
      <c r="B8" s="8" t="str">
        <f>HYPERLINK("#"&amp;"108"&amp;"!A1","108")</f>
        <v>108</v>
      </c>
      <c r="C8" s="16" t="str">
        <f>HYPERLINK("#"&amp;"108"&amp;"!A1","九州佐賀国際空港利用状況")</f>
        <v>九州佐賀国際空港利用状況</v>
      </c>
      <c r="D8" s="9" t="s">
        <v>183</v>
      </c>
    </row>
    <row r="9" spans="1:4" ht="35.1" customHeight="1">
      <c r="A9" s="4"/>
      <c r="B9" s="8" t="str">
        <f>HYPERLINK("#"&amp;"109"&amp;"!A1","109")</f>
        <v>109</v>
      </c>
      <c r="C9" s="16" t="str">
        <f>HYPERLINK("#"&amp;"109"&amp;"!A1","高速道路インターチェンジ流入台数及び流出台数")</f>
        <v>高速道路インターチェンジ流入台数及び流出台数</v>
      </c>
      <c r="D9" s="9" t="s">
        <v>183</v>
      </c>
    </row>
    <row r="10" spans="1:4" ht="35.1" customHeight="1">
      <c r="A10" s="4"/>
      <c r="B10" s="8" t="str">
        <f>HYPERLINK("#"&amp;"110"&amp;"!A1","110")</f>
        <v>110</v>
      </c>
      <c r="C10" s="16" t="str">
        <f>HYPERLINK("#"&amp;"110"&amp;"!A1","市営バス運行状況")</f>
        <v>市営バス運行状況</v>
      </c>
      <c r="D10" s="9" t="s">
        <v>183</v>
      </c>
    </row>
    <row r="11" spans="1:4" ht="35.1" customHeight="1">
      <c r="A11" s="4"/>
      <c r="B11" s="8" t="str">
        <f>HYPERLINK("#"&amp;"111"&amp;"!A1","111")</f>
        <v>111</v>
      </c>
      <c r="C11" s="17" t="str">
        <f>HYPERLINK("#"&amp;"111"&amp;"!A1","郵便施設数")</f>
        <v>郵便施設数</v>
      </c>
      <c r="D11" s="7" t="s">
        <v>182</v>
      </c>
    </row>
    <row r="12" spans="1:4" ht="35.1" customHeight="1">
      <c r="A12" s="4"/>
      <c r="B12" s="8" t="str">
        <f>HYPERLINK("#"&amp;"112"&amp;"!A1","112")</f>
        <v>112</v>
      </c>
      <c r="C12" s="16" t="str">
        <f>HYPERLINK("#"&amp;"112"&amp;"!A1","放送受信契約数")</f>
        <v>放送受信契約数</v>
      </c>
      <c r="D12" s="7" t="s">
        <v>182</v>
      </c>
    </row>
    <row r="13" spans="1:4" ht="35.1" customHeight="1">
      <c r="A13" s="4"/>
      <c r="B13" s="8" t="str">
        <f>HYPERLINK("#"&amp;"113"&amp;"!A1","113")</f>
        <v>113</v>
      </c>
      <c r="C13" s="16" t="str">
        <f>HYPERLINK("#"&amp;"113"&amp;"!A1","諸富港入港船舶数及び乗降客数")</f>
        <v>諸富港入港船舶数及び乗降客数</v>
      </c>
      <c r="D13" s="9" t="s">
        <v>184</v>
      </c>
    </row>
    <row r="14" spans="1:4" ht="35.1" customHeight="1" thickBot="1">
      <c r="A14" s="4"/>
      <c r="B14" s="10" t="str">
        <f>HYPERLINK("#"&amp;"114"&amp;"!A1","114")</f>
        <v>114</v>
      </c>
      <c r="C14" s="18" t="str">
        <f>HYPERLINK("#"&amp;"114"&amp;"!A1","諸富港海上貨物輸移入量及び輸移出量")</f>
        <v>諸富港海上貨物輸移入量及び輸移出量</v>
      </c>
      <c r="D14" s="11" t="s">
        <v>184</v>
      </c>
    </row>
    <row r="15" spans="1:4" ht="30" customHeight="1"/>
    <row r="16" spans="1:4" ht="30" customHeight="1"/>
  </sheetData>
  <mergeCells count="3">
    <mergeCell ref="B1:D1"/>
    <mergeCell ref="B2:D2"/>
    <mergeCell ref="B4:C4"/>
  </mergeCells>
  <phoneticPr fontId="2"/>
  <pageMargins left="0.7" right="0.7" top="0.75" bottom="0.75" header="0.3" footer="0.3"/>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2"/>
  <sheetViews>
    <sheetView showGridLines="0" zoomScaleNormal="100" workbookViewId="0"/>
  </sheetViews>
  <sheetFormatPr defaultRowHeight="13.5"/>
  <cols>
    <col min="1" max="1" width="12.625" customWidth="1"/>
    <col min="2" max="2" width="8" customWidth="1"/>
    <col min="3" max="6" width="15.625" customWidth="1"/>
  </cols>
  <sheetData>
    <row r="1" spans="1:6" s="32" customFormat="1" ht="31.5" customHeight="1"/>
    <row r="2" spans="1:6" s="33" customFormat="1" ht="22.5" customHeight="1">
      <c r="A2" s="322" t="s">
        <v>243</v>
      </c>
      <c r="B2" s="322"/>
      <c r="C2" s="322"/>
      <c r="D2" s="322"/>
      <c r="E2" s="322"/>
      <c r="F2" s="322"/>
    </row>
    <row r="3" spans="1:6" s="33" customFormat="1" ht="7.15" customHeight="1">
      <c r="A3" s="52"/>
      <c r="B3" s="52"/>
      <c r="C3" s="52"/>
      <c r="D3" s="52"/>
      <c r="E3" s="52"/>
      <c r="F3" s="52"/>
    </row>
    <row r="4" spans="1:6" s="32" customFormat="1" ht="13.5" customHeight="1" thickBot="1">
      <c r="A4" s="224" t="s">
        <v>177</v>
      </c>
      <c r="B4" s="225"/>
      <c r="C4" s="225"/>
      <c r="D4" s="225"/>
      <c r="E4" s="226"/>
      <c r="F4" s="226"/>
    </row>
    <row r="5" spans="1:6" s="32" customFormat="1" ht="18" customHeight="1">
      <c r="A5" s="323" t="s">
        <v>231</v>
      </c>
      <c r="B5" s="323" t="s">
        <v>127</v>
      </c>
      <c r="C5" s="227" t="s">
        <v>128</v>
      </c>
      <c r="D5" s="228"/>
      <c r="E5" s="227" t="s">
        <v>129</v>
      </c>
      <c r="F5" s="229"/>
    </row>
    <row r="6" spans="1:6" s="32" customFormat="1" ht="18" customHeight="1">
      <c r="A6" s="324"/>
      <c r="B6" s="325"/>
      <c r="C6" s="230" t="s">
        <v>239</v>
      </c>
      <c r="D6" s="230" t="s">
        <v>130</v>
      </c>
      <c r="E6" s="230" t="s">
        <v>131</v>
      </c>
      <c r="F6" s="230" t="s">
        <v>132</v>
      </c>
    </row>
    <row r="7" spans="1:6" s="32" customFormat="1" ht="18" customHeight="1">
      <c r="A7" s="231" t="s">
        <v>232</v>
      </c>
      <c r="B7" s="232" t="s">
        <v>237</v>
      </c>
      <c r="C7" s="233" t="s">
        <v>78</v>
      </c>
      <c r="D7" s="233" t="s">
        <v>78</v>
      </c>
      <c r="E7" s="233">
        <v>746</v>
      </c>
      <c r="F7" s="234">
        <v>746</v>
      </c>
    </row>
    <row r="8" spans="1:6" s="32" customFormat="1" ht="18" customHeight="1">
      <c r="A8" s="231" t="s">
        <v>233</v>
      </c>
      <c r="B8" s="232" t="s">
        <v>238</v>
      </c>
      <c r="C8" s="233" t="s">
        <v>78</v>
      </c>
      <c r="D8" s="233" t="s">
        <v>78</v>
      </c>
      <c r="E8" s="233" t="s">
        <v>78</v>
      </c>
      <c r="F8" s="234" t="s">
        <v>78</v>
      </c>
    </row>
    <row r="9" spans="1:6" s="32" customFormat="1" ht="18" customHeight="1">
      <c r="A9" s="231" t="s">
        <v>234</v>
      </c>
      <c r="B9" s="232" t="s">
        <v>238</v>
      </c>
      <c r="C9" s="233" t="s">
        <v>78</v>
      </c>
      <c r="D9" s="233" t="s">
        <v>78</v>
      </c>
      <c r="E9" s="233" t="s">
        <v>78</v>
      </c>
      <c r="F9" s="234" t="s">
        <v>78</v>
      </c>
    </row>
    <row r="10" spans="1:6" s="32" customFormat="1" ht="18" customHeight="1">
      <c r="A10" s="235" t="s">
        <v>235</v>
      </c>
      <c r="B10" s="232" t="s">
        <v>238</v>
      </c>
      <c r="C10" s="233" t="s">
        <v>78</v>
      </c>
      <c r="D10" s="233" t="s">
        <v>78</v>
      </c>
      <c r="E10" s="233" t="s">
        <v>78</v>
      </c>
      <c r="F10" s="234" t="s">
        <v>78</v>
      </c>
    </row>
    <row r="11" spans="1:6" s="32" customFormat="1" ht="18" customHeight="1" thickBot="1">
      <c r="A11" s="236" t="s">
        <v>236</v>
      </c>
      <c r="B11" s="237" t="s">
        <v>237</v>
      </c>
      <c r="C11" s="238" t="s">
        <v>78</v>
      </c>
      <c r="D11" s="238" t="s">
        <v>78</v>
      </c>
      <c r="E11" s="238" t="s">
        <v>78</v>
      </c>
      <c r="F11" s="239" t="s">
        <v>78</v>
      </c>
    </row>
    <row r="12" spans="1:6" s="32" customFormat="1" ht="13.5" customHeight="1">
      <c r="A12" s="240" t="s">
        <v>153</v>
      </c>
      <c r="B12" s="240"/>
      <c r="C12" s="240"/>
      <c r="D12" s="240"/>
      <c r="E12" s="240"/>
      <c r="F12" s="240"/>
    </row>
    <row r="13" spans="1:6" s="32" customFormat="1" ht="13.5" customHeight="1"/>
    <row r="14" spans="1:6" s="32" customFormat="1" ht="13.5" customHeight="1"/>
    <row r="15" spans="1:6" s="32" customFormat="1" ht="13.5" customHeight="1"/>
    <row r="16" spans="1:6" s="32" customFormat="1" ht="13.5" customHeight="1"/>
    <row r="17" s="32" customFormat="1" ht="13.5" customHeight="1"/>
    <row r="18" s="32" customFormat="1" ht="13.5" customHeight="1"/>
    <row r="19" s="32" customFormat="1" ht="13.5" customHeight="1"/>
    <row r="20" s="32" customFormat="1" ht="13.5" customHeight="1"/>
    <row r="21" s="32" customFormat="1" ht="13.5" customHeight="1"/>
    <row r="22" s="32" customFormat="1" ht="13.5" customHeight="1"/>
    <row r="23" s="32" customFormat="1" ht="13.5" customHeight="1"/>
    <row r="24" s="32" customFormat="1" ht="13.5" customHeight="1"/>
    <row r="25" s="32" customFormat="1" ht="13.5" customHeight="1"/>
    <row r="26" s="32" customFormat="1" ht="13.5" customHeight="1"/>
    <row r="27" s="32" customFormat="1" ht="13.5" customHeight="1"/>
    <row r="28" s="32" customFormat="1" ht="13.5" customHeight="1"/>
    <row r="29" s="32" customFormat="1" ht="13.5" customHeight="1"/>
    <row r="30" s="32" customFormat="1" ht="13.5" customHeight="1"/>
    <row r="31" s="32" customFormat="1" ht="13.5" customHeight="1"/>
    <row r="32" s="32" customFormat="1" ht="13.5" customHeight="1"/>
    <row r="33" s="32" customFormat="1" ht="13.5" customHeight="1"/>
    <row r="34" s="32" customFormat="1" ht="13.5" customHeight="1"/>
    <row r="35" s="32" customFormat="1" ht="13.5" customHeight="1"/>
    <row r="36" s="32" customFormat="1" ht="13.5" customHeight="1"/>
    <row r="37" s="32" customFormat="1" ht="13.5" customHeight="1"/>
    <row r="38" s="32" customFormat="1" ht="13.5" customHeight="1"/>
    <row r="39" s="32" customFormat="1" ht="13.5" customHeight="1"/>
    <row r="40" s="32" customFormat="1" ht="13.5" customHeight="1"/>
    <row r="41" s="32" customFormat="1" ht="13.5" customHeight="1"/>
    <row r="42" s="32" customFormat="1" ht="13.5" customHeight="1"/>
    <row r="43" s="32" customFormat="1" ht="13.5" customHeight="1"/>
    <row r="44" s="32" customFormat="1" ht="13.5" customHeight="1"/>
    <row r="45" s="32" customFormat="1" ht="13.5" customHeight="1"/>
    <row r="46" s="32" customFormat="1" ht="13.5" customHeight="1"/>
    <row r="47" s="32" customFormat="1" ht="13.5" customHeight="1"/>
    <row r="48" s="32" customFormat="1" ht="13.5" customHeight="1"/>
    <row r="49" s="32" customFormat="1" ht="13.5" customHeight="1"/>
    <row r="50" s="32" customFormat="1" ht="13.5" customHeight="1"/>
    <row r="51" s="32" customFormat="1" ht="13.5" customHeight="1"/>
    <row r="52" s="32" customFormat="1" ht="13.5" customHeight="1"/>
    <row r="53" s="32" customFormat="1" ht="13.5" customHeight="1"/>
    <row r="54" s="32" customFormat="1" ht="13.5" customHeight="1"/>
    <row r="55" s="32" customFormat="1" ht="13.5" customHeight="1"/>
    <row r="56" s="32" customFormat="1" ht="13.5" customHeight="1"/>
    <row r="57" s="32" customFormat="1" ht="13.5" customHeight="1"/>
    <row r="58" s="32" customFormat="1" ht="13.5" customHeight="1"/>
    <row r="59" s="32" customFormat="1" ht="13.5" customHeight="1"/>
    <row r="60" s="32" customFormat="1" ht="13.5" customHeight="1"/>
    <row r="61" s="32" customFormat="1" ht="13.5" customHeight="1"/>
    <row r="62" s="32" customFormat="1" ht="13.5" customHeight="1"/>
    <row r="63" s="32" customFormat="1" ht="13.5" customHeight="1"/>
    <row r="64" s="32" customFormat="1" ht="13.5" customHeight="1"/>
    <row r="65" s="32" customFormat="1" ht="13.5" customHeight="1"/>
    <row r="66" s="32" customFormat="1" ht="13.5" customHeight="1"/>
    <row r="67" s="32" customFormat="1" ht="13.5" customHeight="1"/>
    <row r="68" s="32" customFormat="1" ht="13.5" customHeight="1"/>
    <row r="69" s="32" customFormat="1" ht="13.5" customHeight="1"/>
    <row r="70" s="32" customFormat="1" ht="13.5" customHeight="1"/>
    <row r="71" s="32" customFormat="1" ht="13.5" customHeight="1"/>
    <row r="72" s="32" customFormat="1" ht="13.5" customHeight="1"/>
    <row r="73" s="32" customFormat="1" ht="13.5" customHeight="1"/>
    <row r="74" s="32" customFormat="1" ht="13.5" customHeight="1"/>
    <row r="75" s="32" customFormat="1" ht="13.5" customHeight="1"/>
    <row r="76" s="32" customFormat="1" ht="13.5" customHeight="1"/>
    <row r="77" s="32" customFormat="1" ht="13.5" customHeight="1"/>
    <row r="78" s="32" customFormat="1" ht="13.5" customHeight="1"/>
    <row r="79" s="32" customFormat="1" ht="13.5" customHeight="1"/>
    <row r="80" s="32" customFormat="1" ht="13.5" customHeight="1"/>
    <row r="81" s="32" customFormat="1" ht="13.5" customHeight="1"/>
    <row r="82" s="32" customFormat="1" ht="13.5" customHeight="1"/>
    <row r="83" s="32" customFormat="1" ht="13.5" customHeight="1"/>
    <row r="84" s="32" customFormat="1" ht="13.5" customHeight="1"/>
    <row r="85" s="32" customFormat="1" ht="13.5" customHeight="1"/>
    <row r="86" s="32" customFormat="1" ht="13.5" customHeight="1"/>
    <row r="87" s="32" customFormat="1" ht="13.5" customHeight="1"/>
    <row r="88" s="32" customFormat="1" ht="13.5" customHeight="1"/>
    <row r="89" s="32" customFormat="1" ht="13.5" customHeight="1"/>
    <row r="90" s="32" customFormat="1" ht="13.5" customHeight="1"/>
    <row r="91" s="32" customFormat="1" ht="13.5" customHeight="1"/>
    <row r="92" s="32" customFormat="1" ht="13.5" customHeight="1"/>
    <row r="93" s="32" customFormat="1" ht="13.5" customHeight="1"/>
    <row r="94" s="32" customFormat="1" ht="13.5" customHeight="1"/>
    <row r="95" s="32" customFormat="1" ht="13.5" customHeight="1"/>
    <row r="96" s="32" customFormat="1" ht="13.5" customHeight="1"/>
    <row r="97" s="32" customFormat="1" ht="13.5" customHeight="1"/>
    <row r="98" s="32" customFormat="1" ht="13.5" customHeight="1"/>
    <row r="99" s="32" customFormat="1" ht="13.5" customHeight="1"/>
    <row r="100" s="32" customFormat="1" ht="13.5" customHeight="1"/>
    <row r="101" s="32" customFormat="1" ht="13.5" customHeight="1"/>
    <row r="102" s="32" customFormat="1" ht="13.5" customHeight="1"/>
    <row r="103" s="32" customFormat="1" ht="13.5" customHeight="1"/>
    <row r="104" s="32" customFormat="1" ht="13.5" customHeight="1"/>
    <row r="105" s="32" customFormat="1" ht="13.5" customHeight="1"/>
    <row r="106" s="32" customFormat="1" ht="13.5" customHeight="1"/>
    <row r="107" s="32" customFormat="1" ht="13.5" customHeight="1"/>
    <row r="108" s="32" customFormat="1" ht="13.5" customHeight="1"/>
    <row r="109" s="32" customFormat="1" ht="13.5" customHeight="1"/>
    <row r="110" s="32" customFormat="1" ht="13.5" customHeight="1"/>
    <row r="111" s="32" customFormat="1" ht="13.5" customHeight="1"/>
    <row r="112" s="32" customFormat="1" ht="13.5" customHeight="1"/>
    <row r="113" s="32" customFormat="1" ht="13.5" customHeight="1"/>
    <row r="114" s="32" customFormat="1" ht="13.5" customHeight="1"/>
    <row r="115" s="32" customFormat="1" ht="13.5" customHeight="1"/>
    <row r="116" s="32" customFormat="1" ht="13.5" customHeight="1"/>
    <row r="117" s="32" customFormat="1" ht="13.5" customHeight="1"/>
    <row r="118" s="32" customFormat="1" ht="13.5" customHeight="1"/>
    <row r="119" s="32" customFormat="1" ht="13.5" customHeight="1"/>
    <row r="120" s="32" customFormat="1" ht="13.5" customHeight="1"/>
    <row r="121" s="32" customFormat="1" ht="13.5" customHeight="1"/>
    <row r="122" s="32" customFormat="1" ht="13.5" customHeight="1"/>
    <row r="123" s="32" customFormat="1" ht="13.5" customHeight="1"/>
    <row r="124" s="32" customFormat="1" ht="13.5" customHeight="1"/>
    <row r="125" s="32" customFormat="1" ht="13.5" customHeight="1"/>
    <row r="126" s="32" customFormat="1" ht="13.5" customHeight="1"/>
    <row r="127" s="32" customFormat="1" ht="13.5" customHeight="1"/>
    <row r="128" s="32" customFormat="1" ht="13.5" customHeight="1"/>
    <row r="129" s="32" customFormat="1" ht="13.5" customHeight="1"/>
    <row r="130" s="32" customFormat="1" ht="13.5" customHeight="1"/>
    <row r="131" s="32" customFormat="1" ht="13.5" customHeight="1"/>
    <row r="132" s="32" customFormat="1" ht="13.5" customHeight="1"/>
    <row r="133" s="32" customFormat="1" ht="13.5" customHeight="1"/>
    <row r="134" s="32" customFormat="1" ht="13.5" customHeight="1"/>
    <row r="135" s="32" customFormat="1" ht="13.5" customHeight="1"/>
    <row r="136" s="32" customFormat="1" ht="13.5" customHeight="1"/>
    <row r="137" s="32" customFormat="1" ht="13.5" customHeight="1"/>
    <row r="138" s="32" customFormat="1" ht="13.5" customHeight="1"/>
    <row r="139" s="32" customFormat="1" ht="13.5" customHeight="1"/>
    <row r="140" s="32" customFormat="1" ht="13.5" customHeight="1"/>
    <row r="141" s="32" customFormat="1" ht="13.5" customHeight="1"/>
    <row r="142" s="32" customFormat="1" ht="13.5" customHeight="1"/>
    <row r="143" s="32" customFormat="1" ht="13.5" customHeight="1"/>
    <row r="144" s="32" customFormat="1" ht="13.5" customHeight="1"/>
    <row r="145" s="32" customFormat="1" ht="13.5" customHeight="1"/>
    <row r="146" s="32" customFormat="1" ht="13.5" customHeight="1"/>
    <row r="147" s="32" customFormat="1" ht="13.5" customHeight="1"/>
    <row r="148" s="32" customFormat="1" ht="13.5" customHeight="1"/>
    <row r="149" s="32" customFormat="1" ht="13.5" customHeight="1"/>
    <row r="150" s="32" customFormat="1" ht="13.5" customHeight="1"/>
    <row r="151" s="32" customFormat="1" ht="13.5" customHeight="1"/>
    <row r="152" s="32" customFormat="1" ht="13.5" customHeight="1"/>
    <row r="153" s="32" customFormat="1" ht="13.5" customHeight="1"/>
    <row r="154" s="32" customFormat="1" ht="13.5" customHeight="1"/>
    <row r="155" s="32" customFormat="1" ht="13.5" customHeight="1"/>
    <row r="156" s="32" customFormat="1" ht="13.5" customHeight="1"/>
    <row r="157" s="32" customFormat="1" ht="13.5" customHeight="1"/>
    <row r="158" s="32" customFormat="1" ht="13.5" customHeight="1"/>
    <row r="159" s="32" customFormat="1" ht="13.5" customHeight="1"/>
    <row r="160" s="32" customFormat="1" ht="13.5" customHeight="1"/>
    <row r="161" s="32" customFormat="1" ht="13.5" customHeight="1"/>
    <row r="162" s="32" customFormat="1" ht="13.5" customHeight="1"/>
    <row r="163" s="32" customFormat="1" ht="13.5" customHeight="1"/>
    <row r="164" s="32" customFormat="1" ht="13.5" customHeight="1"/>
    <row r="165" s="32" customFormat="1" ht="13.5" customHeight="1"/>
    <row r="166" s="32" customFormat="1" ht="13.5" customHeight="1"/>
    <row r="167" s="32" customFormat="1" ht="13.5" customHeight="1"/>
    <row r="168" s="32" customFormat="1" ht="13.5" customHeight="1"/>
    <row r="169" s="32" customFormat="1" ht="13.5" customHeight="1"/>
    <row r="170" s="32" customFormat="1" ht="13.5" customHeight="1"/>
    <row r="171" s="32" customFormat="1" ht="13.5" customHeight="1"/>
    <row r="172" s="32" customFormat="1" ht="13.5" customHeight="1"/>
    <row r="173" s="32" customFormat="1" ht="13.5" customHeight="1"/>
    <row r="174" s="32" customFormat="1" ht="13.5" customHeight="1"/>
    <row r="175" s="32" customFormat="1" ht="13.5" customHeight="1"/>
    <row r="176" s="32" customFormat="1" ht="13.5" customHeight="1"/>
    <row r="177" s="32" customFormat="1" ht="13.5" customHeight="1"/>
    <row r="178" s="32" customFormat="1" ht="13.5" customHeight="1"/>
    <row r="179" s="32" customFormat="1" ht="13.5" customHeight="1"/>
    <row r="180" s="32" customFormat="1" ht="13.5" customHeight="1"/>
    <row r="181" s="32" customFormat="1" ht="13.5" customHeight="1"/>
    <row r="182" s="32" customFormat="1" ht="13.5" customHeight="1"/>
    <row r="183" s="32" customFormat="1" ht="13.5" customHeight="1"/>
    <row r="184" s="32" customFormat="1" ht="13.5" customHeight="1"/>
    <row r="185" s="32" customFormat="1" ht="13.5" customHeight="1"/>
    <row r="186" s="32" customFormat="1" ht="13.5" customHeight="1"/>
    <row r="187" s="32" customFormat="1" ht="13.5" customHeight="1"/>
    <row r="188" s="32" customFormat="1" ht="13.5" customHeight="1"/>
    <row r="189" s="32" customFormat="1" ht="13.5" customHeight="1"/>
    <row r="190" s="32" customFormat="1" ht="13.5" customHeight="1"/>
    <row r="191" s="32" customFormat="1" ht="13.5" customHeight="1"/>
    <row r="192" s="32" customFormat="1" ht="13.5" customHeight="1"/>
    <row r="193" s="32" customFormat="1" ht="13.5" customHeight="1"/>
    <row r="194" s="32" customFormat="1" ht="13.5" customHeight="1"/>
    <row r="195" s="32" customFormat="1" ht="13.5" customHeight="1"/>
    <row r="196" s="32" customFormat="1" ht="13.5" customHeight="1"/>
    <row r="197" s="32" customFormat="1" ht="13.5" customHeight="1"/>
    <row r="198" s="32" customFormat="1" ht="13.5" customHeight="1"/>
    <row r="199" s="32" customFormat="1" ht="13.5" customHeight="1"/>
    <row r="200" s="32" customFormat="1" ht="13.5" customHeight="1"/>
    <row r="201" s="32" customFormat="1" ht="13.5" customHeight="1"/>
    <row r="202" s="32" customFormat="1" ht="13.5" customHeight="1"/>
    <row r="203" s="32" customFormat="1" ht="13.5" customHeight="1"/>
    <row r="204" s="32" customFormat="1" ht="13.5" customHeight="1"/>
    <row r="205" s="32" customFormat="1" ht="13.5" customHeight="1"/>
    <row r="206" s="32" customFormat="1" ht="13.5" customHeight="1"/>
    <row r="207" s="32" customFormat="1" ht="13.5" customHeight="1"/>
    <row r="208" s="32" customFormat="1" ht="13.5" customHeight="1"/>
    <row r="209" s="32" customFormat="1" ht="13.5" customHeight="1"/>
    <row r="210" s="32" customFormat="1" ht="13.5" customHeight="1"/>
    <row r="211" s="32" customFormat="1" ht="13.5" customHeight="1"/>
    <row r="212" s="32" customFormat="1" ht="13.5" customHeight="1"/>
    <row r="213" s="32" customFormat="1" ht="13.5" customHeight="1"/>
    <row r="214" s="32" customFormat="1" ht="13.5" customHeight="1"/>
    <row r="215" s="32" customFormat="1" ht="13.5" customHeight="1"/>
    <row r="216" s="32" customFormat="1" ht="13.5" customHeight="1"/>
    <row r="217" s="32" customFormat="1" ht="13.5" customHeight="1"/>
    <row r="218" s="32" customFormat="1" ht="13.5" customHeight="1"/>
    <row r="219" s="32" customFormat="1" ht="13.5" customHeight="1"/>
    <row r="220" s="32" customFormat="1" ht="13.5" customHeight="1"/>
    <row r="221" s="32" customFormat="1" ht="13.5" customHeight="1"/>
    <row r="222" s="32" customFormat="1" ht="13.5" customHeight="1"/>
    <row r="223" s="32" customFormat="1" ht="13.5" customHeight="1"/>
    <row r="224" s="32" customFormat="1" ht="13.5" customHeight="1"/>
    <row r="225" s="32" customFormat="1" ht="13.5" customHeight="1"/>
    <row r="226" s="32" customFormat="1" ht="13.5" customHeight="1"/>
    <row r="227" s="32" customFormat="1" ht="13.5" customHeight="1"/>
    <row r="228" s="32" customFormat="1" ht="13.5" customHeight="1"/>
    <row r="229" s="32" customFormat="1" ht="13.5" customHeight="1"/>
    <row r="230" s="32" customFormat="1" ht="13.5" customHeight="1"/>
    <row r="231" s="32" customFormat="1" ht="13.5" customHeight="1"/>
    <row r="232" s="34" customFormat="1"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sheetData>
  <mergeCells count="3">
    <mergeCell ref="A2:F2"/>
    <mergeCell ref="A5:A6"/>
    <mergeCell ref="B5:B6"/>
  </mergeCells>
  <phoneticPr fontId="2"/>
  <pageMargins left="0.78740157480314965" right="0.78740157480314965" top="0.98425196850393704" bottom="0.98425196850393704" header="0.51181102362204722" footer="0.51181102362204722"/>
  <pageSetup paperSize="9" scale="93" orientation="portrait" r:id="rId1"/>
  <headerFooter alignWithMargins="0"/>
  <ignoredErrors>
    <ignoredError sqref="A8:A11"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showGridLines="0" workbookViewId="0"/>
  </sheetViews>
  <sheetFormatPr defaultColWidth="9" defaultRowHeight="12"/>
  <cols>
    <col min="1" max="1" width="10" style="36" customWidth="1"/>
    <col min="2" max="3" width="7.25" style="36" customWidth="1"/>
    <col min="4" max="12" width="6.625" style="36" customWidth="1"/>
    <col min="13" max="16384" width="9" style="36"/>
  </cols>
  <sheetData>
    <row r="1" spans="1:12" s="19" customFormat="1" ht="31.5" customHeight="1"/>
    <row r="2" spans="1:12" s="29" customFormat="1" ht="22.5" customHeight="1">
      <c r="A2" s="332" t="s">
        <v>244</v>
      </c>
      <c r="B2" s="333"/>
      <c r="C2" s="333"/>
      <c r="D2" s="333"/>
      <c r="E2" s="333"/>
      <c r="F2" s="333"/>
      <c r="G2" s="333"/>
      <c r="H2" s="333"/>
      <c r="I2" s="333"/>
      <c r="J2" s="333"/>
      <c r="K2" s="333"/>
      <c r="L2" s="333"/>
    </row>
    <row r="3" spans="1:12" s="29" customFormat="1" ht="7.15" customHeight="1">
      <c r="A3" s="49"/>
      <c r="B3" s="50"/>
      <c r="C3" s="50"/>
      <c r="D3" s="50"/>
      <c r="E3" s="50"/>
      <c r="F3" s="50"/>
      <c r="G3" s="50"/>
      <c r="H3" s="50"/>
      <c r="I3" s="50"/>
      <c r="J3" s="50"/>
      <c r="K3" s="50"/>
      <c r="L3" s="50"/>
    </row>
    <row r="4" spans="1:12" s="19" customFormat="1" ht="13.5" customHeight="1" thickBot="1">
      <c r="A4" s="241" t="s">
        <v>74</v>
      </c>
      <c r="B4" s="242"/>
      <c r="C4" s="242"/>
      <c r="D4" s="242"/>
      <c r="E4" s="242"/>
      <c r="F4" s="242"/>
      <c r="G4" s="242"/>
      <c r="H4" s="242"/>
      <c r="I4" s="242"/>
      <c r="J4" s="242"/>
      <c r="K4" s="242"/>
      <c r="L4" s="242"/>
    </row>
    <row r="5" spans="1:12" s="19" customFormat="1" ht="48.75" customHeight="1">
      <c r="A5" s="243" t="s">
        <v>152</v>
      </c>
      <c r="B5" s="328" t="s">
        <v>75</v>
      </c>
      <c r="C5" s="328" t="s">
        <v>133</v>
      </c>
      <c r="D5" s="328" t="s">
        <v>134</v>
      </c>
      <c r="E5" s="328" t="s">
        <v>135</v>
      </c>
      <c r="F5" s="328" t="s">
        <v>76</v>
      </c>
      <c r="G5" s="328" t="s">
        <v>136</v>
      </c>
      <c r="H5" s="328" t="s">
        <v>137</v>
      </c>
      <c r="I5" s="328" t="s">
        <v>138</v>
      </c>
      <c r="J5" s="328" t="s">
        <v>139</v>
      </c>
      <c r="K5" s="328" t="s">
        <v>77</v>
      </c>
      <c r="L5" s="330" t="s">
        <v>140</v>
      </c>
    </row>
    <row r="6" spans="1:12" s="19" customFormat="1" ht="48.75" customHeight="1">
      <c r="A6" s="244" t="s">
        <v>80</v>
      </c>
      <c r="B6" s="329"/>
      <c r="C6" s="329"/>
      <c r="D6" s="329"/>
      <c r="E6" s="329"/>
      <c r="F6" s="329"/>
      <c r="G6" s="329"/>
      <c r="H6" s="329"/>
      <c r="I6" s="329"/>
      <c r="J6" s="329"/>
      <c r="K6" s="329"/>
      <c r="L6" s="331"/>
    </row>
    <row r="7" spans="1:12" s="19" customFormat="1" ht="16.5" customHeight="1">
      <c r="A7" s="245" t="s">
        <v>178</v>
      </c>
      <c r="B7" s="246">
        <v>273</v>
      </c>
      <c r="C7" s="247">
        <v>273</v>
      </c>
      <c r="D7" s="247" t="s">
        <v>78</v>
      </c>
      <c r="E7" s="247" t="s">
        <v>78</v>
      </c>
      <c r="F7" s="247" t="s">
        <v>78</v>
      </c>
      <c r="G7" s="247" t="s">
        <v>78</v>
      </c>
      <c r="H7" s="247" t="s">
        <v>78</v>
      </c>
      <c r="I7" s="247" t="s">
        <v>78</v>
      </c>
      <c r="J7" s="247" t="s">
        <v>78</v>
      </c>
      <c r="K7" s="247" t="s">
        <v>78</v>
      </c>
      <c r="L7" s="248" t="s">
        <v>78</v>
      </c>
    </row>
    <row r="8" spans="1:12" s="19" customFormat="1" ht="16.5" customHeight="1">
      <c r="A8" s="245" t="s">
        <v>121</v>
      </c>
      <c r="B8" s="249">
        <v>196</v>
      </c>
      <c r="C8" s="250">
        <v>196</v>
      </c>
      <c r="D8" s="250">
        <v>0</v>
      </c>
      <c r="E8" s="250">
        <v>0</v>
      </c>
      <c r="F8" s="250">
        <v>0</v>
      </c>
      <c r="G8" s="250">
        <v>0</v>
      </c>
      <c r="H8" s="250">
        <v>0</v>
      </c>
      <c r="I8" s="250">
        <v>0</v>
      </c>
      <c r="J8" s="250">
        <v>0</v>
      </c>
      <c r="K8" s="250">
        <v>0</v>
      </c>
      <c r="L8" s="251">
        <v>0</v>
      </c>
    </row>
    <row r="9" spans="1:12" s="19" customFormat="1" ht="16.5" customHeight="1">
      <c r="A9" s="245" t="s">
        <v>122</v>
      </c>
      <c r="B9" s="249">
        <v>142</v>
      </c>
      <c r="C9" s="250">
        <v>142</v>
      </c>
      <c r="D9" s="250">
        <v>0</v>
      </c>
      <c r="E9" s="250">
        <v>0</v>
      </c>
      <c r="F9" s="250">
        <v>0</v>
      </c>
      <c r="G9" s="250">
        <v>0</v>
      </c>
      <c r="H9" s="250">
        <v>0</v>
      </c>
      <c r="I9" s="250">
        <v>0</v>
      </c>
      <c r="J9" s="250">
        <v>0</v>
      </c>
      <c r="K9" s="250">
        <v>0</v>
      </c>
      <c r="L9" s="251">
        <v>0</v>
      </c>
    </row>
    <row r="10" spans="1:12" s="19" customFormat="1" ht="16.5" customHeight="1">
      <c r="A10" s="245" t="s">
        <v>143</v>
      </c>
      <c r="B10" s="249">
        <v>248</v>
      </c>
      <c r="C10" s="250">
        <v>248</v>
      </c>
      <c r="D10" s="250">
        <v>0</v>
      </c>
      <c r="E10" s="250">
        <v>0</v>
      </c>
      <c r="F10" s="250">
        <v>0</v>
      </c>
      <c r="G10" s="250">
        <v>0</v>
      </c>
      <c r="H10" s="250">
        <v>0</v>
      </c>
      <c r="I10" s="250">
        <v>0</v>
      </c>
      <c r="J10" s="250">
        <v>0</v>
      </c>
      <c r="K10" s="250">
        <v>0</v>
      </c>
      <c r="L10" s="251">
        <v>0</v>
      </c>
    </row>
    <row r="11" spans="1:12" s="19" customFormat="1" ht="16.5" customHeight="1" thickBot="1">
      <c r="A11" s="252" t="s">
        <v>179</v>
      </c>
      <c r="B11" s="253">
        <v>289</v>
      </c>
      <c r="C11" s="254">
        <v>289</v>
      </c>
      <c r="D11" s="254" t="s">
        <v>78</v>
      </c>
      <c r="E11" s="254" t="s">
        <v>78</v>
      </c>
      <c r="F11" s="254" t="s">
        <v>78</v>
      </c>
      <c r="G11" s="254" t="s">
        <v>78</v>
      </c>
      <c r="H11" s="254" t="s">
        <v>78</v>
      </c>
      <c r="I11" s="254" t="s">
        <v>78</v>
      </c>
      <c r="J11" s="254" t="s">
        <v>78</v>
      </c>
      <c r="K11" s="254" t="s">
        <v>78</v>
      </c>
      <c r="L11" s="255" t="s">
        <v>78</v>
      </c>
    </row>
    <row r="12" spans="1:12" s="35" customFormat="1" ht="20.25" customHeight="1" thickBot="1">
      <c r="A12" s="241" t="s">
        <v>79</v>
      </c>
      <c r="B12" s="256"/>
      <c r="C12" s="256"/>
      <c r="D12" s="256"/>
      <c r="E12" s="256"/>
      <c r="F12" s="256"/>
      <c r="G12" s="256"/>
      <c r="H12" s="256"/>
      <c r="I12" s="256"/>
      <c r="J12" s="256"/>
      <c r="K12" s="256"/>
      <c r="L12" s="256"/>
    </row>
    <row r="13" spans="1:12" s="35" customFormat="1" ht="48.75" customHeight="1">
      <c r="A13" s="243" t="s">
        <v>152</v>
      </c>
      <c r="B13" s="328" t="s">
        <v>75</v>
      </c>
      <c r="C13" s="328" t="s">
        <v>133</v>
      </c>
      <c r="D13" s="328" t="s">
        <v>134</v>
      </c>
      <c r="E13" s="328" t="s">
        <v>135</v>
      </c>
      <c r="F13" s="328" t="s">
        <v>76</v>
      </c>
      <c r="G13" s="328" t="s">
        <v>136</v>
      </c>
      <c r="H13" s="328" t="s">
        <v>137</v>
      </c>
      <c r="I13" s="328" t="s">
        <v>138</v>
      </c>
      <c r="J13" s="328" t="s">
        <v>139</v>
      </c>
      <c r="K13" s="328" t="s">
        <v>77</v>
      </c>
      <c r="L13" s="330" t="s">
        <v>140</v>
      </c>
    </row>
    <row r="14" spans="1:12" s="35" customFormat="1" ht="48.75" customHeight="1">
      <c r="A14" s="244" t="s">
        <v>80</v>
      </c>
      <c r="B14" s="329"/>
      <c r="C14" s="329"/>
      <c r="D14" s="329"/>
      <c r="E14" s="329"/>
      <c r="F14" s="329"/>
      <c r="G14" s="329"/>
      <c r="H14" s="329"/>
      <c r="I14" s="329"/>
      <c r="J14" s="329"/>
      <c r="K14" s="329"/>
      <c r="L14" s="331"/>
    </row>
    <row r="15" spans="1:12" s="35" customFormat="1" ht="16.5" customHeight="1">
      <c r="A15" s="245" t="s">
        <v>178</v>
      </c>
      <c r="B15" s="257">
        <v>0</v>
      </c>
      <c r="C15" s="250">
        <v>0</v>
      </c>
      <c r="D15" s="250">
        <v>0</v>
      </c>
      <c r="E15" s="250">
        <v>0</v>
      </c>
      <c r="F15" s="250">
        <v>0</v>
      </c>
      <c r="G15" s="250">
        <v>0</v>
      </c>
      <c r="H15" s="250">
        <v>0</v>
      </c>
      <c r="I15" s="250">
        <v>0</v>
      </c>
      <c r="J15" s="250">
        <v>0</v>
      </c>
      <c r="K15" s="250">
        <v>0</v>
      </c>
      <c r="L15" s="251">
        <v>0</v>
      </c>
    </row>
    <row r="16" spans="1:12" s="35" customFormat="1" ht="16.5" customHeight="1">
      <c r="A16" s="245" t="s">
        <v>121</v>
      </c>
      <c r="B16" s="249">
        <v>0</v>
      </c>
      <c r="C16" s="250">
        <v>0</v>
      </c>
      <c r="D16" s="250">
        <v>0</v>
      </c>
      <c r="E16" s="250">
        <v>0</v>
      </c>
      <c r="F16" s="250">
        <v>0</v>
      </c>
      <c r="G16" s="250">
        <v>0</v>
      </c>
      <c r="H16" s="250">
        <v>0</v>
      </c>
      <c r="I16" s="250">
        <v>0</v>
      </c>
      <c r="J16" s="250">
        <v>0</v>
      </c>
      <c r="K16" s="250">
        <v>0</v>
      </c>
      <c r="L16" s="251">
        <v>0</v>
      </c>
    </row>
    <row r="17" spans="1:12" s="35" customFormat="1" ht="16.5" customHeight="1">
      <c r="A17" s="245" t="s">
        <v>122</v>
      </c>
      <c r="B17" s="249">
        <v>0</v>
      </c>
      <c r="C17" s="250">
        <v>0</v>
      </c>
      <c r="D17" s="250">
        <v>0</v>
      </c>
      <c r="E17" s="250">
        <v>0</v>
      </c>
      <c r="F17" s="250">
        <v>0</v>
      </c>
      <c r="G17" s="250">
        <v>0</v>
      </c>
      <c r="H17" s="250">
        <v>0</v>
      </c>
      <c r="I17" s="250">
        <v>0</v>
      </c>
      <c r="J17" s="250">
        <v>0</v>
      </c>
      <c r="K17" s="250">
        <v>0</v>
      </c>
      <c r="L17" s="251">
        <v>0</v>
      </c>
    </row>
    <row r="18" spans="1:12" s="35" customFormat="1" ht="16.5" customHeight="1">
      <c r="A18" s="245" t="s">
        <v>143</v>
      </c>
      <c r="B18" s="249">
        <v>0</v>
      </c>
      <c r="C18" s="250">
        <v>0</v>
      </c>
      <c r="D18" s="250">
        <v>0</v>
      </c>
      <c r="E18" s="250">
        <v>0</v>
      </c>
      <c r="F18" s="250">
        <v>0</v>
      </c>
      <c r="G18" s="250">
        <v>0</v>
      </c>
      <c r="H18" s="250">
        <v>0</v>
      </c>
      <c r="I18" s="250">
        <v>0</v>
      </c>
      <c r="J18" s="250">
        <v>0</v>
      </c>
      <c r="K18" s="250">
        <v>0</v>
      </c>
      <c r="L18" s="251">
        <v>0</v>
      </c>
    </row>
    <row r="19" spans="1:12" s="35" customFormat="1" ht="16.5" customHeight="1" thickBot="1">
      <c r="A19" s="252" t="s">
        <v>180</v>
      </c>
      <c r="B19" s="254">
        <v>0</v>
      </c>
      <c r="C19" s="254">
        <v>0</v>
      </c>
      <c r="D19" s="254">
        <v>0</v>
      </c>
      <c r="E19" s="254">
        <v>0</v>
      </c>
      <c r="F19" s="254">
        <v>0</v>
      </c>
      <c r="G19" s="254">
        <v>0</v>
      </c>
      <c r="H19" s="254">
        <v>0</v>
      </c>
      <c r="I19" s="254">
        <v>0</v>
      </c>
      <c r="J19" s="254">
        <v>0</v>
      </c>
      <c r="K19" s="254">
        <v>0</v>
      </c>
      <c r="L19" s="255">
        <v>0</v>
      </c>
    </row>
    <row r="20" spans="1:12" s="35" customFormat="1" ht="13.5" customHeight="1">
      <c r="A20" s="240" t="s">
        <v>153</v>
      </c>
      <c r="B20" s="256"/>
      <c r="C20" s="256"/>
      <c r="D20" s="256"/>
      <c r="E20" s="256"/>
      <c r="F20" s="256"/>
      <c r="G20" s="256"/>
      <c r="H20" s="256"/>
      <c r="I20" s="256"/>
      <c r="J20" s="256"/>
      <c r="K20" s="256"/>
      <c r="L20" s="256"/>
    </row>
    <row r="21" spans="1:12" s="35" customFormat="1" ht="13.5" customHeight="1">
      <c r="A21" s="326" t="s">
        <v>181</v>
      </c>
      <c r="B21" s="327"/>
      <c r="C21" s="327"/>
      <c r="D21" s="327"/>
      <c r="E21" s="327"/>
      <c r="F21" s="327"/>
      <c r="G21" s="327"/>
      <c r="H21" s="327"/>
      <c r="I21" s="327"/>
      <c r="J21" s="327"/>
      <c r="K21" s="327"/>
      <c r="L21" s="327"/>
    </row>
    <row r="22" spans="1:12" s="35" customFormat="1" ht="13.5" customHeight="1">
      <c r="A22" s="327"/>
      <c r="B22" s="327"/>
      <c r="C22" s="327"/>
      <c r="D22" s="327"/>
      <c r="E22" s="327"/>
      <c r="F22" s="327"/>
      <c r="G22" s="327"/>
      <c r="H22" s="327"/>
      <c r="I22" s="327"/>
      <c r="J22" s="327"/>
      <c r="K22" s="327"/>
      <c r="L22" s="327"/>
    </row>
    <row r="23" spans="1:12" s="19" customFormat="1" ht="13.5" customHeight="1"/>
    <row r="24" spans="1:12" s="19" customFormat="1" ht="13.5" customHeight="1"/>
    <row r="25" spans="1:12" s="19" customFormat="1" ht="13.5" customHeight="1"/>
    <row r="26" spans="1:12" s="19" customFormat="1" ht="13.5" customHeight="1"/>
    <row r="27" spans="1:12" s="19" customFormat="1" ht="13.5" customHeight="1"/>
    <row r="28" spans="1:12" s="19" customFormat="1" ht="13.5" customHeight="1"/>
    <row r="29" spans="1:12" s="19" customFormat="1" ht="13.5" customHeight="1"/>
    <row r="30" spans="1:12" s="19" customFormat="1" ht="13.5" customHeight="1"/>
    <row r="31" spans="1:12" s="19" customFormat="1" ht="13.5" customHeight="1"/>
    <row r="32" spans="1:12" s="19" customFormat="1" ht="13.5" customHeight="1"/>
    <row r="33" s="19" customFormat="1" ht="13.5" customHeight="1"/>
    <row r="34" s="19" customFormat="1" ht="13.5" customHeight="1"/>
    <row r="35" s="19" customFormat="1" ht="13.5" customHeight="1"/>
    <row r="36" s="19" customFormat="1" ht="13.5" customHeight="1"/>
    <row r="37" s="19" customFormat="1" ht="13.5" customHeight="1"/>
    <row r="38" s="19" customFormat="1" ht="13.5" customHeight="1"/>
    <row r="39" s="19" customFormat="1" ht="13.5" customHeight="1"/>
    <row r="40" s="19" customFormat="1" ht="13.5" customHeight="1"/>
    <row r="41" s="19" customFormat="1" ht="13.5" customHeight="1"/>
    <row r="42" s="19" customFormat="1" ht="13.5" customHeight="1"/>
    <row r="43" s="19" customFormat="1" ht="13.5" customHeight="1"/>
    <row r="44" s="19" customFormat="1" ht="13.5" customHeight="1"/>
    <row r="45" s="19" customFormat="1" ht="13.5" customHeight="1"/>
    <row r="46" s="19" customFormat="1" ht="13.5" customHeight="1"/>
    <row r="47" s="19" customFormat="1" ht="13.5" customHeight="1"/>
    <row r="48" s="19" customFormat="1"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24">
    <mergeCell ref="A2:L2"/>
    <mergeCell ref="L5:L6"/>
    <mergeCell ref="K5:K6"/>
    <mergeCell ref="J5:J6"/>
    <mergeCell ref="I5:I6"/>
    <mergeCell ref="H5:H6"/>
    <mergeCell ref="G5:G6"/>
    <mergeCell ref="F5:F6"/>
    <mergeCell ref="E5:E6"/>
    <mergeCell ref="D5:D6"/>
    <mergeCell ref="C5:C6"/>
    <mergeCell ref="B5:B6"/>
    <mergeCell ref="A21:L22"/>
    <mergeCell ref="B13:B14"/>
    <mergeCell ref="C13:C14"/>
    <mergeCell ref="D13:D14"/>
    <mergeCell ref="E13:E14"/>
    <mergeCell ref="F13:F14"/>
    <mergeCell ref="G13:G14"/>
    <mergeCell ref="H13:H14"/>
    <mergeCell ref="I13:I14"/>
    <mergeCell ref="J13:J14"/>
    <mergeCell ref="K13:K14"/>
    <mergeCell ref="L13:L14"/>
  </mergeCells>
  <phoneticPr fontId="2"/>
  <printOptions horizontalCentered="1"/>
  <pageMargins left="0.59055118110236227" right="0.59055118110236227" top="0.78740157480314965" bottom="0.78740157480314965" header="0.51181102362204722" footer="0.51181102362204722"/>
  <pageSetup paperSize="9" orientation="portrait" r:id="rId1"/>
  <headerFooter alignWithMargins="0"/>
  <ignoredErrors>
    <ignoredError sqref="A8:A1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selection activeCell="E1" sqref="E1"/>
    </sheetView>
  </sheetViews>
  <sheetFormatPr defaultRowHeight="13.5"/>
  <cols>
    <col min="1" max="1" width="1.875" style="21" customWidth="1"/>
    <col min="2" max="4" width="4.5" style="21" customWidth="1"/>
    <col min="5" max="5" width="6.75" style="21" customWidth="1"/>
    <col min="6" max="6" width="1" style="21" customWidth="1"/>
    <col min="7" max="11" width="12.25" style="21" customWidth="1"/>
    <col min="12" max="12" width="13.125" style="21" customWidth="1"/>
    <col min="13" max="18" width="8.875" style="21" customWidth="1"/>
    <col min="19" max="256" width="9" style="21"/>
    <col min="257" max="259" width="2.125" style="21" customWidth="1"/>
    <col min="260" max="260" width="1" style="21" customWidth="1"/>
    <col min="261" max="261" width="20" style="21" customWidth="1"/>
    <col min="262" max="262" width="1" style="21" customWidth="1"/>
    <col min="263" max="267" width="11.5" style="21" customWidth="1"/>
    <col min="268" max="272" width="13.125" style="21" customWidth="1"/>
    <col min="273" max="512" width="9" style="21"/>
    <col min="513" max="515" width="2.125" style="21" customWidth="1"/>
    <col min="516" max="516" width="1" style="21" customWidth="1"/>
    <col min="517" max="517" width="20" style="21" customWidth="1"/>
    <col min="518" max="518" width="1" style="21" customWidth="1"/>
    <col min="519" max="523" width="11.5" style="21" customWidth="1"/>
    <col min="524" max="528" width="13.125" style="21" customWidth="1"/>
    <col min="529" max="768" width="9" style="21"/>
    <col min="769" max="771" width="2.125" style="21" customWidth="1"/>
    <col min="772" max="772" width="1" style="21" customWidth="1"/>
    <col min="773" max="773" width="20" style="21" customWidth="1"/>
    <col min="774" max="774" width="1" style="21" customWidth="1"/>
    <col min="775" max="779" width="11.5" style="21" customWidth="1"/>
    <col min="780" max="784" width="13.125" style="21" customWidth="1"/>
    <col min="785" max="1024" width="9" style="21"/>
    <col min="1025" max="1027" width="2.125" style="21" customWidth="1"/>
    <col min="1028" max="1028" width="1" style="21" customWidth="1"/>
    <col min="1029" max="1029" width="20" style="21" customWidth="1"/>
    <col min="1030" max="1030" width="1" style="21" customWidth="1"/>
    <col min="1031" max="1035" width="11.5" style="21" customWidth="1"/>
    <col min="1036" max="1040" width="13.125" style="21" customWidth="1"/>
    <col min="1041" max="1280" width="9" style="21"/>
    <col min="1281" max="1283" width="2.125" style="21" customWidth="1"/>
    <col min="1284" max="1284" width="1" style="21" customWidth="1"/>
    <col min="1285" max="1285" width="20" style="21" customWidth="1"/>
    <col min="1286" max="1286" width="1" style="21" customWidth="1"/>
    <col min="1287" max="1291" width="11.5" style="21" customWidth="1"/>
    <col min="1292" max="1296" width="13.125" style="21" customWidth="1"/>
    <col min="1297" max="1536" width="9" style="21"/>
    <col min="1537" max="1539" width="2.125" style="21" customWidth="1"/>
    <col min="1540" max="1540" width="1" style="21" customWidth="1"/>
    <col min="1541" max="1541" width="20" style="21" customWidth="1"/>
    <col min="1542" max="1542" width="1" style="21" customWidth="1"/>
    <col min="1543" max="1547" width="11.5" style="21" customWidth="1"/>
    <col min="1548" max="1552" width="13.125" style="21" customWidth="1"/>
    <col min="1553" max="1792" width="9" style="21"/>
    <col min="1793" max="1795" width="2.125" style="21" customWidth="1"/>
    <col min="1796" max="1796" width="1" style="21" customWidth="1"/>
    <col min="1797" max="1797" width="20" style="21" customWidth="1"/>
    <col min="1798" max="1798" width="1" style="21" customWidth="1"/>
    <col min="1799" max="1803" width="11.5" style="21" customWidth="1"/>
    <col min="1804" max="1808" width="13.125" style="21" customWidth="1"/>
    <col min="1809" max="2048" width="9" style="21"/>
    <col min="2049" max="2051" width="2.125" style="21" customWidth="1"/>
    <col min="2052" max="2052" width="1" style="21" customWidth="1"/>
    <col min="2053" max="2053" width="20" style="21" customWidth="1"/>
    <col min="2054" max="2054" width="1" style="21" customWidth="1"/>
    <col min="2055" max="2059" width="11.5" style="21" customWidth="1"/>
    <col min="2060" max="2064" width="13.125" style="21" customWidth="1"/>
    <col min="2065" max="2304" width="9" style="21"/>
    <col min="2305" max="2307" width="2.125" style="21" customWidth="1"/>
    <col min="2308" max="2308" width="1" style="21" customWidth="1"/>
    <col min="2309" max="2309" width="20" style="21" customWidth="1"/>
    <col min="2310" max="2310" width="1" style="21" customWidth="1"/>
    <col min="2311" max="2315" width="11.5" style="21" customWidth="1"/>
    <col min="2316" max="2320" width="13.125" style="21" customWidth="1"/>
    <col min="2321" max="2560" width="9" style="21"/>
    <col min="2561" max="2563" width="2.125" style="21" customWidth="1"/>
    <col min="2564" max="2564" width="1" style="21" customWidth="1"/>
    <col min="2565" max="2565" width="20" style="21" customWidth="1"/>
    <col min="2566" max="2566" width="1" style="21" customWidth="1"/>
    <col min="2567" max="2571" width="11.5" style="21" customWidth="1"/>
    <col min="2572" max="2576" width="13.125" style="21" customWidth="1"/>
    <col min="2577" max="2816" width="9" style="21"/>
    <col min="2817" max="2819" width="2.125" style="21" customWidth="1"/>
    <col min="2820" max="2820" width="1" style="21" customWidth="1"/>
    <col min="2821" max="2821" width="20" style="21" customWidth="1"/>
    <col min="2822" max="2822" width="1" style="21" customWidth="1"/>
    <col min="2823" max="2827" width="11.5" style="21" customWidth="1"/>
    <col min="2828" max="2832" width="13.125" style="21" customWidth="1"/>
    <col min="2833" max="3072" width="9" style="21"/>
    <col min="3073" max="3075" width="2.125" style="21" customWidth="1"/>
    <col min="3076" max="3076" width="1" style="21" customWidth="1"/>
    <col min="3077" max="3077" width="20" style="21" customWidth="1"/>
    <col min="3078" max="3078" width="1" style="21" customWidth="1"/>
    <col min="3079" max="3083" width="11.5" style="21" customWidth="1"/>
    <col min="3084" max="3088" width="13.125" style="21" customWidth="1"/>
    <col min="3089" max="3328" width="9" style="21"/>
    <col min="3329" max="3331" width="2.125" style="21" customWidth="1"/>
    <col min="3332" max="3332" width="1" style="21" customWidth="1"/>
    <col min="3333" max="3333" width="20" style="21" customWidth="1"/>
    <col min="3334" max="3334" width="1" style="21" customWidth="1"/>
    <col min="3335" max="3339" width="11.5" style="21" customWidth="1"/>
    <col min="3340" max="3344" width="13.125" style="21" customWidth="1"/>
    <col min="3345" max="3584" width="9" style="21"/>
    <col min="3585" max="3587" width="2.125" style="21" customWidth="1"/>
    <col min="3588" max="3588" width="1" style="21" customWidth="1"/>
    <col min="3589" max="3589" width="20" style="21" customWidth="1"/>
    <col min="3590" max="3590" width="1" style="21" customWidth="1"/>
    <col min="3591" max="3595" width="11.5" style="21" customWidth="1"/>
    <col min="3596" max="3600" width="13.125" style="21" customWidth="1"/>
    <col min="3601" max="3840" width="9" style="21"/>
    <col min="3841" max="3843" width="2.125" style="21" customWidth="1"/>
    <col min="3844" max="3844" width="1" style="21" customWidth="1"/>
    <col min="3845" max="3845" width="20" style="21" customWidth="1"/>
    <col min="3846" max="3846" width="1" style="21" customWidth="1"/>
    <col min="3847" max="3851" width="11.5" style="21" customWidth="1"/>
    <col min="3852" max="3856" width="13.125" style="21" customWidth="1"/>
    <col min="3857" max="4096" width="9" style="21"/>
    <col min="4097" max="4099" width="2.125" style="21" customWidth="1"/>
    <col min="4100" max="4100" width="1" style="21" customWidth="1"/>
    <col min="4101" max="4101" width="20" style="21" customWidth="1"/>
    <col min="4102" max="4102" width="1" style="21" customWidth="1"/>
    <col min="4103" max="4107" width="11.5" style="21" customWidth="1"/>
    <col min="4108" max="4112" width="13.125" style="21" customWidth="1"/>
    <col min="4113" max="4352" width="9" style="21"/>
    <col min="4353" max="4355" width="2.125" style="21" customWidth="1"/>
    <col min="4356" max="4356" width="1" style="21" customWidth="1"/>
    <col min="4357" max="4357" width="20" style="21" customWidth="1"/>
    <col min="4358" max="4358" width="1" style="21" customWidth="1"/>
    <col min="4359" max="4363" width="11.5" style="21" customWidth="1"/>
    <col min="4364" max="4368" width="13.125" style="21" customWidth="1"/>
    <col min="4369" max="4608" width="9" style="21"/>
    <col min="4609" max="4611" width="2.125" style="21" customWidth="1"/>
    <col min="4612" max="4612" width="1" style="21" customWidth="1"/>
    <col min="4613" max="4613" width="20" style="21" customWidth="1"/>
    <col min="4614" max="4614" width="1" style="21" customWidth="1"/>
    <col min="4615" max="4619" width="11.5" style="21" customWidth="1"/>
    <col min="4620" max="4624" width="13.125" style="21" customWidth="1"/>
    <col min="4625" max="4864" width="9" style="21"/>
    <col min="4865" max="4867" width="2.125" style="21" customWidth="1"/>
    <col min="4868" max="4868" width="1" style="21" customWidth="1"/>
    <col min="4869" max="4869" width="20" style="21" customWidth="1"/>
    <col min="4870" max="4870" width="1" style="21" customWidth="1"/>
    <col min="4871" max="4875" width="11.5" style="21" customWidth="1"/>
    <col min="4876" max="4880" width="13.125" style="21" customWidth="1"/>
    <col min="4881" max="5120" width="9" style="21"/>
    <col min="5121" max="5123" width="2.125" style="21" customWidth="1"/>
    <col min="5124" max="5124" width="1" style="21" customWidth="1"/>
    <col min="5125" max="5125" width="20" style="21" customWidth="1"/>
    <col min="5126" max="5126" width="1" style="21" customWidth="1"/>
    <col min="5127" max="5131" width="11.5" style="21" customWidth="1"/>
    <col min="5132" max="5136" width="13.125" style="21" customWidth="1"/>
    <col min="5137" max="5376" width="9" style="21"/>
    <col min="5377" max="5379" width="2.125" style="21" customWidth="1"/>
    <col min="5380" max="5380" width="1" style="21" customWidth="1"/>
    <col min="5381" max="5381" width="20" style="21" customWidth="1"/>
    <col min="5382" max="5382" width="1" style="21" customWidth="1"/>
    <col min="5383" max="5387" width="11.5" style="21" customWidth="1"/>
    <col min="5388" max="5392" width="13.125" style="21" customWidth="1"/>
    <col min="5393" max="5632" width="9" style="21"/>
    <col min="5633" max="5635" width="2.125" style="21" customWidth="1"/>
    <col min="5636" max="5636" width="1" style="21" customWidth="1"/>
    <col min="5637" max="5637" width="20" style="21" customWidth="1"/>
    <col min="5638" max="5638" width="1" style="21" customWidth="1"/>
    <col min="5639" max="5643" width="11.5" style="21" customWidth="1"/>
    <col min="5644" max="5648" width="13.125" style="21" customWidth="1"/>
    <col min="5649" max="5888" width="9" style="21"/>
    <col min="5889" max="5891" width="2.125" style="21" customWidth="1"/>
    <col min="5892" max="5892" width="1" style="21" customWidth="1"/>
    <col min="5893" max="5893" width="20" style="21" customWidth="1"/>
    <col min="5894" max="5894" width="1" style="21" customWidth="1"/>
    <col min="5895" max="5899" width="11.5" style="21" customWidth="1"/>
    <col min="5900" max="5904" width="13.125" style="21" customWidth="1"/>
    <col min="5905" max="6144" width="9" style="21"/>
    <col min="6145" max="6147" width="2.125" style="21" customWidth="1"/>
    <col min="6148" max="6148" width="1" style="21" customWidth="1"/>
    <col min="6149" max="6149" width="20" style="21" customWidth="1"/>
    <col min="6150" max="6150" width="1" style="21" customWidth="1"/>
    <col min="6151" max="6155" width="11.5" style="21" customWidth="1"/>
    <col min="6156" max="6160" width="13.125" style="21" customWidth="1"/>
    <col min="6161" max="6400" width="9" style="21"/>
    <col min="6401" max="6403" width="2.125" style="21" customWidth="1"/>
    <col min="6404" max="6404" width="1" style="21" customWidth="1"/>
    <col min="6405" max="6405" width="20" style="21" customWidth="1"/>
    <col min="6406" max="6406" width="1" style="21" customWidth="1"/>
    <col min="6407" max="6411" width="11.5" style="21" customWidth="1"/>
    <col min="6412" max="6416" width="13.125" style="21" customWidth="1"/>
    <col min="6417" max="6656" width="9" style="21"/>
    <col min="6657" max="6659" width="2.125" style="21" customWidth="1"/>
    <col min="6660" max="6660" width="1" style="21" customWidth="1"/>
    <col min="6661" max="6661" width="20" style="21" customWidth="1"/>
    <col min="6662" max="6662" width="1" style="21" customWidth="1"/>
    <col min="6663" max="6667" width="11.5" style="21" customWidth="1"/>
    <col min="6668" max="6672" width="13.125" style="21" customWidth="1"/>
    <col min="6673" max="6912" width="9" style="21"/>
    <col min="6913" max="6915" width="2.125" style="21" customWidth="1"/>
    <col min="6916" max="6916" width="1" style="21" customWidth="1"/>
    <col min="6917" max="6917" width="20" style="21" customWidth="1"/>
    <col min="6918" max="6918" width="1" style="21" customWidth="1"/>
    <col min="6919" max="6923" width="11.5" style="21" customWidth="1"/>
    <col min="6924" max="6928" width="13.125" style="21" customWidth="1"/>
    <col min="6929" max="7168" width="9" style="21"/>
    <col min="7169" max="7171" width="2.125" style="21" customWidth="1"/>
    <col min="7172" max="7172" width="1" style="21" customWidth="1"/>
    <col min="7173" max="7173" width="20" style="21" customWidth="1"/>
    <col min="7174" max="7174" width="1" style="21" customWidth="1"/>
    <col min="7175" max="7179" width="11.5" style="21" customWidth="1"/>
    <col min="7180" max="7184" width="13.125" style="21" customWidth="1"/>
    <col min="7185" max="7424" width="9" style="21"/>
    <col min="7425" max="7427" width="2.125" style="21" customWidth="1"/>
    <col min="7428" max="7428" width="1" style="21" customWidth="1"/>
    <col min="7429" max="7429" width="20" style="21" customWidth="1"/>
    <col min="7430" max="7430" width="1" style="21" customWidth="1"/>
    <col min="7431" max="7435" width="11.5" style="21" customWidth="1"/>
    <col min="7436" max="7440" width="13.125" style="21" customWidth="1"/>
    <col min="7441" max="7680" width="9" style="21"/>
    <col min="7681" max="7683" width="2.125" style="21" customWidth="1"/>
    <col min="7684" max="7684" width="1" style="21" customWidth="1"/>
    <col min="7685" max="7685" width="20" style="21" customWidth="1"/>
    <col min="7686" max="7686" width="1" style="21" customWidth="1"/>
    <col min="7687" max="7691" width="11.5" style="21" customWidth="1"/>
    <col min="7692" max="7696" width="13.125" style="21" customWidth="1"/>
    <col min="7697" max="7936" width="9" style="21"/>
    <col min="7937" max="7939" width="2.125" style="21" customWidth="1"/>
    <col min="7940" max="7940" width="1" style="21" customWidth="1"/>
    <col min="7941" max="7941" width="20" style="21" customWidth="1"/>
    <col min="7942" max="7942" width="1" style="21" customWidth="1"/>
    <col min="7943" max="7947" width="11.5" style="21" customWidth="1"/>
    <col min="7948" max="7952" width="13.125" style="21" customWidth="1"/>
    <col min="7953" max="8192" width="9" style="21"/>
    <col min="8193" max="8195" width="2.125" style="21" customWidth="1"/>
    <col min="8196" max="8196" width="1" style="21" customWidth="1"/>
    <col min="8197" max="8197" width="20" style="21" customWidth="1"/>
    <col min="8198" max="8198" width="1" style="21" customWidth="1"/>
    <col min="8199" max="8203" width="11.5" style="21" customWidth="1"/>
    <col min="8204" max="8208" width="13.125" style="21" customWidth="1"/>
    <col min="8209" max="8448" width="9" style="21"/>
    <col min="8449" max="8451" width="2.125" style="21" customWidth="1"/>
    <col min="8452" max="8452" width="1" style="21" customWidth="1"/>
    <col min="8453" max="8453" width="20" style="21" customWidth="1"/>
    <col min="8454" max="8454" width="1" style="21" customWidth="1"/>
    <col min="8455" max="8459" width="11.5" style="21" customWidth="1"/>
    <col min="8460" max="8464" width="13.125" style="21" customWidth="1"/>
    <col min="8465" max="8704" width="9" style="21"/>
    <col min="8705" max="8707" width="2.125" style="21" customWidth="1"/>
    <col min="8708" max="8708" width="1" style="21" customWidth="1"/>
    <col min="8709" max="8709" width="20" style="21" customWidth="1"/>
    <col min="8710" max="8710" width="1" style="21" customWidth="1"/>
    <col min="8711" max="8715" width="11.5" style="21" customWidth="1"/>
    <col min="8716" max="8720" width="13.125" style="21" customWidth="1"/>
    <col min="8721" max="8960" width="9" style="21"/>
    <col min="8961" max="8963" width="2.125" style="21" customWidth="1"/>
    <col min="8964" max="8964" width="1" style="21" customWidth="1"/>
    <col min="8965" max="8965" width="20" style="21" customWidth="1"/>
    <col min="8966" max="8966" width="1" style="21" customWidth="1"/>
    <col min="8967" max="8971" width="11.5" style="21" customWidth="1"/>
    <col min="8972" max="8976" width="13.125" style="21" customWidth="1"/>
    <col min="8977" max="9216" width="9" style="21"/>
    <col min="9217" max="9219" width="2.125" style="21" customWidth="1"/>
    <col min="9220" max="9220" width="1" style="21" customWidth="1"/>
    <col min="9221" max="9221" width="20" style="21" customWidth="1"/>
    <col min="9222" max="9222" width="1" style="21" customWidth="1"/>
    <col min="9223" max="9227" width="11.5" style="21" customWidth="1"/>
    <col min="9228" max="9232" width="13.125" style="21" customWidth="1"/>
    <col min="9233" max="9472" width="9" style="21"/>
    <col min="9473" max="9475" width="2.125" style="21" customWidth="1"/>
    <col min="9476" max="9476" width="1" style="21" customWidth="1"/>
    <col min="9477" max="9477" width="20" style="21" customWidth="1"/>
    <col min="9478" max="9478" width="1" style="21" customWidth="1"/>
    <col min="9479" max="9483" width="11.5" style="21" customWidth="1"/>
    <col min="9484" max="9488" width="13.125" style="21" customWidth="1"/>
    <col min="9489" max="9728" width="9" style="21"/>
    <col min="9729" max="9731" width="2.125" style="21" customWidth="1"/>
    <col min="9732" max="9732" width="1" style="21" customWidth="1"/>
    <col min="9733" max="9733" width="20" style="21" customWidth="1"/>
    <col min="9734" max="9734" width="1" style="21" customWidth="1"/>
    <col min="9735" max="9739" width="11.5" style="21" customWidth="1"/>
    <col min="9740" max="9744" width="13.125" style="21" customWidth="1"/>
    <col min="9745" max="9984" width="9" style="21"/>
    <col min="9985" max="9987" width="2.125" style="21" customWidth="1"/>
    <col min="9988" max="9988" width="1" style="21" customWidth="1"/>
    <col min="9989" max="9989" width="20" style="21" customWidth="1"/>
    <col min="9990" max="9990" width="1" style="21" customWidth="1"/>
    <col min="9991" max="9995" width="11.5" style="21" customWidth="1"/>
    <col min="9996" max="10000" width="13.125" style="21" customWidth="1"/>
    <col min="10001" max="10240" width="9" style="21"/>
    <col min="10241" max="10243" width="2.125" style="21" customWidth="1"/>
    <col min="10244" max="10244" width="1" style="21" customWidth="1"/>
    <col min="10245" max="10245" width="20" style="21" customWidth="1"/>
    <col min="10246" max="10246" width="1" style="21" customWidth="1"/>
    <col min="10247" max="10251" width="11.5" style="21" customWidth="1"/>
    <col min="10252" max="10256" width="13.125" style="21" customWidth="1"/>
    <col min="10257" max="10496" width="9" style="21"/>
    <col min="10497" max="10499" width="2.125" style="21" customWidth="1"/>
    <col min="10500" max="10500" width="1" style="21" customWidth="1"/>
    <col min="10501" max="10501" width="20" style="21" customWidth="1"/>
    <col min="10502" max="10502" width="1" style="21" customWidth="1"/>
    <col min="10503" max="10507" width="11.5" style="21" customWidth="1"/>
    <col min="10508" max="10512" width="13.125" style="21" customWidth="1"/>
    <col min="10513" max="10752" width="9" style="21"/>
    <col min="10753" max="10755" width="2.125" style="21" customWidth="1"/>
    <col min="10756" max="10756" width="1" style="21" customWidth="1"/>
    <col min="10757" max="10757" width="20" style="21" customWidth="1"/>
    <col min="10758" max="10758" width="1" style="21" customWidth="1"/>
    <col min="10759" max="10763" width="11.5" style="21" customWidth="1"/>
    <col min="10764" max="10768" width="13.125" style="21" customWidth="1"/>
    <col min="10769" max="11008" width="9" style="21"/>
    <col min="11009" max="11011" width="2.125" style="21" customWidth="1"/>
    <col min="11012" max="11012" width="1" style="21" customWidth="1"/>
    <col min="11013" max="11013" width="20" style="21" customWidth="1"/>
    <col min="11014" max="11014" width="1" style="21" customWidth="1"/>
    <col min="11015" max="11019" width="11.5" style="21" customWidth="1"/>
    <col min="11020" max="11024" width="13.125" style="21" customWidth="1"/>
    <col min="11025" max="11264" width="9" style="21"/>
    <col min="11265" max="11267" width="2.125" style="21" customWidth="1"/>
    <col min="11268" max="11268" width="1" style="21" customWidth="1"/>
    <col min="11269" max="11269" width="20" style="21" customWidth="1"/>
    <col min="11270" max="11270" width="1" style="21" customWidth="1"/>
    <col min="11271" max="11275" width="11.5" style="21" customWidth="1"/>
    <col min="11276" max="11280" width="13.125" style="21" customWidth="1"/>
    <col min="11281" max="11520" width="9" style="21"/>
    <col min="11521" max="11523" width="2.125" style="21" customWidth="1"/>
    <col min="11524" max="11524" width="1" style="21" customWidth="1"/>
    <col min="11525" max="11525" width="20" style="21" customWidth="1"/>
    <col min="11526" max="11526" width="1" style="21" customWidth="1"/>
    <col min="11527" max="11531" width="11.5" style="21" customWidth="1"/>
    <col min="11532" max="11536" width="13.125" style="21" customWidth="1"/>
    <col min="11537" max="11776" width="9" style="21"/>
    <col min="11777" max="11779" width="2.125" style="21" customWidth="1"/>
    <col min="11780" max="11780" width="1" style="21" customWidth="1"/>
    <col min="11781" max="11781" width="20" style="21" customWidth="1"/>
    <col min="11782" max="11782" width="1" style="21" customWidth="1"/>
    <col min="11783" max="11787" width="11.5" style="21" customWidth="1"/>
    <col min="11788" max="11792" width="13.125" style="21" customWidth="1"/>
    <col min="11793" max="12032" width="9" style="21"/>
    <col min="12033" max="12035" width="2.125" style="21" customWidth="1"/>
    <col min="12036" max="12036" width="1" style="21" customWidth="1"/>
    <col min="12037" max="12037" width="20" style="21" customWidth="1"/>
    <col min="12038" max="12038" width="1" style="21" customWidth="1"/>
    <col min="12039" max="12043" width="11.5" style="21" customWidth="1"/>
    <col min="12044" max="12048" width="13.125" style="21" customWidth="1"/>
    <col min="12049" max="12288" width="9" style="21"/>
    <col min="12289" max="12291" width="2.125" style="21" customWidth="1"/>
    <col min="12292" max="12292" width="1" style="21" customWidth="1"/>
    <col min="12293" max="12293" width="20" style="21" customWidth="1"/>
    <col min="12294" max="12294" width="1" style="21" customWidth="1"/>
    <col min="12295" max="12299" width="11.5" style="21" customWidth="1"/>
    <col min="12300" max="12304" width="13.125" style="21" customWidth="1"/>
    <col min="12305" max="12544" width="9" style="21"/>
    <col min="12545" max="12547" width="2.125" style="21" customWidth="1"/>
    <col min="12548" max="12548" width="1" style="21" customWidth="1"/>
    <col min="12549" max="12549" width="20" style="21" customWidth="1"/>
    <col min="12550" max="12550" width="1" style="21" customWidth="1"/>
    <col min="12551" max="12555" width="11.5" style="21" customWidth="1"/>
    <col min="12556" max="12560" width="13.125" style="21" customWidth="1"/>
    <col min="12561" max="12800" width="9" style="21"/>
    <col min="12801" max="12803" width="2.125" style="21" customWidth="1"/>
    <col min="12804" max="12804" width="1" style="21" customWidth="1"/>
    <col min="12805" max="12805" width="20" style="21" customWidth="1"/>
    <col min="12806" max="12806" width="1" style="21" customWidth="1"/>
    <col min="12807" max="12811" width="11.5" style="21" customWidth="1"/>
    <col min="12812" max="12816" width="13.125" style="21" customWidth="1"/>
    <col min="12817" max="13056" width="9" style="21"/>
    <col min="13057" max="13059" width="2.125" style="21" customWidth="1"/>
    <col min="13060" max="13060" width="1" style="21" customWidth="1"/>
    <col min="13061" max="13061" width="20" style="21" customWidth="1"/>
    <col min="13062" max="13062" width="1" style="21" customWidth="1"/>
    <col min="13063" max="13067" width="11.5" style="21" customWidth="1"/>
    <col min="13068" max="13072" width="13.125" style="21" customWidth="1"/>
    <col min="13073" max="13312" width="9" style="21"/>
    <col min="13313" max="13315" width="2.125" style="21" customWidth="1"/>
    <col min="13316" max="13316" width="1" style="21" customWidth="1"/>
    <col min="13317" max="13317" width="20" style="21" customWidth="1"/>
    <col min="13318" max="13318" width="1" style="21" customWidth="1"/>
    <col min="13319" max="13323" width="11.5" style="21" customWidth="1"/>
    <col min="13324" max="13328" width="13.125" style="21" customWidth="1"/>
    <col min="13329" max="13568" width="9" style="21"/>
    <col min="13569" max="13571" width="2.125" style="21" customWidth="1"/>
    <col min="13572" max="13572" width="1" style="21" customWidth="1"/>
    <col min="13573" max="13573" width="20" style="21" customWidth="1"/>
    <col min="13574" max="13574" width="1" style="21" customWidth="1"/>
    <col min="13575" max="13579" width="11.5" style="21" customWidth="1"/>
    <col min="13580" max="13584" width="13.125" style="21" customWidth="1"/>
    <col min="13585" max="13824" width="9" style="21"/>
    <col min="13825" max="13827" width="2.125" style="21" customWidth="1"/>
    <col min="13828" max="13828" width="1" style="21" customWidth="1"/>
    <col min="13829" max="13829" width="20" style="21" customWidth="1"/>
    <col min="13830" max="13830" width="1" style="21" customWidth="1"/>
    <col min="13831" max="13835" width="11.5" style="21" customWidth="1"/>
    <col min="13836" max="13840" width="13.125" style="21" customWidth="1"/>
    <col min="13841" max="14080" width="9" style="21"/>
    <col min="14081" max="14083" width="2.125" style="21" customWidth="1"/>
    <col min="14084" max="14084" width="1" style="21" customWidth="1"/>
    <col min="14085" max="14085" width="20" style="21" customWidth="1"/>
    <col min="14086" max="14086" width="1" style="21" customWidth="1"/>
    <col min="14087" max="14091" width="11.5" style="21" customWidth="1"/>
    <col min="14092" max="14096" width="13.125" style="21" customWidth="1"/>
    <col min="14097" max="14336" width="9" style="21"/>
    <col min="14337" max="14339" width="2.125" style="21" customWidth="1"/>
    <col min="14340" max="14340" width="1" style="21" customWidth="1"/>
    <col min="14341" max="14341" width="20" style="21" customWidth="1"/>
    <col min="14342" max="14342" width="1" style="21" customWidth="1"/>
    <col min="14343" max="14347" width="11.5" style="21" customWidth="1"/>
    <col min="14348" max="14352" width="13.125" style="21" customWidth="1"/>
    <col min="14353" max="14592" width="9" style="21"/>
    <col min="14593" max="14595" width="2.125" style="21" customWidth="1"/>
    <col min="14596" max="14596" width="1" style="21" customWidth="1"/>
    <col min="14597" max="14597" width="20" style="21" customWidth="1"/>
    <col min="14598" max="14598" width="1" style="21" customWidth="1"/>
    <col min="14599" max="14603" width="11.5" style="21" customWidth="1"/>
    <col min="14604" max="14608" width="13.125" style="21" customWidth="1"/>
    <col min="14609" max="14848" width="9" style="21"/>
    <col min="14849" max="14851" width="2.125" style="21" customWidth="1"/>
    <col min="14852" max="14852" width="1" style="21" customWidth="1"/>
    <col min="14853" max="14853" width="20" style="21" customWidth="1"/>
    <col min="14854" max="14854" width="1" style="21" customWidth="1"/>
    <col min="14855" max="14859" width="11.5" style="21" customWidth="1"/>
    <col min="14860" max="14864" width="13.125" style="21" customWidth="1"/>
    <col min="14865" max="15104" width="9" style="21"/>
    <col min="15105" max="15107" width="2.125" style="21" customWidth="1"/>
    <col min="15108" max="15108" width="1" style="21" customWidth="1"/>
    <col min="15109" max="15109" width="20" style="21" customWidth="1"/>
    <col min="15110" max="15110" width="1" style="21" customWidth="1"/>
    <col min="15111" max="15115" width="11.5" style="21" customWidth="1"/>
    <col min="15116" max="15120" width="13.125" style="21" customWidth="1"/>
    <col min="15121" max="15360" width="9" style="21"/>
    <col min="15361" max="15363" width="2.125" style="21" customWidth="1"/>
    <col min="15364" max="15364" width="1" style="21" customWidth="1"/>
    <col min="15365" max="15365" width="20" style="21" customWidth="1"/>
    <col min="15366" max="15366" width="1" style="21" customWidth="1"/>
    <col min="15367" max="15371" width="11.5" style="21" customWidth="1"/>
    <col min="15372" max="15376" width="13.125" style="21" customWidth="1"/>
    <col min="15377" max="15616" width="9" style="21"/>
    <col min="15617" max="15619" width="2.125" style="21" customWidth="1"/>
    <col min="15620" max="15620" width="1" style="21" customWidth="1"/>
    <col min="15621" max="15621" width="20" style="21" customWidth="1"/>
    <col min="15622" max="15622" width="1" style="21" customWidth="1"/>
    <col min="15623" max="15627" width="11.5" style="21" customWidth="1"/>
    <col min="15628" max="15632" width="13.125" style="21" customWidth="1"/>
    <col min="15633" max="15872" width="9" style="21"/>
    <col min="15873" max="15875" width="2.125" style="21" customWidth="1"/>
    <col min="15876" max="15876" width="1" style="21" customWidth="1"/>
    <col min="15877" max="15877" width="20" style="21" customWidth="1"/>
    <col min="15878" max="15878" width="1" style="21" customWidth="1"/>
    <col min="15879" max="15883" width="11.5" style="21" customWidth="1"/>
    <col min="15884" max="15888" width="13.125" style="21" customWidth="1"/>
    <col min="15889" max="16128" width="9" style="21"/>
    <col min="16129" max="16131" width="2.125" style="21" customWidth="1"/>
    <col min="16132" max="16132" width="1" style="21" customWidth="1"/>
    <col min="16133" max="16133" width="20" style="21" customWidth="1"/>
    <col min="16134" max="16134" width="1" style="21" customWidth="1"/>
    <col min="16135" max="16139" width="11.5" style="21" customWidth="1"/>
    <col min="16140" max="16144" width="13.125" style="21" customWidth="1"/>
    <col min="16145" max="16384" width="9" style="21"/>
  </cols>
  <sheetData>
    <row r="1" spans="1:24" s="19" customFormat="1" ht="30" customHeight="1"/>
    <row r="2" spans="1:24" s="20" customFormat="1" ht="30" customHeight="1">
      <c r="A2" s="266" t="s">
        <v>4</v>
      </c>
      <c r="B2" s="266"/>
      <c r="C2" s="266"/>
      <c r="D2" s="266"/>
      <c r="E2" s="266"/>
      <c r="F2" s="266"/>
      <c r="G2" s="266"/>
      <c r="H2" s="266"/>
      <c r="I2" s="266"/>
      <c r="J2" s="266"/>
      <c r="K2" s="266"/>
      <c r="N2" s="48"/>
      <c r="O2" s="48"/>
      <c r="P2" s="48"/>
      <c r="Q2" s="48"/>
      <c r="R2" s="48"/>
      <c r="S2" s="48"/>
      <c r="T2" s="48"/>
      <c r="U2" s="48"/>
      <c r="V2" s="48"/>
      <c r="W2" s="48"/>
      <c r="X2" s="48"/>
    </row>
    <row r="3" spans="1:24" ht="6.95" customHeight="1">
      <c r="A3" s="20"/>
      <c r="B3" s="20"/>
      <c r="C3" s="20"/>
      <c r="D3" s="20"/>
      <c r="E3" s="20"/>
      <c r="F3" s="20"/>
      <c r="G3" s="20"/>
      <c r="H3" s="20"/>
      <c r="I3" s="20"/>
      <c r="J3" s="20"/>
      <c r="K3" s="20"/>
    </row>
    <row r="4" spans="1:24" ht="22.5" customHeight="1">
      <c r="A4" s="267" t="s">
        <v>222</v>
      </c>
      <c r="B4" s="267"/>
      <c r="C4" s="267"/>
      <c r="D4" s="267"/>
      <c r="E4" s="267"/>
      <c r="F4" s="267"/>
      <c r="G4" s="267"/>
      <c r="H4" s="267"/>
      <c r="I4" s="267"/>
      <c r="J4" s="267"/>
      <c r="K4" s="267"/>
    </row>
    <row r="5" spans="1:24" ht="14.25" thickBot="1">
      <c r="A5" s="45"/>
      <c r="B5" s="45"/>
      <c r="C5" s="45"/>
      <c r="D5" s="45"/>
      <c r="E5" s="134"/>
      <c r="F5" s="134"/>
      <c r="G5" s="135"/>
      <c r="H5" s="45"/>
      <c r="I5" s="135"/>
      <c r="K5" s="135" t="s">
        <v>101</v>
      </c>
    </row>
    <row r="6" spans="1:24" ht="22.5" customHeight="1">
      <c r="A6" s="136"/>
      <c r="B6" s="268" t="s">
        <v>5</v>
      </c>
      <c r="C6" s="268"/>
      <c r="D6" s="268"/>
      <c r="E6" s="268"/>
      <c r="F6" s="23"/>
      <c r="G6" s="137" t="s">
        <v>94</v>
      </c>
      <c r="H6" s="137" t="s">
        <v>102</v>
      </c>
      <c r="I6" s="137" t="s">
        <v>141</v>
      </c>
      <c r="J6" s="137" t="s">
        <v>158</v>
      </c>
      <c r="K6" s="137" t="s">
        <v>159</v>
      </c>
    </row>
    <row r="7" spans="1:24" ht="18.75" customHeight="1">
      <c r="A7" s="138"/>
      <c r="B7" s="269" t="s">
        <v>105</v>
      </c>
      <c r="C7" s="269"/>
      <c r="D7" s="269"/>
      <c r="E7" s="269"/>
      <c r="F7" s="24"/>
      <c r="G7" s="139">
        <v>177881</v>
      </c>
      <c r="H7" s="139">
        <v>178784</v>
      </c>
      <c r="I7" s="139">
        <v>180076</v>
      </c>
      <c r="J7" s="139">
        <v>181177</v>
      </c>
      <c r="K7" s="139">
        <v>182091</v>
      </c>
      <c r="L7" s="25"/>
    </row>
    <row r="8" spans="1:24" ht="18.75" customHeight="1">
      <c r="A8" s="140"/>
      <c r="B8" s="141"/>
      <c r="C8" s="264" t="s">
        <v>104</v>
      </c>
      <c r="D8" s="264"/>
      <c r="E8" s="264"/>
      <c r="F8" s="26"/>
      <c r="G8" s="142">
        <v>33051</v>
      </c>
      <c r="H8" s="142">
        <v>32593</v>
      </c>
      <c r="I8" s="142">
        <v>32230</v>
      </c>
      <c r="J8" s="142">
        <v>31987</v>
      </c>
      <c r="K8" s="142">
        <v>31830</v>
      </c>
      <c r="L8" s="25"/>
    </row>
    <row r="9" spans="1:24" ht="18.75" customHeight="1">
      <c r="A9" s="140"/>
      <c r="B9" s="141"/>
      <c r="C9" s="141"/>
      <c r="D9" s="265" t="s">
        <v>6</v>
      </c>
      <c r="E9" s="265"/>
      <c r="F9" s="26"/>
      <c r="G9" s="142">
        <v>4103</v>
      </c>
      <c r="H9" s="142">
        <v>4085</v>
      </c>
      <c r="I9" s="142">
        <v>4116</v>
      </c>
      <c r="J9" s="142">
        <v>4134</v>
      </c>
      <c r="K9" s="142">
        <v>4159</v>
      </c>
    </row>
    <row r="10" spans="1:24" ht="18.75" customHeight="1">
      <c r="A10" s="140"/>
      <c r="B10" s="141"/>
      <c r="C10" s="141"/>
      <c r="D10" s="265" t="s">
        <v>7</v>
      </c>
      <c r="E10" s="265"/>
      <c r="F10" s="26"/>
      <c r="G10" s="142">
        <v>8354</v>
      </c>
      <c r="H10" s="142">
        <v>8263</v>
      </c>
      <c r="I10" s="142">
        <v>8219</v>
      </c>
      <c r="J10" s="142">
        <v>8133</v>
      </c>
      <c r="K10" s="142">
        <v>8111</v>
      </c>
    </row>
    <row r="11" spans="1:24" ht="18.75" customHeight="1">
      <c r="A11" s="140"/>
      <c r="B11" s="141"/>
      <c r="C11" s="141"/>
      <c r="D11" s="265" t="s">
        <v>8</v>
      </c>
      <c r="E11" s="265"/>
      <c r="F11" s="143"/>
      <c r="G11" s="142">
        <v>220</v>
      </c>
      <c r="H11" s="142">
        <v>215</v>
      </c>
      <c r="I11" s="142">
        <v>227</v>
      </c>
      <c r="J11" s="142">
        <v>236</v>
      </c>
      <c r="K11" s="142">
        <v>238</v>
      </c>
    </row>
    <row r="12" spans="1:24" ht="18.75" customHeight="1">
      <c r="A12" s="140"/>
      <c r="B12" s="141"/>
      <c r="C12" s="141"/>
      <c r="D12" s="265" t="s">
        <v>9</v>
      </c>
      <c r="E12" s="265"/>
      <c r="F12" s="26"/>
      <c r="G12" s="142">
        <v>20374</v>
      </c>
      <c r="H12" s="142">
        <v>20030</v>
      </c>
      <c r="I12" s="142">
        <v>19668</v>
      </c>
      <c r="J12" s="142">
        <v>19484</v>
      </c>
      <c r="K12" s="142">
        <v>19322</v>
      </c>
    </row>
    <row r="13" spans="1:24" ht="18.75" customHeight="1">
      <c r="A13" s="140"/>
      <c r="B13" s="141"/>
      <c r="C13" s="264" t="s">
        <v>106</v>
      </c>
      <c r="D13" s="264"/>
      <c r="E13" s="264"/>
      <c r="F13" s="26"/>
      <c r="G13" s="142">
        <v>623</v>
      </c>
      <c r="H13" s="142">
        <v>628</v>
      </c>
      <c r="I13" s="142">
        <v>637</v>
      </c>
      <c r="J13" s="142">
        <v>642</v>
      </c>
      <c r="K13" s="142">
        <v>637</v>
      </c>
      <c r="L13" s="25"/>
    </row>
    <row r="14" spans="1:24" ht="18.75" customHeight="1">
      <c r="A14" s="140"/>
      <c r="B14" s="141"/>
      <c r="C14" s="141"/>
      <c r="D14" s="265" t="s">
        <v>6</v>
      </c>
      <c r="E14" s="265"/>
      <c r="F14" s="26"/>
      <c r="G14" s="142">
        <v>265</v>
      </c>
      <c r="H14" s="142">
        <v>274</v>
      </c>
      <c r="I14" s="142">
        <v>279</v>
      </c>
      <c r="J14" s="142">
        <v>284</v>
      </c>
      <c r="K14" s="142">
        <v>283</v>
      </c>
    </row>
    <row r="15" spans="1:24" ht="18.75" customHeight="1">
      <c r="A15" s="140"/>
      <c r="B15" s="141"/>
      <c r="C15" s="141"/>
      <c r="D15" s="265" t="s">
        <v>7</v>
      </c>
      <c r="E15" s="265"/>
      <c r="F15" s="26"/>
      <c r="G15" s="142">
        <v>358</v>
      </c>
      <c r="H15" s="142">
        <v>354</v>
      </c>
      <c r="I15" s="142">
        <v>358</v>
      </c>
      <c r="J15" s="142">
        <v>358</v>
      </c>
      <c r="K15" s="142">
        <v>354</v>
      </c>
    </row>
    <row r="16" spans="1:24" ht="18.75" customHeight="1">
      <c r="A16" s="140"/>
      <c r="B16" s="141"/>
      <c r="C16" s="264" t="s">
        <v>107</v>
      </c>
      <c r="D16" s="264"/>
      <c r="E16" s="264"/>
      <c r="F16" s="26"/>
      <c r="G16" s="142">
        <v>137910</v>
      </c>
      <c r="H16" s="142">
        <v>139157</v>
      </c>
      <c r="I16" s="142">
        <v>140780</v>
      </c>
      <c r="J16" s="142">
        <v>142035</v>
      </c>
      <c r="K16" s="142">
        <v>143023</v>
      </c>
      <c r="L16" s="25"/>
    </row>
    <row r="17" spans="1:11" ht="18.75" customHeight="1">
      <c r="A17" s="140"/>
      <c r="B17" s="141"/>
      <c r="C17" s="141"/>
      <c r="D17" s="265" t="s">
        <v>6</v>
      </c>
      <c r="E17" s="265"/>
      <c r="F17" s="26"/>
      <c r="G17" s="142">
        <v>32336</v>
      </c>
      <c r="H17" s="142">
        <v>33171</v>
      </c>
      <c r="I17" s="142">
        <v>34433</v>
      </c>
      <c r="J17" s="142">
        <v>35768</v>
      </c>
      <c r="K17" s="142">
        <v>36944</v>
      </c>
    </row>
    <row r="18" spans="1:11" ht="18.75" customHeight="1">
      <c r="A18" s="140"/>
      <c r="B18" s="141"/>
      <c r="C18" s="141"/>
      <c r="D18" s="265" t="s">
        <v>7</v>
      </c>
      <c r="E18" s="265"/>
      <c r="F18" s="26"/>
      <c r="G18" s="142">
        <v>45858</v>
      </c>
      <c r="H18" s="142">
        <v>45109</v>
      </c>
      <c r="I18" s="142">
        <v>44440</v>
      </c>
      <c r="J18" s="142">
        <v>43459</v>
      </c>
      <c r="K18" s="142">
        <v>42330</v>
      </c>
    </row>
    <row r="19" spans="1:11" ht="18.75" customHeight="1">
      <c r="A19" s="140"/>
      <c r="B19" s="141"/>
      <c r="C19" s="141"/>
      <c r="D19" s="265" t="s">
        <v>10</v>
      </c>
      <c r="E19" s="265"/>
      <c r="F19" s="26"/>
      <c r="G19" s="142">
        <v>59716</v>
      </c>
      <c r="H19" s="142">
        <v>60877</v>
      </c>
      <c r="I19" s="142">
        <v>61907</v>
      </c>
      <c r="J19" s="142">
        <v>62808</v>
      </c>
      <c r="K19" s="142">
        <v>63749</v>
      </c>
    </row>
    <row r="20" spans="1:11" ht="18.75" customHeight="1">
      <c r="A20" s="140"/>
      <c r="B20" s="141"/>
      <c r="C20" s="264" t="s">
        <v>11</v>
      </c>
      <c r="D20" s="264"/>
      <c r="E20" s="264"/>
      <c r="F20" s="26"/>
      <c r="G20" s="142">
        <v>3270</v>
      </c>
      <c r="H20" s="142">
        <v>3315</v>
      </c>
      <c r="I20" s="142">
        <v>3335</v>
      </c>
      <c r="J20" s="142">
        <v>3400</v>
      </c>
      <c r="K20" s="142">
        <v>3399</v>
      </c>
    </row>
    <row r="21" spans="1:11" ht="18.75" customHeight="1">
      <c r="A21" s="140"/>
      <c r="B21" s="141"/>
      <c r="C21" s="264" t="s">
        <v>12</v>
      </c>
      <c r="D21" s="264"/>
      <c r="E21" s="264"/>
      <c r="F21" s="26"/>
      <c r="G21" s="142">
        <v>3023</v>
      </c>
      <c r="H21" s="142">
        <v>3086</v>
      </c>
      <c r="I21" s="142">
        <v>3089</v>
      </c>
      <c r="J21" s="142">
        <v>3108</v>
      </c>
      <c r="K21" s="142">
        <v>3198</v>
      </c>
    </row>
    <row r="22" spans="1:11" ht="18.75" customHeight="1" thickBot="1">
      <c r="A22" s="43"/>
      <c r="B22" s="263" t="s">
        <v>13</v>
      </c>
      <c r="C22" s="263"/>
      <c r="D22" s="263"/>
      <c r="E22" s="263"/>
      <c r="F22" s="27"/>
      <c r="G22" s="144">
        <v>4</v>
      </c>
      <c r="H22" s="144">
        <v>5</v>
      </c>
      <c r="I22" s="144">
        <v>5</v>
      </c>
      <c r="J22" s="144">
        <v>5</v>
      </c>
      <c r="K22" s="144">
        <v>4</v>
      </c>
    </row>
    <row r="23" spans="1:11">
      <c r="A23" s="134" t="s">
        <v>156</v>
      </c>
      <c r="B23" s="134"/>
      <c r="C23" s="134"/>
      <c r="D23" s="134"/>
      <c r="E23" s="45"/>
      <c r="F23" s="45"/>
      <c r="G23" s="45"/>
      <c r="H23" s="45"/>
      <c r="I23" s="45"/>
      <c r="J23" s="134"/>
      <c r="K23" s="134"/>
    </row>
    <row r="24" spans="1:11">
      <c r="A24" s="45" t="s">
        <v>147</v>
      </c>
      <c r="B24" s="45"/>
      <c r="C24" s="45"/>
      <c r="D24" s="45"/>
      <c r="E24" s="45"/>
      <c r="F24" s="45"/>
      <c r="G24" s="45"/>
      <c r="H24" s="45"/>
      <c r="I24" s="45"/>
      <c r="J24" s="134"/>
      <c r="K24" s="45"/>
    </row>
  </sheetData>
  <mergeCells count="19">
    <mergeCell ref="D15:E15"/>
    <mergeCell ref="A2:K2"/>
    <mergeCell ref="A4:K4"/>
    <mergeCell ref="B6:E6"/>
    <mergeCell ref="B7:E7"/>
    <mergeCell ref="C8:E8"/>
    <mergeCell ref="D9:E9"/>
    <mergeCell ref="D10:E10"/>
    <mergeCell ref="D11:E11"/>
    <mergeCell ref="D12:E12"/>
    <mergeCell ref="C13:E13"/>
    <mergeCell ref="D14:E14"/>
    <mergeCell ref="B22:E22"/>
    <mergeCell ref="C16:E16"/>
    <mergeCell ref="D17:E17"/>
    <mergeCell ref="D18:E18"/>
    <mergeCell ref="D19:E19"/>
    <mergeCell ref="C20:E20"/>
    <mergeCell ref="C21:E21"/>
  </mergeCells>
  <phoneticPr fontId="2"/>
  <printOptions horizontalCentered="1"/>
  <pageMargins left="0.78740157480314965" right="0.78740157480314965" top="0.78740157480314965" bottom="0.78740157480314965" header="0.59055118110236227" footer="0.59055118110236227"/>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election activeCell="C1" sqref="C1"/>
    </sheetView>
  </sheetViews>
  <sheetFormatPr defaultRowHeight="13.5"/>
  <cols>
    <col min="1" max="1" width="6.25" style="38" customWidth="1"/>
    <col min="2" max="2" width="1" style="38" customWidth="1"/>
    <col min="3" max="3" width="20" style="38" customWidth="1"/>
    <col min="4" max="4" width="1" style="38" customWidth="1"/>
    <col min="5" max="9" width="11.75" style="38" customWidth="1"/>
    <col min="10" max="256" width="9" style="38"/>
    <col min="257" max="257" width="6.25" style="38" customWidth="1"/>
    <col min="258" max="258" width="1" style="38" customWidth="1"/>
    <col min="259" max="259" width="20" style="38" customWidth="1"/>
    <col min="260" max="260" width="1" style="38" customWidth="1"/>
    <col min="261" max="265" width="11.75" style="38" customWidth="1"/>
    <col min="266" max="512" width="9" style="38"/>
    <col min="513" max="513" width="6.25" style="38" customWidth="1"/>
    <col min="514" max="514" width="1" style="38" customWidth="1"/>
    <col min="515" max="515" width="20" style="38" customWidth="1"/>
    <col min="516" max="516" width="1" style="38" customWidth="1"/>
    <col min="517" max="521" width="11.75" style="38" customWidth="1"/>
    <col min="522" max="768" width="9" style="38"/>
    <col min="769" max="769" width="6.25" style="38" customWidth="1"/>
    <col min="770" max="770" width="1" style="38" customWidth="1"/>
    <col min="771" max="771" width="20" style="38" customWidth="1"/>
    <col min="772" max="772" width="1" style="38" customWidth="1"/>
    <col min="773" max="777" width="11.75" style="38" customWidth="1"/>
    <col min="778" max="1024" width="9" style="38"/>
    <col min="1025" max="1025" width="6.25" style="38" customWidth="1"/>
    <col min="1026" max="1026" width="1" style="38" customWidth="1"/>
    <col min="1027" max="1027" width="20" style="38" customWidth="1"/>
    <col min="1028" max="1028" width="1" style="38" customWidth="1"/>
    <col min="1029" max="1033" width="11.75" style="38" customWidth="1"/>
    <col min="1034" max="1280" width="9" style="38"/>
    <col min="1281" max="1281" width="6.25" style="38" customWidth="1"/>
    <col min="1282" max="1282" width="1" style="38" customWidth="1"/>
    <col min="1283" max="1283" width="20" style="38" customWidth="1"/>
    <col min="1284" max="1284" width="1" style="38" customWidth="1"/>
    <col min="1285" max="1289" width="11.75" style="38" customWidth="1"/>
    <col min="1290" max="1536" width="9" style="38"/>
    <col min="1537" max="1537" width="6.25" style="38" customWidth="1"/>
    <col min="1538" max="1538" width="1" style="38" customWidth="1"/>
    <col min="1539" max="1539" width="20" style="38" customWidth="1"/>
    <col min="1540" max="1540" width="1" style="38" customWidth="1"/>
    <col min="1541" max="1545" width="11.75" style="38" customWidth="1"/>
    <col min="1546" max="1792" width="9" style="38"/>
    <col min="1793" max="1793" width="6.25" style="38" customWidth="1"/>
    <col min="1794" max="1794" width="1" style="38" customWidth="1"/>
    <col min="1795" max="1795" width="20" style="38" customWidth="1"/>
    <col min="1796" max="1796" width="1" style="38" customWidth="1"/>
    <col min="1797" max="1801" width="11.75" style="38" customWidth="1"/>
    <col min="1802" max="2048" width="9" style="38"/>
    <col min="2049" max="2049" width="6.25" style="38" customWidth="1"/>
    <col min="2050" max="2050" width="1" style="38" customWidth="1"/>
    <col min="2051" max="2051" width="20" style="38" customWidth="1"/>
    <col min="2052" max="2052" width="1" style="38" customWidth="1"/>
    <col min="2053" max="2057" width="11.75" style="38" customWidth="1"/>
    <col min="2058" max="2304" width="9" style="38"/>
    <col min="2305" max="2305" width="6.25" style="38" customWidth="1"/>
    <col min="2306" max="2306" width="1" style="38" customWidth="1"/>
    <col min="2307" max="2307" width="20" style="38" customWidth="1"/>
    <col min="2308" max="2308" width="1" style="38" customWidth="1"/>
    <col min="2309" max="2313" width="11.75" style="38" customWidth="1"/>
    <col min="2314" max="2560" width="9" style="38"/>
    <col min="2561" max="2561" width="6.25" style="38" customWidth="1"/>
    <col min="2562" max="2562" width="1" style="38" customWidth="1"/>
    <col min="2563" max="2563" width="20" style="38" customWidth="1"/>
    <col min="2564" max="2564" width="1" style="38" customWidth="1"/>
    <col min="2565" max="2569" width="11.75" style="38" customWidth="1"/>
    <col min="2570" max="2816" width="9" style="38"/>
    <col min="2817" max="2817" width="6.25" style="38" customWidth="1"/>
    <col min="2818" max="2818" width="1" style="38" customWidth="1"/>
    <col min="2819" max="2819" width="20" style="38" customWidth="1"/>
    <col min="2820" max="2820" width="1" style="38" customWidth="1"/>
    <col min="2821" max="2825" width="11.75" style="38" customWidth="1"/>
    <col min="2826" max="3072" width="9" style="38"/>
    <col min="3073" max="3073" width="6.25" style="38" customWidth="1"/>
    <col min="3074" max="3074" width="1" style="38" customWidth="1"/>
    <col min="3075" max="3075" width="20" style="38" customWidth="1"/>
    <col min="3076" max="3076" width="1" style="38" customWidth="1"/>
    <col min="3077" max="3081" width="11.75" style="38" customWidth="1"/>
    <col min="3082" max="3328" width="9" style="38"/>
    <col min="3329" max="3329" width="6.25" style="38" customWidth="1"/>
    <col min="3330" max="3330" width="1" style="38" customWidth="1"/>
    <col min="3331" max="3331" width="20" style="38" customWidth="1"/>
    <col min="3332" max="3332" width="1" style="38" customWidth="1"/>
    <col min="3333" max="3337" width="11.75" style="38" customWidth="1"/>
    <col min="3338" max="3584" width="9" style="38"/>
    <col min="3585" max="3585" width="6.25" style="38" customWidth="1"/>
    <col min="3586" max="3586" width="1" style="38" customWidth="1"/>
    <col min="3587" max="3587" width="20" style="38" customWidth="1"/>
    <col min="3588" max="3588" width="1" style="38" customWidth="1"/>
    <col min="3589" max="3593" width="11.75" style="38" customWidth="1"/>
    <col min="3594" max="3840" width="9" style="38"/>
    <col min="3841" max="3841" width="6.25" style="38" customWidth="1"/>
    <col min="3842" max="3842" width="1" style="38" customWidth="1"/>
    <col min="3843" max="3843" width="20" style="38" customWidth="1"/>
    <col min="3844" max="3844" width="1" style="38" customWidth="1"/>
    <col min="3845" max="3849" width="11.75" style="38" customWidth="1"/>
    <col min="3850" max="4096" width="9" style="38"/>
    <col min="4097" max="4097" width="6.25" style="38" customWidth="1"/>
    <col min="4098" max="4098" width="1" style="38" customWidth="1"/>
    <col min="4099" max="4099" width="20" style="38" customWidth="1"/>
    <col min="4100" max="4100" width="1" style="38" customWidth="1"/>
    <col min="4101" max="4105" width="11.75" style="38" customWidth="1"/>
    <col min="4106" max="4352" width="9" style="38"/>
    <col min="4353" max="4353" width="6.25" style="38" customWidth="1"/>
    <col min="4354" max="4354" width="1" style="38" customWidth="1"/>
    <col min="4355" max="4355" width="20" style="38" customWidth="1"/>
    <col min="4356" max="4356" width="1" style="38" customWidth="1"/>
    <col min="4357" max="4361" width="11.75" style="38" customWidth="1"/>
    <col min="4362" max="4608" width="9" style="38"/>
    <col min="4609" max="4609" width="6.25" style="38" customWidth="1"/>
    <col min="4610" max="4610" width="1" style="38" customWidth="1"/>
    <col min="4611" max="4611" width="20" style="38" customWidth="1"/>
    <col min="4612" max="4612" width="1" style="38" customWidth="1"/>
    <col min="4613" max="4617" width="11.75" style="38" customWidth="1"/>
    <col min="4618" max="4864" width="9" style="38"/>
    <col min="4865" max="4865" width="6.25" style="38" customWidth="1"/>
    <col min="4866" max="4866" width="1" style="38" customWidth="1"/>
    <col min="4867" max="4867" width="20" style="38" customWidth="1"/>
    <col min="4868" max="4868" width="1" style="38" customWidth="1"/>
    <col min="4869" max="4873" width="11.75" style="38" customWidth="1"/>
    <col min="4874" max="5120" width="9" style="38"/>
    <col min="5121" max="5121" width="6.25" style="38" customWidth="1"/>
    <col min="5122" max="5122" width="1" style="38" customWidth="1"/>
    <col min="5123" max="5123" width="20" style="38" customWidth="1"/>
    <col min="5124" max="5124" width="1" style="38" customWidth="1"/>
    <col min="5125" max="5129" width="11.75" style="38" customWidth="1"/>
    <col min="5130" max="5376" width="9" style="38"/>
    <col min="5377" max="5377" width="6.25" style="38" customWidth="1"/>
    <col min="5378" max="5378" width="1" style="38" customWidth="1"/>
    <col min="5379" max="5379" width="20" style="38" customWidth="1"/>
    <col min="5380" max="5380" width="1" style="38" customWidth="1"/>
    <col min="5381" max="5385" width="11.75" style="38" customWidth="1"/>
    <col min="5386" max="5632" width="9" style="38"/>
    <col min="5633" max="5633" width="6.25" style="38" customWidth="1"/>
    <col min="5634" max="5634" width="1" style="38" customWidth="1"/>
    <col min="5635" max="5635" width="20" style="38" customWidth="1"/>
    <col min="5636" max="5636" width="1" style="38" customWidth="1"/>
    <col min="5637" max="5641" width="11.75" style="38" customWidth="1"/>
    <col min="5642" max="5888" width="9" style="38"/>
    <col min="5889" max="5889" width="6.25" style="38" customWidth="1"/>
    <col min="5890" max="5890" width="1" style="38" customWidth="1"/>
    <col min="5891" max="5891" width="20" style="38" customWidth="1"/>
    <col min="5892" max="5892" width="1" style="38" customWidth="1"/>
    <col min="5893" max="5897" width="11.75" style="38" customWidth="1"/>
    <col min="5898" max="6144" width="9" style="38"/>
    <col min="6145" max="6145" width="6.25" style="38" customWidth="1"/>
    <col min="6146" max="6146" width="1" style="38" customWidth="1"/>
    <col min="6147" max="6147" width="20" style="38" customWidth="1"/>
    <col min="6148" max="6148" width="1" style="38" customWidth="1"/>
    <col min="6149" max="6153" width="11.75" style="38" customWidth="1"/>
    <col min="6154" max="6400" width="9" style="38"/>
    <col min="6401" max="6401" width="6.25" style="38" customWidth="1"/>
    <col min="6402" max="6402" width="1" style="38" customWidth="1"/>
    <col min="6403" max="6403" width="20" style="38" customWidth="1"/>
    <col min="6404" max="6404" width="1" style="38" customWidth="1"/>
    <col min="6405" max="6409" width="11.75" style="38" customWidth="1"/>
    <col min="6410" max="6656" width="9" style="38"/>
    <col min="6657" max="6657" width="6.25" style="38" customWidth="1"/>
    <col min="6658" max="6658" width="1" style="38" customWidth="1"/>
    <col min="6659" max="6659" width="20" style="38" customWidth="1"/>
    <col min="6660" max="6660" width="1" style="38" customWidth="1"/>
    <col min="6661" max="6665" width="11.75" style="38" customWidth="1"/>
    <col min="6666" max="6912" width="9" style="38"/>
    <col min="6913" max="6913" width="6.25" style="38" customWidth="1"/>
    <col min="6914" max="6914" width="1" style="38" customWidth="1"/>
    <col min="6915" max="6915" width="20" style="38" customWidth="1"/>
    <col min="6916" max="6916" width="1" style="38" customWidth="1"/>
    <col min="6917" max="6921" width="11.75" style="38" customWidth="1"/>
    <col min="6922" max="7168" width="9" style="38"/>
    <col min="7169" max="7169" width="6.25" style="38" customWidth="1"/>
    <col min="7170" max="7170" width="1" style="38" customWidth="1"/>
    <col min="7171" max="7171" width="20" style="38" customWidth="1"/>
    <col min="7172" max="7172" width="1" style="38" customWidth="1"/>
    <col min="7173" max="7177" width="11.75" style="38" customWidth="1"/>
    <col min="7178" max="7424" width="9" style="38"/>
    <col min="7425" max="7425" width="6.25" style="38" customWidth="1"/>
    <col min="7426" max="7426" width="1" style="38" customWidth="1"/>
    <col min="7427" max="7427" width="20" style="38" customWidth="1"/>
    <col min="7428" max="7428" width="1" style="38" customWidth="1"/>
    <col min="7429" max="7433" width="11.75" style="38" customWidth="1"/>
    <col min="7434" max="7680" width="9" style="38"/>
    <col min="7681" max="7681" width="6.25" style="38" customWidth="1"/>
    <col min="7682" max="7682" width="1" style="38" customWidth="1"/>
    <col min="7683" max="7683" width="20" style="38" customWidth="1"/>
    <col min="7684" max="7684" width="1" style="38" customWidth="1"/>
    <col min="7685" max="7689" width="11.75" style="38" customWidth="1"/>
    <col min="7690" max="7936" width="9" style="38"/>
    <col min="7937" max="7937" width="6.25" style="38" customWidth="1"/>
    <col min="7938" max="7938" width="1" style="38" customWidth="1"/>
    <col min="7939" max="7939" width="20" style="38" customWidth="1"/>
    <col min="7940" max="7940" width="1" style="38" customWidth="1"/>
    <col min="7941" max="7945" width="11.75" style="38" customWidth="1"/>
    <col min="7946" max="8192" width="9" style="38"/>
    <col min="8193" max="8193" width="6.25" style="38" customWidth="1"/>
    <col min="8194" max="8194" width="1" style="38" customWidth="1"/>
    <col min="8195" max="8195" width="20" style="38" customWidth="1"/>
    <col min="8196" max="8196" width="1" style="38" customWidth="1"/>
    <col min="8197" max="8201" width="11.75" style="38" customWidth="1"/>
    <col min="8202" max="8448" width="9" style="38"/>
    <col min="8449" max="8449" width="6.25" style="38" customWidth="1"/>
    <col min="8450" max="8450" width="1" style="38" customWidth="1"/>
    <col min="8451" max="8451" width="20" style="38" customWidth="1"/>
    <col min="8452" max="8452" width="1" style="38" customWidth="1"/>
    <col min="8453" max="8457" width="11.75" style="38" customWidth="1"/>
    <col min="8458" max="8704" width="9" style="38"/>
    <col min="8705" max="8705" width="6.25" style="38" customWidth="1"/>
    <col min="8706" max="8706" width="1" style="38" customWidth="1"/>
    <col min="8707" max="8707" width="20" style="38" customWidth="1"/>
    <col min="8708" max="8708" width="1" style="38" customWidth="1"/>
    <col min="8709" max="8713" width="11.75" style="38" customWidth="1"/>
    <col min="8714" max="8960" width="9" style="38"/>
    <col min="8961" max="8961" width="6.25" style="38" customWidth="1"/>
    <col min="8962" max="8962" width="1" style="38" customWidth="1"/>
    <col min="8963" max="8963" width="20" style="38" customWidth="1"/>
    <col min="8964" max="8964" width="1" style="38" customWidth="1"/>
    <col min="8965" max="8969" width="11.75" style="38" customWidth="1"/>
    <col min="8970" max="9216" width="9" style="38"/>
    <col min="9217" max="9217" width="6.25" style="38" customWidth="1"/>
    <col min="9218" max="9218" width="1" style="38" customWidth="1"/>
    <col min="9219" max="9219" width="20" style="38" customWidth="1"/>
    <col min="9220" max="9220" width="1" style="38" customWidth="1"/>
    <col min="9221" max="9225" width="11.75" style="38" customWidth="1"/>
    <col min="9226" max="9472" width="9" style="38"/>
    <col min="9473" max="9473" width="6.25" style="38" customWidth="1"/>
    <col min="9474" max="9474" width="1" style="38" customWidth="1"/>
    <col min="9475" max="9475" width="20" style="38" customWidth="1"/>
    <col min="9476" max="9476" width="1" style="38" customWidth="1"/>
    <col min="9477" max="9481" width="11.75" style="38" customWidth="1"/>
    <col min="9482" max="9728" width="9" style="38"/>
    <col min="9729" max="9729" width="6.25" style="38" customWidth="1"/>
    <col min="9730" max="9730" width="1" style="38" customWidth="1"/>
    <col min="9731" max="9731" width="20" style="38" customWidth="1"/>
    <col min="9732" max="9732" width="1" style="38" customWidth="1"/>
    <col min="9733" max="9737" width="11.75" style="38" customWidth="1"/>
    <col min="9738" max="9984" width="9" style="38"/>
    <col min="9985" max="9985" width="6.25" style="38" customWidth="1"/>
    <col min="9986" max="9986" width="1" style="38" customWidth="1"/>
    <col min="9987" max="9987" width="20" style="38" customWidth="1"/>
    <col min="9988" max="9988" width="1" style="38" customWidth="1"/>
    <col min="9989" max="9993" width="11.75" style="38" customWidth="1"/>
    <col min="9994" max="10240" width="9" style="38"/>
    <col min="10241" max="10241" width="6.25" style="38" customWidth="1"/>
    <col min="10242" max="10242" width="1" style="38" customWidth="1"/>
    <col min="10243" max="10243" width="20" style="38" customWidth="1"/>
    <col min="10244" max="10244" width="1" style="38" customWidth="1"/>
    <col min="10245" max="10249" width="11.75" style="38" customWidth="1"/>
    <col min="10250" max="10496" width="9" style="38"/>
    <col min="10497" max="10497" width="6.25" style="38" customWidth="1"/>
    <col min="10498" max="10498" width="1" style="38" customWidth="1"/>
    <col min="10499" max="10499" width="20" style="38" customWidth="1"/>
    <col min="10500" max="10500" width="1" style="38" customWidth="1"/>
    <col min="10501" max="10505" width="11.75" style="38" customWidth="1"/>
    <col min="10506" max="10752" width="9" style="38"/>
    <col min="10753" max="10753" width="6.25" style="38" customWidth="1"/>
    <col min="10754" max="10754" width="1" style="38" customWidth="1"/>
    <col min="10755" max="10755" width="20" style="38" customWidth="1"/>
    <col min="10756" max="10756" width="1" style="38" customWidth="1"/>
    <col min="10757" max="10761" width="11.75" style="38" customWidth="1"/>
    <col min="10762" max="11008" width="9" style="38"/>
    <col min="11009" max="11009" width="6.25" style="38" customWidth="1"/>
    <col min="11010" max="11010" width="1" style="38" customWidth="1"/>
    <col min="11011" max="11011" width="20" style="38" customWidth="1"/>
    <col min="11012" max="11012" width="1" style="38" customWidth="1"/>
    <col min="11013" max="11017" width="11.75" style="38" customWidth="1"/>
    <col min="11018" max="11264" width="9" style="38"/>
    <col min="11265" max="11265" width="6.25" style="38" customWidth="1"/>
    <col min="11266" max="11266" width="1" style="38" customWidth="1"/>
    <col min="11267" max="11267" width="20" style="38" customWidth="1"/>
    <col min="11268" max="11268" width="1" style="38" customWidth="1"/>
    <col min="11269" max="11273" width="11.75" style="38" customWidth="1"/>
    <col min="11274" max="11520" width="9" style="38"/>
    <col min="11521" max="11521" width="6.25" style="38" customWidth="1"/>
    <col min="11522" max="11522" width="1" style="38" customWidth="1"/>
    <col min="11523" max="11523" width="20" style="38" customWidth="1"/>
    <col min="11524" max="11524" width="1" style="38" customWidth="1"/>
    <col min="11525" max="11529" width="11.75" style="38" customWidth="1"/>
    <col min="11530" max="11776" width="9" style="38"/>
    <col min="11777" max="11777" width="6.25" style="38" customWidth="1"/>
    <col min="11778" max="11778" width="1" style="38" customWidth="1"/>
    <col min="11779" max="11779" width="20" style="38" customWidth="1"/>
    <col min="11780" max="11780" width="1" style="38" customWidth="1"/>
    <col min="11781" max="11785" width="11.75" style="38" customWidth="1"/>
    <col min="11786" max="12032" width="9" style="38"/>
    <col min="12033" max="12033" width="6.25" style="38" customWidth="1"/>
    <col min="12034" max="12034" width="1" style="38" customWidth="1"/>
    <col min="12035" max="12035" width="20" style="38" customWidth="1"/>
    <col min="12036" max="12036" width="1" style="38" customWidth="1"/>
    <col min="12037" max="12041" width="11.75" style="38" customWidth="1"/>
    <col min="12042" max="12288" width="9" style="38"/>
    <col min="12289" max="12289" width="6.25" style="38" customWidth="1"/>
    <col min="12290" max="12290" width="1" style="38" customWidth="1"/>
    <col min="12291" max="12291" width="20" style="38" customWidth="1"/>
    <col min="12292" max="12292" width="1" style="38" customWidth="1"/>
    <col min="12293" max="12297" width="11.75" style="38" customWidth="1"/>
    <col min="12298" max="12544" width="9" style="38"/>
    <col min="12545" max="12545" width="6.25" style="38" customWidth="1"/>
    <col min="12546" max="12546" width="1" style="38" customWidth="1"/>
    <col min="12547" max="12547" width="20" style="38" customWidth="1"/>
    <col min="12548" max="12548" width="1" style="38" customWidth="1"/>
    <col min="12549" max="12553" width="11.75" style="38" customWidth="1"/>
    <col min="12554" max="12800" width="9" style="38"/>
    <col min="12801" max="12801" width="6.25" style="38" customWidth="1"/>
    <col min="12802" max="12802" width="1" style="38" customWidth="1"/>
    <col min="12803" max="12803" width="20" style="38" customWidth="1"/>
    <col min="12804" max="12804" width="1" style="38" customWidth="1"/>
    <col min="12805" max="12809" width="11.75" style="38" customWidth="1"/>
    <col min="12810" max="13056" width="9" style="38"/>
    <col min="13057" max="13057" width="6.25" style="38" customWidth="1"/>
    <col min="13058" max="13058" width="1" style="38" customWidth="1"/>
    <col min="13059" max="13059" width="20" style="38" customWidth="1"/>
    <col min="13060" max="13060" width="1" style="38" customWidth="1"/>
    <col min="13061" max="13065" width="11.75" style="38" customWidth="1"/>
    <col min="13066" max="13312" width="9" style="38"/>
    <col min="13313" max="13313" width="6.25" style="38" customWidth="1"/>
    <col min="13314" max="13314" width="1" style="38" customWidth="1"/>
    <col min="13315" max="13315" width="20" style="38" customWidth="1"/>
    <col min="13316" max="13316" width="1" style="38" customWidth="1"/>
    <col min="13317" max="13321" width="11.75" style="38" customWidth="1"/>
    <col min="13322" max="13568" width="9" style="38"/>
    <col min="13569" max="13569" width="6.25" style="38" customWidth="1"/>
    <col min="13570" max="13570" width="1" style="38" customWidth="1"/>
    <col min="13571" max="13571" width="20" style="38" customWidth="1"/>
    <col min="13572" max="13572" width="1" style="38" customWidth="1"/>
    <col min="13573" max="13577" width="11.75" style="38" customWidth="1"/>
    <col min="13578" max="13824" width="9" style="38"/>
    <col min="13825" max="13825" width="6.25" style="38" customWidth="1"/>
    <col min="13826" max="13826" width="1" style="38" customWidth="1"/>
    <col min="13827" max="13827" width="20" style="38" customWidth="1"/>
    <col min="13828" max="13828" width="1" style="38" customWidth="1"/>
    <col min="13829" max="13833" width="11.75" style="38" customWidth="1"/>
    <col min="13834" max="14080" width="9" style="38"/>
    <col min="14081" max="14081" width="6.25" style="38" customWidth="1"/>
    <col min="14082" max="14082" width="1" style="38" customWidth="1"/>
    <col min="14083" max="14083" width="20" style="38" customWidth="1"/>
    <col min="14084" max="14084" width="1" style="38" customWidth="1"/>
    <col min="14085" max="14089" width="11.75" style="38" customWidth="1"/>
    <col min="14090" max="14336" width="9" style="38"/>
    <col min="14337" max="14337" width="6.25" style="38" customWidth="1"/>
    <col min="14338" max="14338" width="1" style="38" customWidth="1"/>
    <col min="14339" max="14339" width="20" style="38" customWidth="1"/>
    <col min="14340" max="14340" width="1" style="38" customWidth="1"/>
    <col min="14341" max="14345" width="11.75" style="38" customWidth="1"/>
    <col min="14346" max="14592" width="9" style="38"/>
    <col min="14593" max="14593" width="6.25" style="38" customWidth="1"/>
    <col min="14594" max="14594" width="1" style="38" customWidth="1"/>
    <col min="14595" max="14595" width="20" style="38" customWidth="1"/>
    <col min="14596" max="14596" width="1" style="38" customWidth="1"/>
    <col min="14597" max="14601" width="11.75" style="38" customWidth="1"/>
    <col min="14602" max="14848" width="9" style="38"/>
    <col min="14849" max="14849" width="6.25" style="38" customWidth="1"/>
    <col min="14850" max="14850" width="1" style="38" customWidth="1"/>
    <col min="14851" max="14851" width="20" style="38" customWidth="1"/>
    <col min="14852" max="14852" width="1" style="38" customWidth="1"/>
    <col min="14853" max="14857" width="11.75" style="38" customWidth="1"/>
    <col min="14858" max="15104" width="9" style="38"/>
    <col min="15105" max="15105" width="6.25" style="38" customWidth="1"/>
    <col min="15106" max="15106" width="1" style="38" customWidth="1"/>
    <col min="15107" max="15107" width="20" style="38" customWidth="1"/>
    <col min="15108" max="15108" width="1" style="38" customWidth="1"/>
    <col min="15109" max="15113" width="11.75" style="38" customWidth="1"/>
    <col min="15114" max="15360" width="9" style="38"/>
    <col min="15361" max="15361" width="6.25" style="38" customWidth="1"/>
    <col min="15362" max="15362" width="1" style="38" customWidth="1"/>
    <col min="15363" max="15363" width="20" style="38" customWidth="1"/>
    <col min="15364" max="15364" width="1" style="38" customWidth="1"/>
    <col min="15365" max="15369" width="11.75" style="38" customWidth="1"/>
    <col min="15370" max="15616" width="9" style="38"/>
    <col min="15617" max="15617" width="6.25" style="38" customWidth="1"/>
    <col min="15618" max="15618" width="1" style="38" customWidth="1"/>
    <col min="15619" max="15619" width="20" style="38" customWidth="1"/>
    <col min="15620" max="15620" width="1" style="38" customWidth="1"/>
    <col min="15621" max="15625" width="11.75" style="38" customWidth="1"/>
    <col min="15626" max="15872" width="9" style="38"/>
    <col min="15873" max="15873" width="6.25" style="38" customWidth="1"/>
    <col min="15874" max="15874" width="1" style="38" customWidth="1"/>
    <col min="15875" max="15875" width="20" style="38" customWidth="1"/>
    <col min="15876" max="15876" width="1" style="38" customWidth="1"/>
    <col min="15877" max="15881" width="11.75" style="38" customWidth="1"/>
    <col min="15882" max="16128" width="9" style="38"/>
    <col min="16129" max="16129" width="6.25" style="38" customWidth="1"/>
    <col min="16130" max="16130" width="1" style="38" customWidth="1"/>
    <col min="16131" max="16131" width="20" style="38" customWidth="1"/>
    <col min="16132" max="16132" width="1" style="38" customWidth="1"/>
    <col min="16133" max="16137" width="11.75" style="38" customWidth="1"/>
    <col min="16138" max="16384" width="9" style="38"/>
  </cols>
  <sheetData>
    <row r="1" spans="1:9" ht="29.25" customHeight="1">
      <c r="A1" s="37"/>
      <c r="B1" s="37"/>
      <c r="C1" s="37"/>
      <c r="D1" s="37"/>
      <c r="E1" s="37"/>
      <c r="F1" s="37"/>
      <c r="G1" s="37"/>
      <c r="H1" s="37"/>
      <c r="I1" s="37"/>
    </row>
    <row r="2" spans="1:9" ht="22.5" customHeight="1">
      <c r="A2" s="267" t="s">
        <v>223</v>
      </c>
      <c r="B2" s="267"/>
      <c r="C2" s="267"/>
      <c r="D2" s="267"/>
      <c r="E2" s="267"/>
      <c r="F2" s="267"/>
      <c r="G2" s="267"/>
      <c r="H2" s="267"/>
      <c r="I2" s="267"/>
    </row>
    <row r="3" spans="1:9" ht="6.95" customHeight="1">
      <c r="A3" s="46"/>
      <c r="B3" s="46"/>
      <c r="C3" s="46"/>
      <c r="D3" s="46"/>
      <c r="E3" s="46"/>
      <c r="F3" s="46"/>
      <c r="G3" s="46"/>
      <c r="H3" s="46"/>
      <c r="I3" s="46"/>
    </row>
    <row r="4" spans="1:9" ht="14.25" thickBot="1">
      <c r="A4" s="43"/>
      <c r="B4" s="43"/>
      <c r="C4" s="43"/>
      <c r="D4" s="134"/>
      <c r="E4" s="135"/>
      <c r="F4" s="135"/>
      <c r="G4" s="135"/>
      <c r="H4" s="145"/>
      <c r="I4" s="135" t="s">
        <v>108</v>
      </c>
    </row>
    <row r="5" spans="1:9" ht="22.5" customHeight="1">
      <c r="A5" s="268" t="s">
        <v>14</v>
      </c>
      <c r="B5" s="268"/>
      <c r="C5" s="268"/>
      <c r="D5" s="146"/>
      <c r="E5" s="147" t="s">
        <v>103</v>
      </c>
      <c r="F5" s="147" t="s">
        <v>109</v>
      </c>
      <c r="G5" s="147" t="s">
        <v>160</v>
      </c>
      <c r="H5" s="147" t="s">
        <v>158</v>
      </c>
      <c r="I5" s="147" t="s">
        <v>159</v>
      </c>
    </row>
    <row r="6" spans="1:9" ht="18.75" customHeight="1">
      <c r="A6" s="272" t="s">
        <v>15</v>
      </c>
      <c r="B6" s="272"/>
      <c r="C6" s="272"/>
      <c r="D6" s="148"/>
      <c r="E6" s="149">
        <v>102683</v>
      </c>
      <c r="F6" s="149">
        <v>103094</v>
      </c>
      <c r="G6" s="149">
        <v>101937</v>
      </c>
      <c r="H6" s="149">
        <v>102357</v>
      </c>
      <c r="I6" s="149">
        <v>102895</v>
      </c>
    </row>
    <row r="7" spans="1:9" ht="18.75" customHeight="1">
      <c r="A7" s="273" t="s">
        <v>16</v>
      </c>
      <c r="B7" s="150"/>
      <c r="C7" s="151" t="s">
        <v>17</v>
      </c>
      <c r="D7" s="152"/>
      <c r="E7" s="153">
        <v>10216</v>
      </c>
      <c r="F7" s="153">
        <v>9793</v>
      </c>
      <c r="G7" s="153">
        <v>8945</v>
      </c>
      <c r="H7" s="153">
        <v>8540</v>
      </c>
      <c r="I7" s="153">
        <v>8139</v>
      </c>
    </row>
    <row r="8" spans="1:9" ht="18.75" customHeight="1">
      <c r="A8" s="274"/>
      <c r="B8" s="154"/>
      <c r="C8" s="155" t="s">
        <v>18</v>
      </c>
      <c r="D8" s="156"/>
      <c r="E8" s="157">
        <v>970</v>
      </c>
      <c r="F8" s="157">
        <v>921</v>
      </c>
      <c r="G8" s="157">
        <v>896</v>
      </c>
      <c r="H8" s="157">
        <v>864</v>
      </c>
      <c r="I8" s="157">
        <v>855</v>
      </c>
    </row>
    <row r="9" spans="1:9" ht="18.75" customHeight="1">
      <c r="A9" s="274"/>
      <c r="B9" s="154"/>
      <c r="C9" s="155" t="s">
        <v>19</v>
      </c>
      <c r="D9" s="156"/>
      <c r="E9" s="157">
        <v>1349</v>
      </c>
      <c r="F9" s="157">
        <v>1397</v>
      </c>
      <c r="G9" s="157">
        <v>1403</v>
      </c>
      <c r="H9" s="157">
        <v>1438</v>
      </c>
      <c r="I9" s="157">
        <v>1535</v>
      </c>
    </row>
    <row r="10" spans="1:9" ht="18.75" customHeight="1">
      <c r="A10" s="275"/>
      <c r="B10" s="158"/>
      <c r="C10" s="159" t="s">
        <v>20</v>
      </c>
      <c r="D10" s="160"/>
      <c r="E10" s="161">
        <v>12535</v>
      </c>
      <c r="F10" s="161">
        <v>12111</v>
      </c>
      <c r="G10" s="161">
        <v>11244</v>
      </c>
      <c r="H10" s="161">
        <v>10842</v>
      </c>
      <c r="I10" s="161">
        <v>10529</v>
      </c>
    </row>
    <row r="11" spans="1:9" ht="18.75" customHeight="1">
      <c r="A11" s="276" t="s">
        <v>21</v>
      </c>
      <c r="B11" s="162"/>
      <c r="C11" s="151" t="s">
        <v>22</v>
      </c>
      <c r="D11" s="152"/>
      <c r="E11" s="153">
        <v>2099</v>
      </c>
      <c r="F11" s="153">
        <v>2117</v>
      </c>
      <c r="G11" s="153">
        <v>2035</v>
      </c>
      <c r="H11" s="153">
        <v>2088</v>
      </c>
      <c r="I11" s="153">
        <v>2122</v>
      </c>
    </row>
    <row r="12" spans="1:9" ht="18.75" customHeight="1">
      <c r="A12" s="277"/>
      <c r="B12" s="163"/>
      <c r="C12" s="155" t="s">
        <v>23</v>
      </c>
      <c r="D12" s="156"/>
      <c r="E12" s="164">
        <v>2</v>
      </c>
      <c r="F12" s="164">
        <v>2</v>
      </c>
      <c r="G12" s="164">
        <v>3</v>
      </c>
      <c r="H12" s="164">
        <v>4</v>
      </c>
      <c r="I12" s="164">
        <v>5</v>
      </c>
    </row>
    <row r="13" spans="1:9" ht="18.75" customHeight="1">
      <c r="A13" s="277"/>
      <c r="B13" s="163"/>
      <c r="C13" s="155" t="s">
        <v>24</v>
      </c>
      <c r="D13" s="156"/>
      <c r="E13" s="157">
        <v>59297</v>
      </c>
      <c r="F13" s="157">
        <v>60367</v>
      </c>
      <c r="G13" s="157">
        <v>61037</v>
      </c>
      <c r="H13" s="157">
        <v>61908</v>
      </c>
      <c r="I13" s="157">
        <v>62791</v>
      </c>
    </row>
    <row r="14" spans="1:9" ht="18.75" customHeight="1">
      <c r="A14" s="277"/>
      <c r="B14" s="163"/>
      <c r="C14" s="155" t="s">
        <v>25</v>
      </c>
      <c r="D14" s="156"/>
      <c r="E14" s="157">
        <v>19652</v>
      </c>
      <c r="F14" s="157">
        <v>19249</v>
      </c>
      <c r="G14" s="157">
        <v>18434</v>
      </c>
      <c r="H14" s="157">
        <v>18270</v>
      </c>
      <c r="I14" s="157">
        <v>18068</v>
      </c>
    </row>
    <row r="15" spans="1:9" ht="18.75" customHeight="1">
      <c r="A15" s="277"/>
      <c r="B15" s="163"/>
      <c r="C15" s="155" t="s">
        <v>26</v>
      </c>
      <c r="D15" s="156"/>
      <c r="E15" s="157">
        <v>5564</v>
      </c>
      <c r="F15" s="157">
        <v>5643</v>
      </c>
      <c r="G15" s="157">
        <v>5639</v>
      </c>
      <c r="H15" s="157">
        <v>5657</v>
      </c>
      <c r="I15" s="157">
        <v>5673</v>
      </c>
    </row>
    <row r="16" spans="1:9" ht="18.75" customHeight="1">
      <c r="A16" s="277"/>
      <c r="B16" s="163"/>
      <c r="C16" s="155" t="s">
        <v>27</v>
      </c>
      <c r="D16" s="156"/>
      <c r="E16" s="157">
        <v>550</v>
      </c>
      <c r="F16" s="157">
        <v>559</v>
      </c>
      <c r="G16" s="157">
        <v>578</v>
      </c>
      <c r="H16" s="157">
        <v>603</v>
      </c>
      <c r="I16" s="157">
        <v>632</v>
      </c>
    </row>
    <row r="17" spans="1:9" ht="18.75" customHeight="1">
      <c r="A17" s="278"/>
      <c r="B17" s="165"/>
      <c r="C17" s="159" t="s">
        <v>20</v>
      </c>
      <c r="D17" s="160"/>
      <c r="E17" s="166">
        <v>87164</v>
      </c>
      <c r="F17" s="166">
        <v>87937</v>
      </c>
      <c r="G17" s="166">
        <v>87726</v>
      </c>
      <c r="H17" s="166">
        <v>88530</v>
      </c>
      <c r="I17" s="166">
        <v>89291</v>
      </c>
    </row>
    <row r="18" spans="1:9" ht="18.75" customHeight="1" thickBot="1">
      <c r="A18" s="270" t="s">
        <v>28</v>
      </c>
      <c r="B18" s="270"/>
      <c r="C18" s="270"/>
      <c r="D18" s="271"/>
      <c r="E18" s="167">
        <v>2984</v>
      </c>
      <c r="F18" s="167">
        <v>3046</v>
      </c>
      <c r="G18" s="167">
        <v>2967</v>
      </c>
      <c r="H18" s="167">
        <v>2985</v>
      </c>
      <c r="I18" s="167">
        <v>3075</v>
      </c>
    </row>
    <row r="19" spans="1:9">
      <c r="A19" s="45" t="s">
        <v>29</v>
      </c>
      <c r="B19" s="45"/>
      <c r="C19" s="45"/>
      <c r="D19" s="45"/>
      <c r="E19" s="45"/>
      <c r="F19" s="45"/>
      <c r="G19" s="45"/>
      <c r="H19" s="45"/>
      <c r="I19" s="45"/>
    </row>
  </sheetData>
  <mergeCells count="6">
    <mergeCell ref="A18:D18"/>
    <mergeCell ref="A2:I2"/>
    <mergeCell ref="A5:C5"/>
    <mergeCell ref="A6:C6"/>
    <mergeCell ref="A7:A10"/>
    <mergeCell ref="A11:A17"/>
  </mergeCells>
  <phoneticPr fontId="2"/>
  <pageMargins left="0.78700000000000003" right="0.78700000000000003" top="0.98399999999999999" bottom="0.98399999999999999" header="0.51200000000000001" footer="0.51200000000000001"/>
  <pageSetup paperSize="9" orientation="portrait" cellComments="asDisplayed"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
  <sheetViews>
    <sheetView showGridLines="0" zoomScaleNormal="100" workbookViewId="0">
      <selection activeCell="B1" sqref="B1"/>
    </sheetView>
  </sheetViews>
  <sheetFormatPr defaultColWidth="8.625" defaultRowHeight="13.5"/>
  <cols>
    <col min="1" max="1" width="3.125" style="14" customWidth="1"/>
    <col min="2" max="2" width="15.5" style="14" customWidth="1"/>
    <col min="3" max="5" width="11.375" style="14" customWidth="1"/>
    <col min="6" max="9" width="9.875" style="14" customWidth="1"/>
    <col min="10" max="257" width="8.625" style="14"/>
    <col min="258" max="258" width="14" style="14" customWidth="1"/>
    <col min="259" max="261" width="12" style="14" customWidth="1"/>
    <col min="262" max="265" width="9.875" style="14" customWidth="1"/>
    <col min="266" max="513" width="8.625" style="14"/>
    <col min="514" max="514" width="14" style="14" customWidth="1"/>
    <col min="515" max="517" width="12" style="14" customWidth="1"/>
    <col min="518" max="521" width="9.875" style="14" customWidth="1"/>
    <col min="522" max="769" width="8.625" style="14"/>
    <col min="770" max="770" width="14" style="14" customWidth="1"/>
    <col min="771" max="773" width="12" style="14" customWidth="1"/>
    <col min="774" max="777" width="9.875" style="14" customWidth="1"/>
    <col min="778" max="1025" width="8.625" style="14"/>
    <col min="1026" max="1026" width="14" style="14" customWidth="1"/>
    <col min="1027" max="1029" width="12" style="14" customWidth="1"/>
    <col min="1030" max="1033" width="9.875" style="14" customWidth="1"/>
    <col min="1034" max="1281" width="8.625" style="14"/>
    <col min="1282" max="1282" width="14" style="14" customWidth="1"/>
    <col min="1283" max="1285" width="12" style="14" customWidth="1"/>
    <col min="1286" max="1289" width="9.875" style="14" customWidth="1"/>
    <col min="1290" max="1537" width="8.625" style="14"/>
    <col min="1538" max="1538" width="14" style="14" customWidth="1"/>
    <col min="1539" max="1541" width="12" style="14" customWidth="1"/>
    <col min="1542" max="1545" width="9.875" style="14" customWidth="1"/>
    <col min="1546" max="1793" width="8.625" style="14"/>
    <col min="1794" max="1794" width="14" style="14" customWidth="1"/>
    <col min="1795" max="1797" width="12" style="14" customWidth="1"/>
    <col min="1798" max="1801" width="9.875" style="14" customWidth="1"/>
    <col min="1802" max="2049" width="8.625" style="14"/>
    <col min="2050" max="2050" width="14" style="14" customWidth="1"/>
    <col min="2051" max="2053" width="12" style="14" customWidth="1"/>
    <col min="2054" max="2057" width="9.875" style="14" customWidth="1"/>
    <col min="2058" max="2305" width="8.625" style="14"/>
    <col min="2306" max="2306" width="14" style="14" customWidth="1"/>
    <col min="2307" max="2309" width="12" style="14" customWidth="1"/>
    <col min="2310" max="2313" width="9.875" style="14" customWidth="1"/>
    <col min="2314" max="2561" width="8.625" style="14"/>
    <col min="2562" max="2562" width="14" style="14" customWidth="1"/>
    <col min="2563" max="2565" width="12" style="14" customWidth="1"/>
    <col min="2566" max="2569" width="9.875" style="14" customWidth="1"/>
    <col min="2570" max="2817" width="8.625" style="14"/>
    <col min="2818" max="2818" width="14" style="14" customWidth="1"/>
    <col min="2819" max="2821" width="12" style="14" customWidth="1"/>
    <col min="2822" max="2825" width="9.875" style="14" customWidth="1"/>
    <col min="2826" max="3073" width="8.625" style="14"/>
    <col min="3074" max="3074" width="14" style="14" customWidth="1"/>
    <col min="3075" max="3077" width="12" style="14" customWidth="1"/>
    <col min="3078" max="3081" width="9.875" style="14" customWidth="1"/>
    <col min="3082" max="3329" width="8.625" style="14"/>
    <col min="3330" max="3330" width="14" style="14" customWidth="1"/>
    <col min="3331" max="3333" width="12" style="14" customWidth="1"/>
    <col min="3334" max="3337" width="9.875" style="14" customWidth="1"/>
    <col min="3338" max="3585" width="8.625" style="14"/>
    <col min="3586" max="3586" width="14" style="14" customWidth="1"/>
    <col min="3587" max="3589" width="12" style="14" customWidth="1"/>
    <col min="3590" max="3593" width="9.875" style="14" customWidth="1"/>
    <col min="3594" max="3841" width="8.625" style="14"/>
    <col min="3842" max="3842" width="14" style="14" customWidth="1"/>
    <col min="3843" max="3845" width="12" style="14" customWidth="1"/>
    <col min="3846" max="3849" width="9.875" style="14" customWidth="1"/>
    <col min="3850" max="4097" width="8.625" style="14"/>
    <col min="4098" max="4098" width="14" style="14" customWidth="1"/>
    <col min="4099" max="4101" width="12" style="14" customWidth="1"/>
    <col min="4102" max="4105" width="9.875" style="14" customWidth="1"/>
    <col min="4106" max="4353" width="8.625" style="14"/>
    <col min="4354" max="4354" width="14" style="14" customWidth="1"/>
    <col min="4355" max="4357" width="12" style="14" customWidth="1"/>
    <col min="4358" max="4361" width="9.875" style="14" customWidth="1"/>
    <col min="4362" max="4609" width="8.625" style="14"/>
    <col min="4610" max="4610" width="14" style="14" customWidth="1"/>
    <col min="4611" max="4613" width="12" style="14" customWidth="1"/>
    <col min="4614" max="4617" width="9.875" style="14" customWidth="1"/>
    <col min="4618" max="4865" width="8.625" style="14"/>
    <col min="4866" max="4866" width="14" style="14" customWidth="1"/>
    <col min="4867" max="4869" width="12" style="14" customWidth="1"/>
    <col min="4870" max="4873" width="9.875" style="14" customWidth="1"/>
    <col min="4874" max="5121" width="8.625" style="14"/>
    <col min="5122" max="5122" width="14" style="14" customWidth="1"/>
    <col min="5123" max="5125" width="12" style="14" customWidth="1"/>
    <col min="5126" max="5129" width="9.875" style="14" customWidth="1"/>
    <col min="5130" max="5377" width="8.625" style="14"/>
    <col min="5378" max="5378" width="14" style="14" customWidth="1"/>
    <col min="5379" max="5381" width="12" style="14" customWidth="1"/>
    <col min="5382" max="5385" width="9.875" style="14" customWidth="1"/>
    <col min="5386" max="5633" width="8.625" style="14"/>
    <col min="5634" max="5634" width="14" style="14" customWidth="1"/>
    <col min="5635" max="5637" width="12" style="14" customWidth="1"/>
    <col min="5638" max="5641" width="9.875" style="14" customWidth="1"/>
    <col min="5642" max="5889" width="8.625" style="14"/>
    <col min="5890" max="5890" width="14" style="14" customWidth="1"/>
    <col min="5891" max="5893" width="12" style="14" customWidth="1"/>
    <col min="5894" max="5897" width="9.875" style="14" customWidth="1"/>
    <col min="5898" max="6145" width="8.625" style="14"/>
    <col min="6146" max="6146" width="14" style="14" customWidth="1"/>
    <col min="6147" max="6149" width="12" style="14" customWidth="1"/>
    <col min="6150" max="6153" width="9.875" style="14" customWidth="1"/>
    <col min="6154" max="6401" width="8.625" style="14"/>
    <col min="6402" max="6402" width="14" style="14" customWidth="1"/>
    <col min="6403" max="6405" width="12" style="14" customWidth="1"/>
    <col min="6406" max="6409" width="9.875" style="14" customWidth="1"/>
    <col min="6410" max="6657" width="8.625" style="14"/>
    <col min="6658" max="6658" width="14" style="14" customWidth="1"/>
    <col min="6659" max="6661" width="12" style="14" customWidth="1"/>
    <col min="6662" max="6665" width="9.875" style="14" customWidth="1"/>
    <col min="6666" max="6913" width="8.625" style="14"/>
    <col min="6914" max="6914" width="14" style="14" customWidth="1"/>
    <col min="6915" max="6917" width="12" style="14" customWidth="1"/>
    <col min="6918" max="6921" width="9.875" style="14" customWidth="1"/>
    <col min="6922" max="7169" width="8.625" style="14"/>
    <col min="7170" max="7170" width="14" style="14" customWidth="1"/>
    <col min="7171" max="7173" width="12" style="14" customWidth="1"/>
    <col min="7174" max="7177" width="9.875" style="14" customWidth="1"/>
    <col min="7178" max="7425" width="8.625" style="14"/>
    <col min="7426" max="7426" width="14" style="14" customWidth="1"/>
    <col min="7427" max="7429" width="12" style="14" customWidth="1"/>
    <col min="7430" max="7433" width="9.875" style="14" customWidth="1"/>
    <col min="7434" max="7681" width="8.625" style="14"/>
    <col min="7682" max="7682" width="14" style="14" customWidth="1"/>
    <col min="7683" max="7685" width="12" style="14" customWidth="1"/>
    <col min="7686" max="7689" width="9.875" style="14" customWidth="1"/>
    <col min="7690" max="7937" width="8.625" style="14"/>
    <col min="7938" max="7938" width="14" style="14" customWidth="1"/>
    <col min="7939" max="7941" width="12" style="14" customWidth="1"/>
    <col min="7942" max="7945" width="9.875" style="14" customWidth="1"/>
    <col min="7946" max="8193" width="8.625" style="14"/>
    <col min="8194" max="8194" width="14" style="14" customWidth="1"/>
    <col min="8195" max="8197" width="12" style="14" customWidth="1"/>
    <col min="8198" max="8201" width="9.875" style="14" customWidth="1"/>
    <col min="8202" max="8449" width="8.625" style="14"/>
    <col min="8450" max="8450" width="14" style="14" customWidth="1"/>
    <col min="8451" max="8453" width="12" style="14" customWidth="1"/>
    <col min="8454" max="8457" width="9.875" style="14" customWidth="1"/>
    <col min="8458" max="8705" width="8.625" style="14"/>
    <col min="8706" max="8706" width="14" style="14" customWidth="1"/>
    <col min="8707" max="8709" width="12" style="14" customWidth="1"/>
    <col min="8710" max="8713" width="9.875" style="14" customWidth="1"/>
    <col min="8714" max="8961" width="8.625" style="14"/>
    <col min="8962" max="8962" width="14" style="14" customWidth="1"/>
    <col min="8963" max="8965" width="12" style="14" customWidth="1"/>
    <col min="8966" max="8969" width="9.875" style="14" customWidth="1"/>
    <col min="8970" max="9217" width="8.625" style="14"/>
    <col min="9218" max="9218" width="14" style="14" customWidth="1"/>
    <col min="9219" max="9221" width="12" style="14" customWidth="1"/>
    <col min="9222" max="9225" width="9.875" style="14" customWidth="1"/>
    <col min="9226" max="9473" width="8.625" style="14"/>
    <col min="9474" max="9474" width="14" style="14" customWidth="1"/>
    <col min="9475" max="9477" width="12" style="14" customWidth="1"/>
    <col min="9478" max="9481" width="9.875" style="14" customWidth="1"/>
    <col min="9482" max="9729" width="8.625" style="14"/>
    <col min="9730" max="9730" width="14" style="14" customWidth="1"/>
    <col min="9731" max="9733" width="12" style="14" customWidth="1"/>
    <col min="9734" max="9737" width="9.875" style="14" customWidth="1"/>
    <col min="9738" max="9985" width="8.625" style="14"/>
    <col min="9986" max="9986" width="14" style="14" customWidth="1"/>
    <col min="9987" max="9989" width="12" style="14" customWidth="1"/>
    <col min="9990" max="9993" width="9.875" style="14" customWidth="1"/>
    <col min="9994" max="10241" width="8.625" style="14"/>
    <col min="10242" max="10242" width="14" style="14" customWidth="1"/>
    <col min="10243" max="10245" width="12" style="14" customWidth="1"/>
    <col min="10246" max="10249" width="9.875" style="14" customWidth="1"/>
    <col min="10250" max="10497" width="8.625" style="14"/>
    <col min="10498" max="10498" width="14" style="14" customWidth="1"/>
    <col min="10499" max="10501" width="12" style="14" customWidth="1"/>
    <col min="10502" max="10505" width="9.875" style="14" customWidth="1"/>
    <col min="10506" max="10753" width="8.625" style="14"/>
    <col min="10754" max="10754" width="14" style="14" customWidth="1"/>
    <col min="10755" max="10757" width="12" style="14" customWidth="1"/>
    <col min="10758" max="10761" width="9.875" style="14" customWidth="1"/>
    <col min="10762" max="11009" width="8.625" style="14"/>
    <col min="11010" max="11010" width="14" style="14" customWidth="1"/>
    <col min="11011" max="11013" width="12" style="14" customWidth="1"/>
    <col min="11014" max="11017" width="9.875" style="14" customWidth="1"/>
    <col min="11018" max="11265" width="8.625" style="14"/>
    <col min="11266" max="11266" width="14" style="14" customWidth="1"/>
    <col min="11267" max="11269" width="12" style="14" customWidth="1"/>
    <col min="11270" max="11273" width="9.875" style="14" customWidth="1"/>
    <col min="11274" max="11521" width="8.625" style="14"/>
    <col min="11522" max="11522" width="14" style="14" customWidth="1"/>
    <col min="11523" max="11525" width="12" style="14" customWidth="1"/>
    <col min="11526" max="11529" width="9.875" style="14" customWidth="1"/>
    <col min="11530" max="11777" width="8.625" style="14"/>
    <col min="11778" max="11778" width="14" style="14" customWidth="1"/>
    <col min="11779" max="11781" width="12" style="14" customWidth="1"/>
    <col min="11782" max="11785" width="9.875" style="14" customWidth="1"/>
    <col min="11786" max="12033" width="8.625" style="14"/>
    <col min="12034" max="12034" width="14" style="14" customWidth="1"/>
    <col min="12035" max="12037" width="12" style="14" customWidth="1"/>
    <col min="12038" max="12041" width="9.875" style="14" customWidth="1"/>
    <col min="12042" max="12289" width="8.625" style="14"/>
    <col min="12290" max="12290" width="14" style="14" customWidth="1"/>
    <col min="12291" max="12293" width="12" style="14" customWidth="1"/>
    <col min="12294" max="12297" width="9.875" style="14" customWidth="1"/>
    <col min="12298" max="12545" width="8.625" style="14"/>
    <col min="12546" max="12546" width="14" style="14" customWidth="1"/>
    <col min="12547" max="12549" width="12" style="14" customWidth="1"/>
    <col min="12550" max="12553" width="9.875" style="14" customWidth="1"/>
    <col min="12554" max="12801" width="8.625" style="14"/>
    <col min="12802" max="12802" width="14" style="14" customWidth="1"/>
    <col min="12803" max="12805" width="12" style="14" customWidth="1"/>
    <col min="12806" max="12809" width="9.875" style="14" customWidth="1"/>
    <col min="12810" max="13057" width="8.625" style="14"/>
    <col min="13058" max="13058" width="14" style="14" customWidth="1"/>
    <col min="13059" max="13061" width="12" style="14" customWidth="1"/>
    <col min="13062" max="13065" width="9.875" style="14" customWidth="1"/>
    <col min="13066" max="13313" width="8.625" style="14"/>
    <col min="13314" max="13314" width="14" style="14" customWidth="1"/>
    <col min="13315" max="13317" width="12" style="14" customWidth="1"/>
    <col min="13318" max="13321" width="9.875" style="14" customWidth="1"/>
    <col min="13322" max="13569" width="8.625" style="14"/>
    <col min="13570" max="13570" width="14" style="14" customWidth="1"/>
    <col min="13571" max="13573" width="12" style="14" customWidth="1"/>
    <col min="13574" max="13577" width="9.875" style="14" customWidth="1"/>
    <col min="13578" max="13825" width="8.625" style="14"/>
    <col min="13826" max="13826" width="14" style="14" customWidth="1"/>
    <col min="13827" max="13829" width="12" style="14" customWidth="1"/>
    <col min="13830" max="13833" width="9.875" style="14" customWidth="1"/>
    <col min="13834" max="14081" width="8.625" style="14"/>
    <col min="14082" max="14082" width="14" style="14" customWidth="1"/>
    <col min="14083" max="14085" width="12" style="14" customWidth="1"/>
    <col min="14086" max="14089" width="9.875" style="14" customWidth="1"/>
    <col min="14090" max="14337" width="8.625" style="14"/>
    <col min="14338" max="14338" width="14" style="14" customWidth="1"/>
    <col min="14339" max="14341" width="12" style="14" customWidth="1"/>
    <col min="14342" max="14345" width="9.875" style="14" customWidth="1"/>
    <col min="14346" max="14593" width="8.625" style="14"/>
    <col min="14594" max="14594" width="14" style="14" customWidth="1"/>
    <col min="14595" max="14597" width="12" style="14" customWidth="1"/>
    <col min="14598" max="14601" width="9.875" style="14" customWidth="1"/>
    <col min="14602" max="14849" width="8.625" style="14"/>
    <col min="14850" max="14850" width="14" style="14" customWidth="1"/>
    <col min="14851" max="14853" width="12" style="14" customWidth="1"/>
    <col min="14854" max="14857" width="9.875" style="14" customWidth="1"/>
    <col min="14858" max="15105" width="8.625" style="14"/>
    <col min="15106" max="15106" width="14" style="14" customWidth="1"/>
    <col min="15107" max="15109" width="12" style="14" customWidth="1"/>
    <col min="15110" max="15113" width="9.875" style="14" customWidth="1"/>
    <col min="15114" max="15361" width="8.625" style="14"/>
    <col min="15362" max="15362" width="14" style="14" customWidth="1"/>
    <col min="15363" max="15365" width="12" style="14" customWidth="1"/>
    <col min="15366" max="15369" width="9.875" style="14" customWidth="1"/>
    <col min="15370" max="15617" width="8.625" style="14"/>
    <col min="15618" max="15618" width="14" style="14" customWidth="1"/>
    <col min="15619" max="15621" width="12" style="14" customWidth="1"/>
    <col min="15622" max="15625" width="9.875" style="14" customWidth="1"/>
    <col min="15626" max="15873" width="8.625" style="14"/>
    <col min="15874" max="15874" width="14" style="14" customWidth="1"/>
    <col min="15875" max="15877" width="12" style="14" customWidth="1"/>
    <col min="15878" max="15881" width="9.875" style="14" customWidth="1"/>
    <col min="15882" max="16129" width="8.625" style="14"/>
    <col min="16130" max="16130" width="14" style="14" customWidth="1"/>
    <col min="16131" max="16133" width="12" style="14" customWidth="1"/>
    <col min="16134" max="16137" width="9.875" style="14" customWidth="1"/>
    <col min="16138" max="16384" width="8.625" style="14"/>
  </cols>
  <sheetData>
    <row r="1" spans="1:9" ht="33" customHeight="1"/>
    <row r="2" spans="1:9" ht="22.5" customHeight="1">
      <c r="A2" s="288" t="s">
        <v>224</v>
      </c>
      <c r="B2" s="288"/>
      <c r="C2" s="288"/>
      <c r="D2" s="288"/>
      <c r="E2" s="288"/>
      <c r="F2" s="288"/>
      <c r="G2" s="288"/>
      <c r="H2" s="288"/>
      <c r="I2" s="288"/>
    </row>
    <row r="3" spans="1:9" s="13" customFormat="1" ht="13.5" customHeight="1">
      <c r="A3" s="41"/>
      <c r="B3" s="40"/>
      <c r="C3" s="40"/>
      <c r="D3" s="40"/>
      <c r="E3" s="40"/>
      <c r="F3" s="40"/>
      <c r="G3" s="40"/>
      <c r="H3" s="40"/>
      <c r="I3" s="40"/>
    </row>
    <row r="4" spans="1:9" ht="13.5" customHeight="1" thickBot="1">
      <c r="A4" s="39" t="s">
        <v>161</v>
      </c>
      <c r="B4" s="58"/>
      <c r="C4" s="59"/>
      <c r="D4" s="59"/>
      <c r="E4" s="59"/>
      <c r="F4" s="59"/>
      <c r="G4" s="59"/>
      <c r="H4" s="59"/>
      <c r="I4" s="59"/>
    </row>
    <row r="5" spans="1:9" ht="29.25" customHeight="1">
      <c r="A5" s="289" t="s">
        <v>154</v>
      </c>
      <c r="B5" s="290"/>
      <c r="C5" s="299" t="s">
        <v>81</v>
      </c>
      <c r="D5" s="300"/>
      <c r="E5" s="300"/>
      <c r="F5" s="300"/>
      <c r="G5" s="301"/>
      <c r="H5" s="299" t="s">
        <v>110</v>
      </c>
      <c r="I5" s="300"/>
    </row>
    <row r="6" spans="1:9" ht="29.25" customHeight="1">
      <c r="A6" s="291"/>
      <c r="B6" s="292"/>
      <c r="C6" s="302" t="s">
        <v>82</v>
      </c>
      <c r="D6" s="303"/>
      <c r="E6" s="304" t="s">
        <v>83</v>
      </c>
      <c r="F6" s="302" t="s">
        <v>84</v>
      </c>
      <c r="G6" s="303"/>
      <c r="H6" s="60" t="s">
        <v>85</v>
      </c>
      <c r="I6" s="61" t="s">
        <v>86</v>
      </c>
    </row>
    <row r="7" spans="1:9" ht="29.25" customHeight="1">
      <c r="A7" s="293"/>
      <c r="B7" s="294"/>
      <c r="C7" s="62" t="s">
        <v>87</v>
      </c>
      <c r="D7" s="63" t="s">
        <v>88</v>
      </c>
      <c r="E7" s="305"/>
      <c r="F7" s="62" t="s">
        <v>89</v>
      </c>
      <c r="G7" s="63" t="s">
        <v>83</v>
      </c>
      <c r="H7" s="64" t="s">
        <v>90</v>
      </c>
      <c r="I7" s="65" t="s">
        <v>90</v>
      </c>
    </row>
    <row r="8" spans="1:9" ht="29.25" customHeight="1">
      <c r="A8" s="295" t="s">
        <v>162</v>
      </c>
      <c r="B8" s="296"/>
      <c r="C8" s="66">
        <v>4943256</v>
      </c>
      <c r="D8" s="67">
        <v>3016250</v>
      </c>
      <c r="E8" s="66">
        <v>4919415</v>
      </c>
      <c r="F8" s="68">
        <v>13543</v>
      </c>
      <c r="G8" s="69">
        <v>13479</v>
      </c>
      <c r="H8" s="70">
        <v>148825</v>
      </c>
      <c r="I8" s="71">
        <v>86272</v>
      </c>
    </row>
    <row r="9" spans="1:9" ht="29.25" customHeight="1">
      <c r="A9" s="297" t="s">
        <v>163</v>
      </c>
      <c r="B9" s="298"/>
      <c r="C9" s="66">
        <v>5074654</v>
      </c>
      <c r="D9" s="67">
        <v>3073455</v>
      </c>
      <c r="E9" s="66">
        <v>5060450</v>
      </c>
      <c r="F9" s="70">
        <v>13866</v>
      </c>
      <c r="G9" s="72">
        <v>13826</v>
      </c>
      <c r="H9" s="70">
        <v>147885</v>
      </c>
      <c r="I9" s="71">
        <v>90174</v>
      </c>
    </row>
    <row r="10" spans="1:9" ht="29.25" customHeight="1">
      <c r="A10" s="297" t="s">
        <v>164</v>
      </c>
      <c r="B10" s="298"/>
      <c r="C10" s="73">
        <v>4957065</v>
      </c>
      <c r="D10" s="74" t="s">
        <v>165</v>
      </c>
      <c r="E10" s="75" t="s">
        <v>165</v>
      </c>
      <c r="F10" s="68">
        <v>13581</v>
      </c>
      <c r="G10" s="76" t="s">
        <v>165</v>
      </c>
      <c r="H10" s="73" t="s">
        <v>111</v>
      </c>
      <c r="I10" s="74" t="s">
        <v>112</v>
      </c>
    </row>
    <row r="11" spans="1:9" ht="29.25" customHeight="1">
      <c r="A11" s="284" t="s">
        <v>166</v>
      </c>
      <c r="B11" s="285"/>
      <c r="C11" s="77">
        <v>5029335</v>
      </c>
      <c r="D11" s="78" t="s">
        <v>167</v>
      </c>
      <c r="E11" s="78" t="s">
        <v>167</v>
      </c>
      <c r="F11" s="79">
        <v>13779</v>
      </c>
      <c r="G11" s="78" t="s">
        <v>167</v>
      </c>
      <c r="H11" s="80">
        <v>152385</v>
      </c>
      <c r="I11" s="81">
        <v>96073</v>
      </c>
    </row>
    <row r="12" spans="1:9" ht="29.25" customHeight="1">
      <c r="A12" s="286" t="s">
        <v>168</v>
      </c>
      <c r="B12" s="287"/>
      <c r="C12" s="82">
        <v>5059265</v>
      </c>
      <c r="D12" s="83" t="s">
        <v>167</v>
      </c>
      <c r="E12" s="83" t="s">
        <v>167</v>
      </c>
      <c r="F12" s="84">
        <v>13861</v>
      </c>
      <c r="G12" s="83" t="s">
        <v>167</v>
      </c>
      <c r="H12" s="82">
        <v>132777</v>
      </c>
      <c r="I12" s="85">
        <v>64338</v>
      </c>
    </row>
    <row r="13" spans="1:9" ht="29.25" customHeight="1">
      <c r="A13" s="42"/>
      <c r="B13" s="283" t="s">
        <v>91</v>
      </c>
      <c r="C13" s="283"/>
      <c r="D13" s="283"/>
      <c r="E13" s="283"/>
      <c r="F13" s="283"/>
      <c r="G13" s="283"/>
      <c r="H13" s="283"/>
      <c r="I13" s="283"/>
    </row>
    <row r="14" spans="1:9" ht="29.25" customHeight="1">
      <c r="A14" s="279" t="s">
        <v>142</v>
      </c>
      <c r="B14" s="86" t="s">
        <v>113</v>
      </c>
      <c r="C14" s="87">
        <v>4575275</v>
      </c>
      <c r="D14" s="88" t="s">
        <v>167</v>
      </c>
      <c r="E14" s="78" t="s">
        <v>167</v>
      </c>
      <c r="F14" s="87">
        <v>12535</v>
      </c>
      <c r="G14" s="88" t="s">
        <v>167</v>
      </c>
      <c r="H14" s="89" t="s">
        <v>116</v>
      </c>
      <c r="I14" s="90" t="s">
        <v>116</v>
      </c>
    </row>
    <row r="15" spans="1:9" ht="29.25" customHeight="1">
      <c r="A15" s="280"/>
      <c r="B15" s="91" t="s">
        <v>114</v>
      </c>
      <c r="C15" s="92">
        <v>221555</v>
      </c>
      <c r="D15" s="78" t="s">
        <v>167</v>
      </c>
      <c r="E15" s="78" t="s">
        <v>167</v>
      </c>
      <c r="F15" s="92">
        <v>607</v>
      </c>
      <c r="G15" s="78" t="s">
        <v>167</v>
      </c>
      <c r="H15" s="93">
        <v>152385</v>
      </c>
      <c r="I15" s="94">
        <v>96073</v>
      </c>
    </row>
    <row r="16" spans="1:9" ht="29.25" customHeight="1">
      <c r="A16" s="280"/>
      <c r="B16" s="95" t="s">
        <v>115</v>
      </c>
      <c r="C16" s="96" t="s">
        <v>167</v>
      </c>
      <c r="D16" s="78" t="s">
        <v>167</v>
      </c>
      <c r="E16" s="78" t="s">
        <v>167</v>
      </c>
      <c r="F16" s="96" t="s">
        <v>167</v>
      </c>
      <c r="G16" s="78" t="s">
        <v>167</v>
      </c>
      <c r="H16" s="97" t="s">
        <v>116</v>
      </c>
      <c r="I16" s="98" t="s">
        <v>116</v>
      </c>
    </row>
    <row r="17" spans="1:9" ht="29.25" customHeight="1">
      <c r="A17" s="280"/>
      <c r="B17" s="95" t="s">
        <v>92</v>
      </c>
      <c r="C17" s="96" t="s">
        <v>167</v>
      </c>
      <c r="D17" s="78" t="s">
        <v>167</v>
      </c>
      <c r="E17" s="78" t="s">
        <v>167</v>
      </c>
      <c r="F17" s="96" t="s">
        <v>167</v>
      </c>
      <c r="G17" s="78" t="s">
        <v>167</v>
      </c>
      <c r="H17" s="97" t="s">
        <v>116</v>
      </c>
      <c r="I17" s="98" t="s">
        <v>116</v>
      </c>
    </row>
    <row r="18" spans="1:9" ht="29.25" customHeight="1">
      <c r="A18" s="281"/>
      <c r="B18" s="99" t="s">
        <v>93</v>
      </c>
      <c r="C18" s="100">
        <v>232505</v>
      </c>
      <c r="D18" s="83" t="s">
        <v>167</v>
      </c>
      <c r="E18" s="83" t="s">
        <v>167</v>
      </c>
      <c r="F18" s="100">
        <v>637</v>
      </c>
      <c r="G18" s="83" t="s">
        <v>167</v>
      </c>
      <c r="H18" s="101" t="s">
        <v>116</v>
      </c>
      <c r="I18" s="102" t="s">
        <v>116</v>
      </c>
    </row>
    <row r="19" spans="1:9" ht="29.25" customHeight="1">
      <c r="A19" s="279" t="s">
        <v>169</v>
      </c>
      <c r="B19" s="103" t="s">
        <v>113</v>
      </c>
      <c r="C19" s="104">
        <v>4607760</v>
      </c>
      <c r="D19" s="105" t="s">
        <v>167</v>
      </c>
      <c r="E19" s="105" t="s">
        <v>167</v>
      </c>
      <c r="F19" s="104">
        <v>12624</v>
      </c>
      <c r="G19" s="105" t="s">
        <v>167</v>
      </c>
      <c r="H19" s="106" t="s">
        <v>116</v>
      </c>
      <c r="I19" s="107" t="s">
        <v>116</v>
      </c>
    </row>
    <row r="20" spans="1:9" ht="29.25" customHeight="1">
      <c r="A20" s="280"/>
      <c r="B20" s="91" t="s">
        <v>114</v>
      </c>
      <c r="C20" s="92">
        <v>220095</v>
      </c>
      <c r="D20" s="78" t="s">
        <v>167</v>
      </c>
      <c r="E20" s="78" t="s">
        <v>167</v>
      </c>
      <c r="F20" s="92">
        <v>603</v>
      </c>
      <c r="G20" s="78" t="s">
        <v>167</v>
      </c>
      <c r="H20" s="93">
        <v>132777</v>
      </c>
      <c r="I20" s="108">
        <v>64338</v>
      </c>
    </row>
    <row r="21" spans="1:9" ht="29.25" customHeight="1">
      <c r="A21" s="280"/>
      <c r="B21" s="95" t="s">
        <v>115</v>
      </c>
      <c r="C21" s="96" t="s">
        <v>167</v>
      </c>
      <c r="D21" s="78" t="s">
        <v>167</v>
      </c>
      <c r="E21" s="78" t="s">
        <v>167</v>
      </c>
      <c r="F21" s="96" t="s">
        <v>167</v>
      </c>
      <c r="G21" s="78" t="s">
        <v>167</v>
      </c>
      <c r="H21" s="97" t="s">
        <v>116</v>
      </c>
      <c r="I21" s="109" t="s">
        <v>116</v>
      </c>
    </row>
    <row r="22" spans="1:9" ht="29.25" customHeight="1">
      <c r="A22" s="280"/>
      <c r="B22" s="95" t="s">
        <v>92</v>
      </c>
      <c r="C22" s="96" t="s">
        <v>167</v>
      </c>
      <c r="D22" s="78" t="s">
        <v>167</v>
      </c>
      <c r="E22" s="78" t="s">
        <v>167</v>
      </c>
      <c r="F22" s="96" t="s">
        <v>167</v>
      </c>
      <c r="G22" s="78" t="s">
        <v>167</v>
      </c>
      <c r="H22" s="97" t="s">
        <v>116</v>
      </c>
      <c r="I22" s="109" t="s">
        <v>116</v>
      </c>
    </row>
    <row r="23" spans="1:9" ht="29.25" customHeight="1" thickBot="1">
      <c r="A23" s="282"/>
      <c r="B23" s="110" t="s">
        <v>93</v>
      </c>
      <c r="C23" s="111">
        <v>231410</v>
      </c>
      <c r="D23" s="112" t="s">
        <v>167</v>
      </c>
      <c r="E23" s="112" t="s">
        <v>167</v>
      </c>
      <c r="F23" s="111">
        <v>634</v>
      </c>
      <c r="G23" s="112" t="s">
        <v>167</v>
      </c>
      <c r="H23" s="113" t="s">
        <v>116</v>
      </c>
      <c r="I23" s="114" t="s">
        <v>116</v>
      </c>
    </row>
    <row r="24" spans="1:9" s="13" customFormat="1" ht="13.5" customHeight="1">
      <c r="A24" s="39" t="s">
        <v>145</v>
      </c>
      <c r="B24" s="39"/>
      <c r="C24" s="39"/>
      <c r="D24" s="39"/>
      <c r="E24" s="39"/>
      <c r="F24" s="115"/>
      <c r="G24" s="39"/>
      <c r="H24" s="39"/>
      <c r="I24" s="39"/>
    </row>
    <row r="25" spans="1:9" s="13" customFormat="1" ht="13.5" customHeight="1">
      <c r="A25" s="39" t="s">
        <v>146</v>
      </c>
      <c r="B25" s="39"/>
      <c r="C25" s="39"/>
      <c r="D25" s="39"/>
      <c r="E25" s="39"/>
      <c r="F25" s="39"/>
      <c r="G25" s="39"/>
      <c r="H25" s="39"/>
      <c r="I25" s="39"/>
    </row>
    <row r="26" spans="1:9" s="13" customFormat="1" ht="13.5" customHeight="1">
      <c r="A26" s="39" t="s">
        <v>148</v>
      </c>
      <c r="B26" s="39"/>
      <c r="C26" s="39"/>
      <c r="D26" s="39"/>
      <c r="E26" s="39"/>
      <c r="F26" s="39"/>
      <c r="G26" s="39"/>
      <c r="H26" s="39"/>
      <c r="I26" s="39"/>
    </row>
    <row r="27" spans="1:9" s="13" customFormat="1" ht="13.5" customHeight="1">
      <c r="A27" s="39" t="s">
        <v>155</v>
      </c>
      <c r="B27" s="39"/>
      <c r="C27" s="39"/>
      <c r="D27" s="39"/>
      <c r="E27" s="39"/>
      <c r="F27" s="39"/>
      <c r="G27" s="39"/>
      <c r="H27" s="39"/>
      <c r="I27" s="39"/>
    </row>
    <row r="28" spans="1:9" s="13" customFormat="1" ht="13.5" customHeight="1"/>
    <row r="29" spans="1:9" s="13" customFormat="1" ht="13.5" customHeight="1"/>
    <row r="30" spans="1:9" s="13" customFormat="1" ht="13.5" customHeight="1"/>
    <row r="31" spans="1:9" s="13" customFormat="1" ht="13.5" customHeight="1"/>
    <row r="32" spans="1:9" s="13" customFormat="1" ht="13.5" customHeight="1"/>
    <row r="33" s="13" customFormat="1" ht="13.5" customHeight="1"/>
    <row r="34" s="13" customFormat="1" ht="13.5" customHeight="1"/>
    <row r="35" s="13" customFormat="1" ht="13.5" customHeight="1"/>
    <row r="36" s="13" customFormat="1" ht="13.5" customHeight="1"/>
    <row r="37" s="13" customFormat="1" ht="13.5" customHeight="1"/>
    <row r="38" s="13" customFormat="1" ht="13.5" customHeight="1"/>
    <row r="39" s="13" customFormat="1"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sheetData>
  <mergeCells count="15">
    <mergeCell ref="A2:I2"/>
    <mergeCell ref="A5:B7"/>
    <mergeCell ref="A8:B8"/>
    <mergeCell ref="A9:B9"/>
    <mergeCell ref="A10:B10"/>
    <mergeCell ref="C5:G5"/>
    <mergeCell ref="H5:I5"/>
    <mergeCell ref="C6:D6"/>
    <mergeCell ref="E6:E7"/>
    <mergeCell ref="F6:G6"/>
    <mergeCell ref="A14:A18"/>
    <mergeCell ref="A19:A23"/>
    <mergeCell ref="B13:I13"/>
    <mergeCell ref="A11:B11"/>
    <mergeCell ref="A12:B12"/>
  </mergeCells>
  <phoneticPr fontId="2"/>
  <printOptions horizontalCentered="1"/>
  <pageMargins left="0.59055118110236227" right="0.59055118110236227" top="0.78740157480314965" bottom="0.78740157480314965" header="0.59055118110236227" footer="0.59055118110236227"/>
  <pageSetup paperSize="9" scale="99" orientation="portrait" r:id="rId1"/>
  <headerFooter alignWithMargins="0"/>
  <ignoredErrors>
    <ignoredError sqref="A9:B1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ColWidth="8.625" defaultRowHeight="13.5"/>
  <cols>
    <col min="1" max="1" width="11.875" style="21" customWidth="1"/>
    <col min="2" max="4" width="9.25" style="21" customWidth="1"/>
    <col min="5" max="6" width="10.75" style="21" customWidth="1"/>
    <col min="7" max="9" width="9.25" style="21" customWidth="1"/>
    <col min="10" max="16384" width="8.625" style="21"/>
  </cols>
  <sheetData>
    <row r="1" spans="1:11" ht="28.5" customHeight="1"/>
    <row r="2" spans="1:11" ht="22.5" customHeight="1">
      <c r="A2" s="267" t="s">
        <v>225</v>
      </c>
      <c r="B2" s="306"/>
      <c r="C2" s="306"/>
      <c r="D2" s="306"/>
      <c r="E2" s="306"/>
      <c r="F2" s="306"/>
      <c r="G2" s="306"/>
      <c r="H2" s="306"/>
      <c r="I2" s="306"/>
    </row>
    <row r="3" spans="1:11" ht="18.75" customHeight="1" thickBot="1">
      <c r="A3" s="47"/>
      <c r="B3" s="47"/>
      <c r="C3" s="47"/>
      <c r="D3" s="47"/>
      <c r="E3" s="47"/>
      <c r="F3" s="47"/>
      <c r="G3" s="47"/>
      <c r="H3" s="47"/>
      <c r="I3" s="47"/>
    </row>
    <row r="4" spans="1:11" ht="26.25" customHeight="1">
      <c r="A4" s="307" t="s">
        <v>30</v>
      </c>
      <c r="B4" s="309" t="s">
        <v>31</v>
      </c>
      <c r="C4" s="310"/>
      <c r="D4" s="310"/>
      <c r="E4" s="309" t="s">
        <v>32</v>
      </c>
      <c r="F4" s="311"/>
      <c r="G4" s="312" t="s">
        <v>33</v>
      </c>
      <c r="H4" s="313"/>
      <c r="I4" s="313"/>
    </row>
    <row r="5" spans="1:11" ht="26.25" customHeight="1">
      <c r="A5" s="308"/>
      <c r="B5" s="116" t="s">
        <v>34</v>
      </c>
      <c r="C5" s="117" t="s">
        <v>35</v>
      </c>
      <c r="D5" s="117" t="s">
        <v>36</v>
      </c>
      <c r="E5" s="116" t="s">
        <v>37</v>
      </c>
      <c r="F5" s="117" t="s">
        <v>38</v>
      </c>
      <c r="G5" s="116" t="s">
        <v>39</v>
      </c>
      <c r="H5" s="118" t="s">
        <v>40</v>
      </c>
      <c r="I5" s="119" t="s">
        <v>36</v>
      </c>
    </row>
    <row r="6" spans="1:11" ht="26.25" customHeight="1">
      <c r="A6" s="120" t="s">
        <v>162</v>
      </c>
      <c r="B6" s="121">
        <v>311</v>
      </c>
      <c r="C6" s="122">
        <v>4489</v>
      </c>
      <c r="D6" s="122">
        <v>4800</v>
      </c>
      <c r="E6" s="121">
        <v>271262</v>
      </c>
      <c r="F6" s="122">
        <v>278601</v>
      </c>
      <c r="G6" s="121">
        <v>2603</v>
      </c>
      <c r="H6" s="123">
        <v>2234</v>
      </c>
      <c r="I6" s="124">
        <v>4837</v>
      </c>
    </row>
    <row r="7" spans="1:11" ht="26.25" customHeight="1">
      <c r="A7" s="120">
        <v>27</v>
      </c>
      <c r="B7" s="121">
        <v>315</v>
      </c>
      <c r="C7" s="122">
        <v>4717</v>
      </c>
      <c r="D7" s="122">
        <v>5032</v>
      </c>
      <c r="E7" s="121">
        <v>312758</v>
      </c>
      <c r="F7" s="122">
        <v>320321</v>
      </c>
      <c r="G7" s="121">
        <v>2712</v>
      </c>
      <c r="H7" s="123">
        <v>2033</v>
      </c>
      <c r="I7" s="124">
        <v>4745</v>
      </c>
    </row>
    <row r="8" spans="1:11" ht="26.25" customHeight="1">
      <c r="A8" s="120">
        <v>28</v>
      </c>
      <c r="B8" s="121">
        <v>338</v>
      </c>
      <c r="C8" s="122">
        <v>4754</v>
      </c>
      <c r="D8" s="122">
        <v>5092</v>
      </c>
      <c r="E8" s="121">
        <v>326993</v>
      </c>
      <c r="F8" s="122">
        <v>334082</v>
      </c>
      <c r="G8" s="121">
        <v>2255</v>
      </c>
      <c r="H8" s="123">
        <v>2084</v>
      </c>
      <c r="I8" s="124">
        <v>4339</v>
      </c>
    </row>
    <row r="9" spans="1:11" ht="26.25" customHeight="1">
      <c r="A9" s="120">
        <v>29</v>
      </c>
      <c r="B9" s="121">
        <v>632</v>
      </c>
      <c r="C9" s="122">
        <v>4691</v>
      </c>
      <c r="D9" s="122">
        <v>5323</v>
      </c>
      <c r="E9" s="121">
        <v>370415</v>
      </c>
      <c r="F9" s="122">
        <v>373230</v>
      </c>
      <c r="G9" s="121">
        <v>2438</v>
      </c>
      <c r="H9" s="123">
        <v>2070</v>
      </c>
      <c r="I9" s="124">
        <v>4508</v>
      </c>
    </row>
    <row r="10" spans="1:11" ht="26.25" customHeight="1">
      <c r="A10" s="120">
        <v>30</v>
      </c>
      <c r="B10" s="125">
        <v>782</v>
      </c>
      <c r="C10" s="123">
        <v>4724</v>
      </c>
      <c r="D10" s="124">
        <v>5506</v>
      </c>
      <c r="E10" s="125">
        <f>106331+293683</f>
        <v>400014</v>
      </c>
      <c r="F10" s="124">
        <f>91097+288917</f>
        <v>380014</v>
      </c>
      <c r="G10" s="125">
        <f>778+625</f>
        <v>1403</v>
      </c>
      <c r="H10" s="123">
        <v>779</v>
      </c>
      <c r="I10" s="124">
        <f t="shared" ref="I10:I22" si="0">SUM(G10:H10)</f>
        <v>2182</v>
      </c>
      <c r="J10" s="31"/>
      <c r="K10" s="31"/>
    </row>
    <row r="11" spans="1:11" ht="26.25" customHeight="1">
      <c r="A11" s="120" t="s">
        <v>170</v>
      </c>
      <c r="B11" s="125">
        <v>60</v>
      </c>
      <c r="C11" s="123">
        <v>415</v>
      </c>
      <c r="D11" s="124">
        <v>475</v>
      </c>
      <c r="E11" s="125">
        <f>7410+20862</f>
        <v>28272</v>
      </c>
      <c r="F11" s="124">
        <v>29004</v>
      </c>
      <c r="G11" s="125">
        <f>162+22</f>
        <v>184</v>
      </c>
      <c r="H11" s="123">
        <v>159</v>
      </c>
      <c r="I11" s="124">
        <f t="shared" si="0"/>
        <v>343</v>
      </c>
      <c r="J11" s="31"/>
      <c r="K11" s="31"/>
    </row>
    <row r="12" spans="1:11" ht="26.25" customHeight="1">
      <c r="A12" s="132" t="s">
        <v>211</v>
      </c>
      <c r="B12" s="121">
        <v>62</v>
      </c>
      <c r="C12" s="122">
        <v>364</v>
      </c>
      <c r="D12" s="122">
        <v>426</v>
      </c>
      <c r="E12" s="121">
        <f>7772+24472</f>
        <v>32244</v>
      </c>
      <c r="F12" s="122">
        <f>7864+23336</f>
        <v>31200</v>
      </c>
      <c r="G12" s="121">
        <f>97+21</f>
        <v>118</v>
      </c>
      <c r="H12" s="123">
        <v>135</v>
      </c>
      <c r="I12" s="124">
        <f t="shared" si="0"/>
        <v>253</v>
      </c>
      <c r="J12" s="31"/>
      <c r="K12" s="31"/>
    </row>
    <row r="13" spans="1:11" ht="26.25" customHeight="1">
      <c r="A13" s="132" t="s">
        <v>212</v>
      </c>
      <c r="B13" s="121">
        <v>60</v>
      </c>
      <c r="C13" s="122">
        <v>392</v>
      </c>
      <c r="D13" s="122">
        <v>452</v>
      </c>
      <c r="E13" s="121">
        <f>8054+21826</f>
        <v>29880</v>
      </c>
      <c r="F13" s="122">
        <f>7933+21374</f>
        <v>29307</v>
      </c>
      <c r="G13" s="121">
        <f>79+25</f>
        <v>104</v>
      </c>
      <c r="H13" s="123">
        <v>160</v>
      </c>
      <c r="I13" s="124">
        <f t="shared" si="0"/>
        <v>264</v>
      </c>
      <c r="J13" s="31"/>
      <c r="K13" s="31"/>
    </row>
    <row r="14" spans="1:11" ht="26.25" customHeight="1">
      <c r="A14" s="132" t="s">
        <v>213</v>
      </c>
      <c r="B14" s="121">
        <v>58</v>
      </c>
      <c r="C14" s="122">
        <v>431</v>
      </c>
      <c r="D14" s="122">
        <v>489</v>
      </c>
      <c r="E14" s="121">
        <f>6919+22191</f>
        <v>29110</v>
      </c>
      <c r="F14" s="122">
        <f>6795+23426</f>
        <v>30221</v>
      </c>
      <c r="G14" s="121">
        <f>96+124</f>
        <v>220</v>
      </c>
      <c r="H14" s="123">
        <v>146</v>
      </c>
      <c r="I14" s="124">
        <f t="shared" si="0"/>
        <v>366</v>
      </c>
      <c r="J14" s="31"/>
      <c r="K14" s="31"/>
    </row>
    <row r="15" spans="1:11" ht="26.25" customHeight="1">
      <c r="A15" s="132" t="s">
        <v>214</v>
      </c>
      <c r="B15" s="121">
        <v>63</v>
      </c>
      <c r="C15" s="122">
        <v>426</v>
      </c>
      <c r="D15" s="122">
        <v>489</v>
      </c>
      <c r="E15" s="121">
        <f>8515+28890</f>
        <v>37405</v>
      </c>
      <c r="F15" s="122">
        <f>7926+28723</f>
        <v>36649</v>
      </c>
      <c r="G15" s="121">
        <f>100</f>
        <v>100</v>
      </c>
      <c r="H15" s="123">
        <v>70</v>
      </c>
      <c r="I15" s="124">
        <f t="shared" si="0"/>
        <v>170</v>
      </c>
      <c r="J15" s="31"/>
      <c r="K15" s="31"/>
    </row>
    <row r="16" spans="1:11" ht="26.25" customHeight="1">
      <c r="A16" s="132" t="s">
        <v>215</v>
      </c>
      <c r="B16" s="121">
        <v>62</v>
      </c>
      <c r="C16" s="122">
        <v>333</v>
      </c>
      <c r="D16" s="122">
        <v>395</v>
      </c>
      <c r="E16" s="121">
        <f>7757+24313</f>
        <v>32070</v>
      </c>
      <c r="F16" s="122">
        <f>7648+23738</f>
        <v>31386</v>
      </c>
      <c r="G16" s="121">
        <v>4</v>
      </c>
      <c r="H16" s="123">
        <v>80</v>
      </c>
      <c r="I16" s="124">
        <f t="shared" si="0"/>
        <v>84</v>
      </c>
      <c r="J16" s="31"/>
      <c r="K16" s="31"/>
    </row>
    <row r="17" spans="1:11" ht="26.25" customHeight="1">
      <c r="A17" s="132" t="s">
        <v>217</v>
      </c>
      <c r="B17" s="121">
        <v>61</v>
      </c>
      <c r="C17" s="122">
        <v>374</v>
      </c>
      <c r="D17" s="122">
        <v>435</v>
      </c>
      <c r="E17" s="121">
        <f>7993+25009</f>
        <v>33002</v>
      </c>
      <c r="F17" s="122">
        <f>7712+25195</f>
        <v>32907</v>
      </c>
      <c r="G17" s="121">
        <v>33</v>
      </c>
      <c r="H17" s="123">
        <v>3</v>
      </c>
      <c r="I17" s="124">
        <f t="shared" si="0"/>
        <v>36</v>
      </c>
      <c r="J17" s="31"/>
      <c r="K17" s="31"/>
    </row>
    <row r="18" spans="1:11" ht="26.25" customHeight="1">
      <c r="A18" s="132" t="s">
        <v>216</v>
      </c>
      <c r="B18" s="121">
        <v>51</v>
      </c>
      <c r="C18" s="122">
        <v>381</v>
      </c>
      <c r="D18" s="122">
        <v>432</v>
      </c>
      <c r="E18" s="121">
        <f>8173+25973</f>
        <v>34146</v>
      </c>
      <c r="F18" s="122">
        <f>8070+26523</f>
        <v>34593</v>
      </c>
      <c r="G18" s="121">
        <f>99+58</f>
        <v>157</v>
      </c>
      <c r="H18" s="123">
        <v>2</v>
      </c>
      <c r="I18" s="124">
        <f t="shared" si="0"/>
        <v>159</v>
      </c>
      <c r="J18" s="31"/>
      <c r="K18" s="31"/>
    </row>
    <row r="19" spans="1:11" ht="26.25" customHeight="1">
      <c r="A19" s="132" t="s">
        <v>218</v>
      </c>
      <c r="B19" s="121">
        <v>65</v>
      </c>
      <c r="C19" s="122">
        <v>370</v>
      </c>
      <c r="D19" s="122">
        <v>435</v>
      </c>
      <c r="E19" s="121">
        <f>9890+23103</f>
        <v>32993</v>
      </c>
      <c r="F19" s="122">
        <f>9349+26468</f>
        <v>35817</v>
      </c>
      <c r="G19" s="121">
        <f>101+76</f>
        <v>177</v>
      </c>
      <c r="H19" s="123">
        <v>18</v>
      </c>
      <c r="I19" s="124">
        <f t="shared" si="0"/>
        <v>195</v>
      </c>
      <c r="J19" s="31"/>
      <c r="K19" s="31"/>
    </row>
    <row r="20" spans="1:11" ht="26.25" customHeight="1">
      <c r="A20" s="120" t="s">
        <v>171</v>
      </c>
      <c r="B20" s="121">
        <v>80</v>
      </c>
      <c r="C20" s="122">
        <v>420</v>
      </c>
      <c r="D20" s="122">
        <v>500</v>
      </c>
      <c r="E20" s="121">
        <f>11350+26146</f>
        <v>37496</v>
      </c>
      <c r="F20" s="122">
        <f>11777+23474</f>
        <v>35251</v>
      </c>
      <c r="G20" s="121">
        <f>59+41</f>
        <v>100</v>
      </c>
      <c r="H20" s="123">
        <v>2</v>
      </c>
      <c r="I20" s="124">
        <f t="shared" si="0"/>
        <v>102</v>
      </c>
      <c r="J20" s="31"/>
      <c r="K20" s="31"/>
    </row>
    <row r="21" spans="1:11" ht="26.25" customHeight="1">
      <c r="A21" s="132" t="s">
        <v>219</v>
      </c>
      <c r="B21" s="121">
        <v>76</v>
      </c>
      <c r="C21" s="122">
        <v>377</v>
      </c>
      <c r="D21" s="122">
        <v>453</v>
      </c>
      <c r="E21" s="121">
        <f>11176+23307</f>
        <v>34483</v>
      </c>
      <c r="F21" s="122">
        <f>10870+23785</f>
        <v>34655</v>
      </c>
      <c r="G21" s="121">
        <f>39+67</f>
        <v>106</v>
      </c>
      <c r="H21" s="123">
        <v>1</v>
      </c>
      <c r="I21" s="124">
        <f t="shared" si="0"/>
        <v>107</v>
      </c>
      <c r="J21" s="31"/>
      <c r="K21" s="31"/>
    </row>
    <row r="22" spans="1:11" ht="26.25" customHeight="1" thickBot="1">
      <c r="A22" s="133" t="s">
        <v>220</v>
      </c>
      <c r="B22" s="126">
        <v>84</v>
      </c>
      <c r="C22" s="127">
        <v>441</v>
      </c>
      <c r="D22" s="127">
        <v>525</v>
      </c>
      <c r="E22" s="126">
        <f>11322+27591</f>
        <v>38913</v>
      </c>
      <c r="F22" s="127">
        <f>11170+27300</f>
        <v>38470</v>
      </c>
      <c r="G22" s="126">
        <f>41+59</f>
        <v>100</v>
      </c>
      <c r="H22" s="128">
        <v>3</v>
      </c>
      <c r="I22" s="129">
        <f t="shared" si="0"/>
        <v>103</v>
      </c>
      <c r="J22" s="31"/>
      <c r="K22" s="31"/>
    </row>
    <row r="23" spans="1:11">
      <c r="A23" s="45" t="s">
        <v>209</v>
      </c>
      <c r="B23" s="45"/>
      <c r="C23" s="45"/>
      <c r="D23" s="45"/>
      <c r="E23" s="45"/>
      <c r="F23" s="45"/>
      <c r="G23" s="45"/>
      <c r="H23" s="45"/>
      <c r="I23" s="45"/>
    </row>
    <row r="24" spans="1:11">
      <c r="A24" s="130" t="s">
        <v>149</v>
      </c>
      <c r="B24" s="130"/>
      <c r="C24" s="131"/>
      <c r="D24" s="131"/>
      <c r="E24" s="131"/>
      <c r="F24" s="131"/>
      <c r="G24" s="131"/>
      <c r="H24" s="131"/>
      <c r="I24" s="45"/>
    </row>
    <row r="25" spans="1:11">
      <c r="B25" s="31"/>
      <c r="C25" s="31"/>
      <c r="D25" s="31"/>
      <c r="E25" s="31"/>
      <c r="F25" s="31"/>
      <c r="G25" s="31"/>
      <c r="H25" s="31"/>
      <c r="I25" s="31"/>
    </row>
    <row r="26" spans="1:11">
      <c r="B26" s="31"/>
      <c r="C26" s="31"/>
      <c r="D26" s="31"/>
      <c r="E26" s="31"/>
      <c r="F26" s="31"/>
      <c r="G26" s="31"/>
      <c r="H26" s="31"/>
      <c r="I26" s="31"/>
    </row>
  </sheetData>
  <mergeCells count="5">
    <mergeCell ref="A2:I2"/>
    <mergeCell ref="A4:A5"/>
    <mergeCell ref="B4:D4"/>
    <mergeCell ref="E4:F4"/>
    <mergeCell ref="G4:I4"/>
  </mergeCells>
  <phoneticPr fontId="2"/>
  <printOptions horizontalCentered="1"/>
  <pageMargins left="0.78740157480314965" right="0.78740157480314965" top="0.78740157480314965" bottom="0.78740157480314965" header="0.59055118110236227" footer="0.59055118110236227"/>
  <pageSetup paperSize="9" orientation="portrait" r:id="rId1"/>
  <headerFooter alignWithMargins="0"/>
  <ignoredErrors>
    <ignoredError sqref="A12:A22"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zoomScaleNormal="100" workbookViewId="0"/>
  </sheetViews>
  <sheetFormatPr defaultRowHeight="13.5"/>
  <cols>
    <col min="1" max="1" width="12.5" style="56" customWidth="1"/>
    <col min="2" max="7" width="12.25" style="56" customWidth="1"/>
    <col min="8" max="8" width="12.5" style="56" customWidth="1"/>
    <col min="9" max="9" width="12.375" style="56" customWidth="1"/>
    <col min="10" max="12" width="12.25" style="56" customWidth="1"/>
    <col min="13" max="14" width="12.5" style="56" customWidth="1"/>
    <col min="15" max="16384" width="9" style="56"/>
  </cols>
  <sheetData>
    <row r="1" spans="1:14" ht="33" customHeight="1"/>
    <row r="2" spans="1:14" s="53" customFormat="1" ht="24.95" customHeight="1">
      <c r="A2" s="314" t="s">
        <v>226</v>
      </c>
      <c r="B2" s="314"/>
      <c r="C2" s="314"/>
      <c r="D2" s="314"/>
      <c r="E2" s="314"/>
      <c r="F2" s="314"/>
      <c r="G2" s="314"/>
      <c r="H2" s="315" t="s">
        <v>227</v>
      </c>
      <c r="I2" s="315"/>
      <c r="J2" s="315"/>
      <c r="K2" s="315"/>
      <c r="L2" s="315"/>
      <c r="M2" s="315"/>
    </row>
    <row r="3" spans="1:14" s="54" customFormat="1" ht="20.100000000000001" customHeight="1" thickBot="1">
      <c r="A3" s="168" t="s">
        <v>41</v>
      </c>
      <c r="B3" s="168"/>
      <c r="C3" s="168"/>
      <c r="D3" s="168"/>
      <c r="E3" s="168"/>
      <c r="F3" s="168"/>
      <c r="G3" s="168"/>
      <c r="H3" s="168"/>
      <c r="I3" s="168"/>
      <c r="J3" s="168"/>
      <c r="K3" s="168"/>
      <c r="L3" s="168"/>
      <c r="M3" s="169"/>
      <c r="N3" s="169" t="s">
        <v>42</v>
      </c>
    </row>
    <row r="4" spans="1:14" s="54" customFormat="1" ht="23.1" customHeight="1">
      <c r="A4" s="170" t="s">
        <v>43</v>
      </c>
      <c r="B4" s="316" t="s">
        <v>44</v>
      </c>
      <c r="C4" s="317"/>
      <c r="D4" s="317"/>
      <c r="E4" s="317"/>
      <c r="F4" s="317"/>
      <c r="G4" s="317"/>
      <c r="H4" s="318" t="s">
        <v>185</v>
      </c>
      <c r="I4" s="317"/>
      <c r="J4" s="317"/>
      <c r="K4" s="317"/>
      <c r="L4" s="317"/>
      <c r="M4" s="317"/>
      <c r="N4" s="171" t="s">
        <v>43</v>
      </c>
    </row>
    <row r="5" spans="1:14" s="54" customFormat="1" ht="23.1" customHeight="1">
      <c r="A5" s="172" t="s">
        <v>45</v>
      </c>
      <c r="B5" s="173" t="s">
        <v>46</v>
      </c>
      <c r="C5" s="174" t="s">
        <v>96</v>
      </c>
      <c r="D5" s="174" t="s">
        <v>97</v>
      </c>
      <c r="E5" s="174" t="s">
        <v>117</v>
      </c>
      <c r="F5" s="174" t="s">
        <v>99</v>
      </c>
      <c r="G5" s="175" t="s">
        <v>100</v>
      </c>
      <c r="H5" s="176" t="s">
        <v>46</v>
      </c>
      <c r="I5" s="174" t="s">
        <v>96</v>
      </c>
      <c r="J5" s="177" t="s">
        <v>47</v>
      </c>
      <c r="K5" s="177" t="s">
        <v>48</v>
      </c>
      <c r="L5" s="174" t="s">
        <v>99</v>
      </c>
      <c r="M5" s="177" t="s">
        <v>49</v>
      </c>
      <c r="N5" s="178" t="s">
        <v>45</v>
      </c>
    </row>
    <row r="6" spans="1:14" s="54" customFormat="1" ht="18.600000000000001" customHeight="1">
      <c r="A6" s="179" t="s">
        <v>186</v>
      </c>
      <c r="B6" s="180">
        <v>421153</v>
      </c>
      <c r="C6" s="180">
        <v>1897491</v>
      </c>
      <c r="D6" s="180">
        <v>169828</v>
      </c>
      <c r="E6" s="180">
        <v>153536</v>
      </c>
      <c r="F6" s="180">
        <v>15220</v>
      </c>
      <c r="G6" s="180">
        <v>2657228</v>
      </c>
      <c r="H6" s="181">
        <v>1357924</v>
      </c>
      <c r="I6" s="182">
        <v>5490435</v>
      </c>
      <c r="J6" s="182">
        <v>1108088</v>
      </c>
      <c r="K6" s="181">
        <v>1039543</v>
      </c>
      <c r="L6" s="182">
        <v>124515</v>
      </c>
      <c r="M6" s="182">
        <v>9120505</v>
      </c>
      <c r="N6" s="179" t="s">
        <v>186</v>
      </c>
    </row>
    <row r="7" spans="1:14" s="54" customFormat="1" ht="18.600000000000001" customHeight="1">
      <c r="A7" s="179">
        <v>27</v>
      </c>
      <c r="B7" s="180">
        <v>442187</v>
      </c>
      <c r="C7" s="180">
        <v>1903443</v>
      </c>
      <c r="D7" s="180">
        <v>172324</v>
      </c>
      <c r="E7" s="180">
        <v>157322</v>
      </c>
      <c r="F7" s="180">
        <v>14591</v>
      </c>
      <c r="G7" s="180">
        <v>2689867</v>
      </c>
      <c r="H7" s="181">
        <v>1390544</v>
      </c>
      <c r="I7" s="182">
        <v>5473037</v>
      </c>
      <c r="J7" s="182">
        <v>1092330</v>
      </c>
      <c r="K7" s="181">
        <v>1061878</v>
      </c>
      <c r="L7" s="182">
        <v>124212</v>
      </c>
      <c r="M7" s="182">
        <v>9142001</v>
      </c>
      <c r="N7" s="179">
        <v>27</v>
      </c>
    </row>
    <row r="8" spans="1:14" s="54" customFormat="1" ht="18.600000000000001" customHeight="1">
      <c r="A8" s="179">
        <v>28</v>
      </c>
      <c r="B8" s="180">
        <v>450441</v>
      </c>
      <c r="C8" s="180">
        <v>1918076</v>
      </c>
      <c r="D8" s="180">
        <v>178710</v>
      </c>
      <c r="E8" s="180">
        <v>158483</v>
      </c>
      <c r="F8" s="180">
        <v>13898</v>
      </c>
      <c r="G8" s="180">
        <v>2719608</v>
      </c>
      <c r="H8" s="181">
        <v>1426344</v>
      </c>
      <c r="I8" s="182">
        <v>5504395</v>
      </c>
      <c r="J8" s="182">
        <v>1127262</v>
      </c>
      <c r="K8" s="181">
        <v>1120929</v>
      </c>
      <c r="L8" s="182">
        <v>126639</v>
      </c>
      <c r="M8" s="182">
        <v>9305569</v>
      </c>
      <c r="N8" s="179">
        <v>28</v>
      </c>
    </row>
    <row r="9" spans="1:14" s="54" customFormat="1" ht="18.600000000000001" customHeight="1">
      <c r="A9" s="179">
        <v>29</v>
      </c>
      <c r="B9" s="180">
        <v>453758</v>
      </c>
      <c r="C9" s="180">
        <v>1897189</v>
      </c>
      <c r="D9" s="180">
        <v>184705</v>
      </c>
      <c r="E9" s="180">
        <v>162606</v>
      </c>
      <c r="F9" s="180">
        <v>15870</v>
      </c>
      <c r="G9" s="180">
        <v>2714128</v>
      </c>
      <c r="H9" s="181">
        <v>1459239</v>
      </c>
      <c r="I9" s="182">
        <v>5590088</v>
      </c>
      <c r="J9" s="181">
        <v>1158558</v>
      </c>
      <c r="K9" s="182">
        <v>1206528</v>
      </c>
      <c r="L9" s="181">
        <v>133637</v>
      </c>
      <c r="M9" s="182">
        <v>9548050</v>
      </c>
      <c r="N9" s="179">
        <v>29</v>
      </c>
    </row>
    <row r="10" spans="1:14" s="54" customFormat="1" ht="18.600000000000001" customHeight="1">
      <c r="A10" s="179">
        <v>30</v>
      </c>
      <c r="B10" s="180">
        <v>442567</v>
      </c>
      <c r="C10" s="180">
        <v>1810220</v>
      </c>
      <c r="D10" s="180">
        <v>175314</v>
      </c>
      <c r="E10" s="180">
        <v>159627</v>
      </c>
      <c r="F10" s="180">
        <v>16548</v>
      </c>
      <c r="G10" s="180">
        <v>2604276</v>
      </c>
      <c r="H10" s="181">
        <v>1490188</v>
      </c>
      <c r="I10" s="182">
        <v>5606009</v>
      </c>
      <c r="J10" s="181">
        <v>1172516</v>
      </c>
      <c r="K10" s="182">
        <v>1265378</v>
      </c>
      <c r="L10" s="181">
        <v>145446</v>
      </c>
      <c r="M10" s="182">
        <v>9679537</v>
      </c>
      <c r="N10" s="179">
        <v>30</v>
      </c>
    </row>
    <row r="11" spans="1:14" s="54" customFormat="1" ht="18.600000000000001" customHeight="1">
      <c r="A11" s="179" t="s">
        <v>187</v>
      </c>
      <c r="B11" s="180">
        <v>36163</v>
      </c>
      <c r="C11" s="180">
        <v>148580</v>
      </c>
      <c r="D11" s="180">
        <v>14414</v>
      </c>
      <c r="E11" s="180">
        <v>13406</v>
      </c>
      <c r="F11" s="180">
        <v>1398</v>
      </c>
      <c r="G11" s="180">
        <v>213961</v>
      </c>
      <c r="H11" s="181">
        <v>121911</v>
      </c>
      <c r="I11" s="182">
        <v>463149</v>
      </c>
      <c r="J11" s="181">
        <v>95279</v>
      </c>
      <c r="K11" s="182">
        <v>103134</v>
      </c>
      <c r="L11" s="181">
        <v>12163</v>
      </c>
      <c r="M11" s="182">
        <v>795636</v>
      </c>
      <c r="N11" s="179" t="s">
        <v>187</v>
      </c>
    </row>
    <row r="12" spans="1:14" s="54" customFormat="1" ht="18.600000000000001" customHeight="1">
      <c r="A12" s="183" t="s">
        <v>190</v>
      </c>
      <c r="B12" s="180">
        <v>36787</v>
      </c>
      <c r="C12" s="180">
        <v>153291</v>
      </c>
      <c r="D12" s="180">
        <v>14243</v>
      </c>
      <c r="E12" s="180">
        <v>13612</v>
      </c>
      <c r="F12" s="180">
        <v>1489</v>
      </c>
      <c r="G12" s="180">
        <v>219422</v>
      </c>
      <c r="H12" s="181">
        <v>124870</v>
      </c>
      <c r="I12" s="182">
        <v>477160</v>
      </c>
      <c r="J12" s="181">
        <v>93865</v>
      </c>
      <c r="K12" s="182">
        <v>100690</v>
      </c>
      <c r="L12" s="181">
        <v>12421</v>
      </c>
      <c r="M12" s="182">
        <v>809006</v>
      </c>
      <c r="N12" s="183" t="s">
        <v>189</v>
      </c>
    </row>
    <row r="13" spans="1:14" s="54" customFormat="1" ht="18.600000000000001" customHeight="1">
      <c r="A13" s="183" t="s">
        <v>192</v>
      </c>
      <c r="B13" s="180">
        <v>34389</v>
      </c>
      <c r="C13" s="180">
        <v>142078</v>
      </c>
      <c r="D13" s="180">
        <v>14072</v>
      </c>
      <c r="E13" s="180">
        <v>13498</v>
      </c>
      <c r="F13" s="180">
        <v>1298</v>
      </c>
      <c r="G13" s="180">
        <v>205335</v>
      </c>
      <c r="H13" s="181">
        <v>114528</v>
      </c>
      <c r="I13" s="182">
        <v>431314</v>
      </c>
      <c r="J13" s="181">
        <v>94743</v>
      </c>
      <c r="K13" s="182">
        <v>102841</v>
      </c>
      <c r="L13" s="181">
        <v>11682</v>
      </c>
      <c r="M13" s="182">
        <v>755108</v>
      </c>
      <c r="N13" s="183" t="s">
        <v>191</v>
      </c>
    </row>
    <row r="14" spans="1:14" s="54" customFormat="1" ht="18.600000000000001" customHeight="1">
      <c r="A14" s="183" t="s">
        <v>194</v>
      </c>
      <c r="B14" s="182">
        <v>35174</v>
      </c>
      <c r="C14" s="182">
        <v>146401</v>
      </c>
      <c r="D14" s="182">
        <v>14358</v>
      </c>
      <c r="E14" s="182">
        <v>13691</v>
      </c>
      <c r="F14" s="182">
        <v>1353</v>
      </c>
      <c r="G14" s="180">
        <v>210977</v>
      </c>
      <c r="H14" s="181">
        <v>117552</v>
      </c>
      <c r="I14" s="182">
        <v>446705</v>
      </c>
      <c r="J14" s="181">
        <v>99730</v>
      </c>
      <c r="K14" s="182">
        <v>109160</v>
      </c>
      <c r="L14" s="181">
        <v>11879</v>
      </c>
      <c r="M14" s="182">
        <v>785026</v>
      </c>
      <c r="N14" s="183" t="s">
        <v>193</v>
      </c>
    </row>
    <row r="15" spans="1:14" s="54" customFormat="1" ht="18.600000000000001" customHeight="1">
      <c r="A15" s="183" t="s">
        <v>196</v>
      </c>
      <c r="B15" s="182">
        <v>40448</v>
      </c>
      <c r="C15" s="182">
        <v>169488</v>
      </c>
      <c r="D15" s="182">
        <v>14572</v>
      </c>
      <c r="E15" s="182">
        <v>13325</v>
      </c>
      <c r="F15" s="182">
        <v>1359</v>
      </c>
      <c r="G15" s="180">
        <v>239192</v>
      </c>
      <c r="H15" s="181">
        <v>138288</v>
      </c>
      <c r="I15" s="182">
        <v>530817</v>
      </c>
      <c r="J15" s="181">
        <v>99736</v>
      </c>
      <c r="K15" s="182">
        <v>107480</v>
      </c>
      <c r="L15" s="181">
        <v>11249</v>
      </c>
      <c r="M15" s="182">
        <v>887570</v>
      </c>
      <c r="N15" s="183" t="s">
        <v>195</v>
      </c>
    </row>
    <row r="16" spans="1:14" s="54" customFormat="1" ht="18.600000000000001" customHeight="1">
      <c r="A16" s="183" t="s">
        <v>198</v>
      </c>
      <c r="B16" s="182">
        <v>36044</v>
      </c>
      <c r="C16" s="182">
        <v>146803</v>
      </c>
      <c r="D16" s="182">
        <v>13984</v>
      </c>
      <c r="E16" s="182">
        <v>12901</v>
      </c>
      <c r="F16" s="182">
        <v>1278</v>
      </c>
      <c r="G16" s="180">
        <v>211010</v>
      </c>
      <c r="H16" s="181">
        <v>120912</v>
      </c>
      <c r="I16" s="182">
        <v>450454</v>
      </c>
      <c r="J16" s="181">
        <v>95678</v>
      </c>
      <c r="K16" s="182">
        <v>102243</v>
      </c>
      <c r="L16" s="181">
        <v>11541</v>
      </c>
      <c r="M16" s="182">
        <v>780828</v>
      </c>
      <c r="N16" s="183" t="s">
        <v>197</v>
      </c>
    </row>
    <row r="17" spans="1:14" s="54" customFormat="1" ht="18.600000000000001" customHeight="1">
      <c r="A17" s="183" t="s">
        <v>200</v>
      </c>
      <c r="B17" s="182">
        <v>36816</v>
      </c>
      <c r="C17" s="182">
        <v>151416</v>
      </c>
      <c r="D17" s="182">
        <v>15596</v>
      </c>
      <c r="E17" s="182">
        <v>13754</v>
      </c>
      <c r="F17" s="182">
        <v>1736</v>
      </c>
      <c r="G17" s="180">
        <v>219318</v>
      </c>
      <c r="H17" s="181">
        <v>126547</v>
      </c>
      <c r="I17" s="182">
        <v>471548</v>
      </c>
      <c r="J17" s="181">
        <v>102859</v>
      </c>
      <c r="K17" s="182">
        <v>110604</v>
      </c>
      <c r="L17" s="181">
        <v>13857</v>
      </c>
      <c r="M17" s="182">
        <v>825415</v>
      </c>
      <c r="N17" s="183" t="s">
        <v>199</v>
      </c>
    </row>
    <row r="18" spans="1:14" s="54" customFormat="1" ht="18.600000000000001" customHeight="1">
      <c r="A18" s="183" t="s">
        <v>202</v>
      </c>
      <c r="B18" s="182">
        <v>40782</v>
      </c>
      <c r="C18" s="182">
        <v>163309</v>
      </c>
      <c r="D18" s="182">
        <v>15694</v>
      </c>
      <c r="E18" s="182">
        <v>13222</v>
      </c>
      <c r="F18" s="182">
        <v>1760</v>
      </c>
      <c r="G18" s="180">
        <v>234767</v>
      </c>
      <c r="H18" s="181">
        <v>133176</v>
      </c>
      <c r="I18" s="182">
        <v>501122</v>
      </c>
      <c r="J18" s="181">
        <v>102027</v>
      </c>
      <c r="K18" s="182">
        <v>109413</v>
      </c>
      <c r="L18" s="181">
        <v>14975</v>
      </c>
      <c r="M18" s="182">
        <v>860713</v>
      </c>
      <c r="N18" s="183" t="s">
        <v>201</v>
      </c>
    </row>
    <row r="19" spans="1:14" s="54" customFormat="1" ht="18.600000000000001" customHeight="1">
      <c r="A19" s="183" t="s">
        <v>204</v>
      </c>
      <c r="B19" s="182">
        <v>37804</v>
      </c>
      <c r="C19" s="182">
        <v>151781</v>
      </c>
      <c r="D19" s="182">
        <v>15361</v>
      </c>
      <c r="E19" s="182">
        <v>14005</v>
      </c>
      <c r="F19" s="182">
        <v>1360</v>
      </c>
      <c r="G19" s="180">
        <v>220311</v>
      </c>
      <c r="H19" s="181">
        <v>127056</v>
      </c>
      <c r="I19" s="182">
        <v>472096</v>
      </c>
      <c r="J19" s="181">
        <v>104970</v>
      </c>
      <c r="K19" s="182">
        <v>114552</v>
      </c>
      <c r="L19" s="181">
        <v>12562</v>
      </c>
      <c r="M19" s="182">
        <v>831236</v>
      </c>
      <c r="N19" s="183" t="s">
        <v>203</v>
      </c>
    </row>
    <row r="20" spans="1:14" s="54" customFormat="1" ht="18.600000000000001" customHeight="1">
      <c r="A20" s="179" t="s">
        <v>188</v>
      </c>
      <c r="B20" s="182">
        <v>35557</v>
      </c>
      <c r="C20" s="182">
        <v>145402</v>
      </c>
      <c r="D20" s="182">
        <v>13544</v>
      </c>
      <c r="E20" s="182">
        <v>12228</v>
      </c>
      <c r="F20" s="182">
        <v>1162</v>
      </c>
      <c r="G20" s="180">
        <v>207893</v>
      </c>
      <c r="H20" s="181">
        <v>122566</v>
      </c>
      <c r="I20" s="182">
        <v>463867</v>
      </c>
      <c r="J20" s="181">
        <v>91295</v>
      </c>
      <c r="K20" s="182">
        <v>95981</v>
      </c>
      <c r="L20" s="181">
        <v>10583</v>
      </c>
      <c r="M20" s="182">
        <v>784292</v>
      </c>
      <c r="N20" s="179" t="s">
        <v>188</v>
      </c>
    </row>
    <row r="21" spans="1:14" s="54" customFormat="1" ht="18.600000000000001" customHeight="1">
      <c r="A21" s="184" t="s">
        <v>206</v>
      </c>
      <c r="B21" s="182">
        <v>32743</v>
      </c>
      <c r="C21" s="182">
        <v>133715</v>
      </c>
      <c r="D21" s="182">
        <v>13555</v>
      </c>
      <c r="E21" s="182">
        <v>12276</v>
      </c>
      <c r="F21" s="182">
        <v>1070</v>
      </c>
      <c r="G21" s="180">
        <v>193359</v>
      </c>
      <c r="H21" s="181">
        <v>110744</v>
      </c>
      <c r="I21" s="182">
        <v>410457</v>
      </c>
      <c r="J21" s="181">
        <v>90159</v>
      </c>
      <c r="K21" s="182">
        <v>98151</v>
      </c>
      <c r="L21" s="181">
        <v>10858</v>
      </c>
      <c r="M21" s="182">
        <v>720369</v>
      </c>
      <c r="N21" s="183" t="s">
        <v>205</v>
      </c>
    </row>
    <row r="22" spans="1:14" s="54" customFormat="1" ht="18.600000000000001" customHeight="1" thickBot="1">
      <c r="A22" s="185" t="s">
        <v>208</v>
      </c>
      <c r="B22" s="186">
        <v>39860</v>
      </c>
      <c r="C22" s="186">
        <v>157956</v>
      </c>
      <c r="D22" s="186">
        <v>15921</v>
      </c>
      <c r="E22" s="186">
        <v>13709</v>
      </c>
      <c r="F22" s="186">
        <v>1285</v>
      </c>
      <c r="G22" s="187">
        <v>228731</v>
      </c>
      <c r="H22" s="188">
        <v>132038</v>
      </c>
      <c r="I22" s="186">
        <v>487320</v>
      </c>
      <c r="J22" s="188">
        <v>102175</v>
      </c>
      <c r="K22" s="186">
        <v>111129</v>
      </c>
      <c r="L22" s="188">
        <v>11676</v>
      </c>
      <c r="M22" s="186">
        <v>844338</v>
      </c>
      <c r="N22" s="189" t="s">
        <v>207</v>
      </c>
    </row>
    <row r="23" spans="1:14" s="54" customFormat="1" ht="8.1" customHeight="1">
      <c r="A23" s="190"/>
      <c r="B23" s="191"/>
      <c r="C23" s="191"/>
      <c r="D23" s="191"/>
      <c r="E23" s="191"/>
      <c r="F23" s="191"/>
      <c r="G23" s="191"/>
      <c r="H23" s="191"/>
      <c r="I23" s="191"/>
      <c r="J23" s="191"/>
      <c r="K23" s="191"/>
      <c r="L23" s="192"/>
      <c r="M23" s="191"/>
      <c r="N23" s="168"/>
    </row>
    <row r="24" spans="1:14" s="54" customFormat="1" ht="20.100000000000001" customHeight="1" thickBot="1">
      <c r="A24" s="168" t="s">
        <v>50</v>
      </c>
      <c r="B24" s="168"/>
      <c r="C24" s="168"/>
      <c r="D24" s="168"/>
      <c r="E24" s="168"/>
      <c r="F24" s="168"/>
      <c r="G24" s="168"/>
      <c r="H24" s="168"/>
      <c r="I24" s="168"/>
      <c r="J24" s="168"/>
      <c r="K24" s="168"/>
      <c r="L24" s="168"/>
      <c r="M24" s="169"/>
      <c r="N24" s="169" t="s">
        <v>42</v>
      </c>
    </row>
    <row r="25" spans="1:14" s="54" customFormat="1" ht="23.1" customHeight="1">
      <c r="A25" s="170" t="s">
        <v>43</v>
      </c>
      <c r="B25" s="316" t="s">
        <v>44</v>
      </c>
      <c r="C25" s="317"/>
      <c r="D25" s="317"/>
      <c r="E25" s="317"/>
      <c r="F25" s="317"/>
      <c r="G25" s="317"/>
      <c r="H25" s="318" t="s">
        <v>185</v>
      </c>
      <c r="I25" s="317"/>
      <c r="J25" s="317"/>
      <c r="K25" s="317"/>
      <c r="L25" s="317"/>
      <c r="M25" s="317"/>
      <c r="N25" s="171" t="s">
        <v>43</v>
      </c>
    </row>
    <row r="26" spans="1:14" s="54" customFormat="1" ht="23.1" customHeight="1">
      <c r="A26" s="172" t="s">
        <v>45</v>
      </c>
      <c r="B26" s="173" t="s">
        <v>46</v>
      </c>
      <c r="C26" s="174" t="s">
        <v>96</v>
      </c>
      <c r="D26" s="174" t="s">
        <v>97</v>
      </c>
      <c r="E26" s="174" t="s">
        <v>117</v>
      </c>
      <c r="F26" s="174" t="s">
        <v>99</v>
      </c>
      <c r="G26" s="175" t="s">
        <v>100</v>
      </c>
      <c r="H26" s="176" t="s">
        <v>46</v>
      </c>
      <c r="I26" s="174" t="s">
        <v>96</v>
      </c>
      <c r="J26" s="174" t="s">
        <v>97</v>
      </c>
      <c r="K26" s="174" t="s">
        <v>117</v>
      </c>
      <c r="L26" s="174" t="s">
        <v>99</v>
      </c>
      <c r="M26" s="174" t="s">
        <v>100</v>
      </c>
      <c r="N26" s="178" t="s">
        <v>45</v>
      </c>
    </row>
    <row r="27" spans="1:14" s="54" customFormat="1" ht="18.600000000000001" customHeight="1">
      <c r="A27" s="179" t="s">
        <v>186</v>
      </c>
      <c r="B27" s="180">
        <v>443089</v>
      </c>
      <c r="C27" s="180">
        <v>1942187</v>
      </c>
      <c r="D27" s="180">
        <v>176575</v>
      </c>
      <c r="E27" s="180">
        <v>139823</v>
      </c>
      <c r="F27" s="180">
        <v>14853</v>
      </c>
      <c r="G27" s="180">
        <v>2716527</v>
      </c>
      <c r="H27" s="181">
        <v>1322663</v>
      </c>
      <c r="I27" s="180">
        <v>5419488</v>
      </c>
      <c r="J27" s="180">
        <v>1043689</v>
      </c>
      <c r="K27" s="180">
        <v>1012430</v>
      </c>
      <c r="L27" s="180">
        <v>123839</v>
      </c>
      <c r="M27" s="182">
        <v>8922109</v>
      </c>
      <c r="N27" s="179" t="s">
        <v>186</v>
      </c>
    </row>
    <row r="28" spans="1:14" s="54" customFormat="1" ht="18.600000000000001" customHeight="1">
      <c r="A28" s="179">
        <v>27</v>
      </c>
      <c r="B28" s="180">
        <v>460344</v>
      </c>
      <c r="C28" s="180">
        <v>1948640</v>
      </c>
      <c r="D28" s="180">
        <v>177417</v>
      </c>
      <c r="E28" s="180">
        <v>142677</v>
      </c>
      <c r="F28" s="180">
        <v>14764</v>
      </c>
      <c r="G28" s="180">
        <v>2743842</v>
      </c>
      <c r="H28" s="181">
        <v>1351420</v>
      </c>
      <c r="I28" s="180">
        <v>5407996</v>
      </c>
      <c r="J28" s="180">
        <v>1041237</v>
      </c>
      <c r="K28" s="180">
        <v>1022668</v>
      </c>
      <c r="L28" s="180">
        <v>126246</v>
      </c>
      <c r="M28" s="182">
        <v>8949567</v>
      </c>
      <c r="N28" s="179">
        <v>27</v>
      </c>
    </row>
    <row r="29" spans="1:14" s="54" customFormat="1" ht="18.600000000000001" customHeight="1">
      <c r="A29" s="179">
        <v>28</v>
      </c>
      <c r="B29" s="180">
        <v>466569</v>
      </c>
      <c r="C29" s="180">
        <v>1958518</v>
      </c>
      <c r="D29" s="180">
        <v>181850</v>
      </c>
      <c r="E29" s="180">
        <v>143116</v>
      </c>
      <c r="F29" s="180">
        <v>13991</v>
      </c>
      <c r="G29" s="180">
        <v>2764044</v>
      </c>
      <c r="H29" s="181">
        <v>1388754</v>
      </c>
      <c r="I29" s="180">
        <v>5449864</v>
      </c>
      <c r="J29" s="180">
        <v>1068642</v>
      </c>
      <c r="K29" s="180">
        <v>1075733</v>
      </c>
      <c r="L29" s="180">
        <v>128824</v>
      </c>
      <c r="M29" s="182">
        <v>9111817</v>
      </c>
      <c r="N29" s="179">
        <v>28</v>
      </c>
    </row>
    <row r="30" spans="1:14" s="54" customFormat="1" ht="18.600000000000001" customHeight="1">
      <c r="A30" s="179">
        <v>29</v>
      </c>
      <c r="B30" s="180">
        <v>470207</v>
      </c>
      <c r="C30" s="180">
        <v>1943333</v>
      </c>
      <c r="D30" s="180">
        <v>190065</v>
      </c>
      <c r="E30" s="180">
        <v>145326</v>
      </c>
      <c r="F30" s="180">
        <v>16946</v>
      </c>
      <c r="G30" s="180">
        <v>2765877</v>
      </c>
      <c r="H30" s="181">
        <v>1422861</v>
      </c>
      <c r="I30" s="182">
        <v>5544070</v>
      </c>
      <c r="J30" s="181">
        <v>1091803</v>
      </c>
      <c r="K30" s="182">
        <v>1155238</v>
      </c>
      <c r="L30" s="181">
        <v>137724</v>
      </c>
      <c r="M30" s="182">
        <v>8690868</v>
      </c>
      <c r="N30" s="179">
        <v>29</v>
      </c>
    </row>
    <row r="31" spans="1:14" s="54" customFormat="1" ht="18.600000000000001" customHeight="1">
      <c r="A31" s="179">
        <v>30</v>
      </c>
      <c r="B31" s="180">
        <v>455755</v>
      </c>
      <c r="C31" s="180">
        <v>1844939</v>
      </c>
      <c r="D31" s="180">
        <v>178466</v>
      </c>
      <c r="E31" s="180">
        <v>141238</v>
      </c>
      <c r="F31" s="180">
        <v>18778</v>
      </c>
      <c r="G31" s="180">
        <v>2639176</v>
      </c>
      <c r="H31" s="181">
        <v>1454245</v>
      </c>
      <c r="I31" s="182">
        <v>5543061</v>
      </c>
      <c r="J31" s="181">
        <v>1105079</v>
      </c>
      <c r="K31" s="182">
        <v>1211443</v>
      </c>
      <c r="L31" s="181">
        <v>153728</v>
      </c>
      <c r="M31" s="182">
        <v>9467556</v>
      </c>
      <c r="N31" s="179">
        <v>30</v>
      </c>
    </row>
    <row r="32" spans="1:14" s="54" customFormat="1" ht="18.600000000000001" customHeight="1">
      <c r="A32" s="179" t="s">
        <v>187</v>
      </c>
      <c r="B32" s="180">
        <v>36938</v>
      </c>
      <c r="C32" s="180">
        <v>151339</v>
      </c>
      <c r="D32" s="180">
        <v>14958</v>
      </c>
      <c r="E32" s="180">
        <v>11700</v>
      </c>
      <c r="F32" s="180">
        <v>1542</v>
      </c>
      <c r="G32" s="180">
        <v>216477</v>
      </c>
      <c r="H32" s="181">
        <v>118198</v>
      </c>
      <c r="I32" s="182">
        <v>456061</v>
      </c>
      <c r="J32" s="181">
        <v>89205</v>
      </c>
      <c r="K32" s="182">
        <v>98679</v>
      </c>
      <c r="L32" s="181">
        <v>12371</v>
      </c>
      <c r="M32" s="182">
        <v>774514</v>
      </c>
      <c r="N32" s="179" t="s">
        <v>187</v>
      </c>
    </row>
    <row r="33" spans="1:14" s="54" customFormat="1" ht="18.600000000000001" customHeight="1">
      <c r="A33" s="183" t="s">
        <v>189</v>
      </c>
      <c r="B33" s="180">
        <v>37709</v>
      </c>
      <c r="C33" s="180">
        <v>153554</v>
      </c>
      <c r="D33" s="180">
        <v>14507</v>
      </c>
      <c r="E33" s="180">
        <v>11687</v>
      </c>
      <c r="F33" s="180">
        <v>1549</v>
      </c>
      <c r="G33" s="180">
        <v>219006</v>
      </c>
      <c r="H33" s="181">
        <v>120512</v>
      </c>
      <c r="I33" s="182">
        <v>466669</v>
      </c>
      <c r="J33" s="181">
        <v>87834</v>
      </c>
      <c r="K33" s="182">
        <v>95835</v>
      </c>
      <c r="L33" s="181">
        <v>13119</v>
      </c>
      <c r="M33" s="182">
        <v>783969</v>
      </c>
      <c r="N33" s="183" t="s">
        <v>189</v>
      </c>
    </row>
    <row r="34" spans="1:14" s="54" customFormat="1" ht="18.600000000000001" customHeight="1">
      <c r="A34" s="183" t="s">
        <v>191</v>
      </c>
      <c r="B34" s="180">
        <v>35461</v>
      </c>
      <c r="C34" s="180">
        <v>145027</v>
      </c>
      <c r="D34" s="180">
        <v>14479</v>
      </c>
      <c r="E34" s="180">
        <v>11755</v>
      </c>
      <c r="F34" s="180">
        <v>1429</v>
      </c>
      <c r="G34" s="180">
        <v>208151</v>
      </c>
      <c r="H34" s="181">
        <v>111476</v>
      </c>
      <c r="I34" s="182">
        <v>425418</v>
      </c>
      <c r="J34" s="181">
        <v>88944</v>
      </c>
      <c r="K34" s="182">
        <v>98438</v>
      </c>
      <c r="L34" s="181">
        <v>12415</v>
      </c>
      <c r="M34" s="182">
        <v>736691</v>
      </c>
      <c r="N34" s="183" t="s">
        <v>191</v>
      </c>
    </row>
    <row r="35" spans="1:14" s="54" customFormat="1" ht="18.600000000000001" customHeight="1">
      <c r="A35" s="183" t="s">
        <v>193</v>
      </c>
      <c r="B35" s="182">
        <v>36737</v>
      </c>
      <c r="C35" s="182">
        <v>151975</v>
      </c>
      <c r="D35" s="182">
        <v>15106</v>
      </c>
      <c r="E35" s="182">
        <v>12273</v>
      </c>
      <c r="F35" s="182">
        <v>1408</v>
      </c>
      <c r="G35" s="180">
        <v>217499</v>
      </c>
      <c r="H35" s="181">
        <v>115110</v>
      </c>
      <c r="I35" s="182">
        <v>440063</v>
      </c>
      <c r="J35" s="181">
        <v>93025</v>
      </c>
      <c r="K35" s="182">
        <v>103817</v>
      </c>
      <c r="L35" s="181">
        <v>12544</v>
      </c>
      <c r="M35" s="182">
        <v>764559</v>
      </c>
      <c r="N35" s="183" t="s">
        <v>193</v>
      </c>
    </row>
    <row r="36" spans="1:14" s="54" customFormat="1" ht="18.600000000000001" customHeight="1">
      <c r="A36" s="183" t="s">
        <v>195</v>
      </c>
      <c r="B36" s="182">
        <v>41780</v>
      </c>
      <c r="C36" s="182">
        <v>172334</v>
      </c>
      <c r="D36" s="182">
        <v>15140</v>
      </c>
      <c r="E36" s="182">
        <v>11621</v>
      </c>
      <c r="F36" s="182">
        <v>1481</v>
      </c>
      <c r="G36" s="180">
        <v>242356</v>
      </c>
      <c r="H36" s="181">
        <v>134357</v>
      </c>
      <c r="I36" s="182">
        <v>523739</v>
      </c>
      <c r="J36" s="181">
        <v>93084</v>
      </c>
      <c r="K36" s="182">
        <v>102243</v>
      </c>
      <c r="L36" s="181">
        <v>12313</v>
      </c>
      <c r="M36" s="182">
        <v>865736</v>
      </c>
      <c r="N36" s="183" t="s">
        <v>195</v>
      </c>
    </row>
    <row r="37" spans="1:14" s="54" customFormat="1" ht="18.600000000000001" customHeight="1">
      <c r="A37" s="183" t="s">
        <v>197</v>
      </c>
      <c r="B37" s="182">
        <v>36907</v>
      </c>
      <c r="C37" s="182">
        <v>149240</v>
      </c>
      <c r="D37" s="182">
        <v>14383</v>
      </c>
      <c r="E37" s="182">
        <v>11534</v>
      </c>
      <c r="F37" s="182">
        <v>1452</v>
      </c>
      <c r="G37" s="180">
        <v>213516</v>
      </c>
      <c r="H37" s="181">
        <v>117807</v>
      </c>
      <c r="I37" s="182">
        <v>443604</v>
      </c>
      <c r="J37" s="181">
        <v>90222</v>
      </c>
      <c r="K37" s="182">
        <v>98354</v>
      </c>
      <c r="L37" s="181">
        <v>12636</v>
      </c>
      <c r="M37" s="182">
        <v>762623</v>
      </c>
      <c r="N37" s="183" t="s">
        <v>197</v>
      </c>
    </row>
    <row r="38" spans="1:14" s="54" customFormat="1" ht="18.600000000000001" customHeight="1">
      <c r="A38" s="183" t="s">
        <v>199</v>
      </c>
      <c r="B38" s="182">
        <v>37591</v>
      </c>
      <c r="C38" s="182">
        <v>153362</v>
      </c>
      <c r="D38" s="182">
        <v>15650</v>
      </c>
      <c r="E38" s="182">
        <v>12297</v>
      </c>
      <c r="F38" s="182">
        <v>2042</v>
      </c>
      <c r="G38" s="180">
        <v>220942</v>
      </c>
      <c r="H38" s="181">
        <v>122654</v>
      </c>
      <c r="I38" s="182">
        <v>464564</v>
      </c>
      <c r="J38" s="181">
        <v>96873</v>
      </c>
      <c r="K38" s="182">
        <v>106134</v>
      </c>
      <c r="L38" s="181">
        <v>14814</v>
      </c>
      <c r="M38" s="182">
        <v>805039</v>
      </c>
      <c r="N38" s="183" t="s">
        <v>199</v>
      </c>
    </row>
    <row r="39" spans="1:14" s="54" customFormat="1" ht="18.600000000000001" customHeight="1">
      <c r="A39" s="183" t="s">
        <v>201</v>
      </c>
      <c r="B39" s="182">
        <v>41863</v>
      </c>
      <c r="C39" s="182">
        <v>166890</v>
      </c>
      <c r="D39" s="182">
        <v>15630</v>
      </c>
      <c r="E39" s="182">
        <v>11817</v>
      </c>
      <c r="F39" s="182">
        <v>2100</v>
      </c>
      <c r="G39" s="180">
        <v>238300</v>
      </c>
      <c r="H39" s="181">
        <v>131060</v>
      </c>
      <c r="I39" s="182">
        <v>496720</v>
      </c>
      <c r="J39" s="181">
        <v>96585</v>
      </c>
      <c r="K39" s="182">
        <v>105310</v>
      </c>
      <c r="L39" s="181">
        <v>15263</v>
      </c>
      <c r="M39" s="182">
        <v>844938</v>
      </c>
      <c r="N39" s="183" t="s">
        <v>201</v>
      </c>
    </row>
    <row r="40" spans="1:14" s="54" customFormat="1" ht="18.600000000000001" customHeight="1">
      <c r="A40" s="183" t="s">
        <v>203</v>
      </c>
      <c r="B40" s="182">
        <v>39021</v>
      </c>
      <c r="C40" s="182">
        <v>156023</v>
      </c>
      <c r="D40" s="182">
        <v>15408</v>
      </c>
      <c r="E40" s="182">
        <v>12681</v>
      </c>
      <c r="F40" s="182">
        <v>1658</v>
      </c>
      <c r="G40" s="180">
        <v>224791</v>
      </c>
      <c r="H40" s="181">
        <v>124945</v>
      </c>
      <c r="I40" s="182">
        <v>474842</v>
      </c>
      <c r="J40" s="181">
        <v>100680</v>
      </c>
      <c r="K40" s="182">
        <v>110522</v>
      </c>
      <c r="L40" s="181">
        <v>13032</v>
      </c>
      <c r="M40" s="182">
        <v>824021</v>
      </c>
      <c r="N40" s="183" t="s">
        <v>203</v>
      </c>
    </row>
    <row r="41" spans="1:14" s="54" customFormat="1" ht="18.600000000000001" customHeight="1">
      <c r="A41" s="179" t="s">
        <v>188</v>
      </c>
      <c r="B41" s="182">
        <v>36402</v>
      </c>
      <c r="C41" s="182">
        <v>147366</v>
      </c>
      <c r="D41" s="182">
        <v>13520</v>
      </c>
      <c r="E41" s="182">
        <v>10894</v>
      </c>
      <c r="F41" s="182">
        <v>1332</v>
      </c>
      <c r="G41" s="180">
        <v>209514</v>
      </c>
      <c r="H41" s="181">
        <v>120053</v>
      </c>
      <c r="I41" s="182">
        <v>458911</v>
      </c>
      <c r="J41" s="181">
        <v>86421</v>
      </c>
      <c r="K41" s="182">
        <v>91487</v>
      </c>
      <c r="L41" s="181">
        <v>11096</v>
      </c>
      <c r="M41" s="182">
        <v>767968</v>
      </c>
      <c r="N41" s="179" t="s">
        <v>188</v>
      </c>
    </row>
    <row r="42" spans="1:14" s="54" customFormat="1" ht="18.600000000000001" customHeight="1">
      <c r="A42" s="184" t="s">
        <v>205</v>
      </c>
      <c r="B42" s="182">
        <v>34008</v>
      </c>
      <c r="C42" s="182">
        <v>136196</v>
      </c>
      <c r="D42" s="182">
        <v>13654</v>
      </c>
      <c r="E42" s="182">
        <v>10794</v>
      </c>
      <c r="F42" s="182">
        <v>1361</v>
      </c>
      <c r="G42" s="180">
        <v>196013</v>
      </c>
      <c r="H42" s="181">
        <v>107876</v>
      </c>
      <c r="I42" s="182">
        <v>407419</v>
      </c>
      <c r="J42" s="181">
        <v>85497</v>
      </c>
      <c r="K42" s="182">
        <v>94169</v>
      </c>
      <c r="L42" s="181">
        <v>11609</v>
      </c>
      <c r="M42" s="182">
        <v>706570</v>
      </c>
      <c r="N42" s="183" t="s">
        <v>205</v>
      </c>
    </row>
    <row r="43" spans="1:14" s="54" customFormat="1" ht="18.600000000000001" customHeight="1" thickBot="1">
      <c r="A43" s="185" t="s">
        <v>207</v>
      </c>
      <c r="B43" s="186">
        <v>41338</v>
      </c>
      <c r="C43" s="186">
        <v>161633</v>
      </c>
      <c r="D43" s="186">
        <v>16031</v>
      </c>
      <c r="E43" s="186">
        <v>12185</v>
      </c>
      <c r="F43" s="186">
        <v>1424</v>
      </c>
      <c r="G43" s="187">
        <v>232611</v>
      </c>
      <c r="H43" s="188">
        <v>130197</v>
      </c>
      <c r="I43" s="186">
        <v>485051</v>
      </c>
      <c r="J43" s="188">
        <v>96709</v>
      </c>
      <c r="K43" s="186">
        <v>106455</v>
      </c>
      <c r="L43" s="188">
        <v>12516</v>
      </c>
      <c r="M43" s="186">
        <v>830928</v>
      </c>
      <c r="N43" s="189" t="s">
        <v>207</v>
      </c>
    </row>
    <row r="44" spans="1:14" ht="20.100000000000001" customHeight="1">
      <c r="A44" s="190" t="s">
        <v>51</v>
      </c>
      <c r="B44" s="168"/>
      <c r="C44" s="168"/>
      <c r="D44" s="168"/>
      <c r="E44" s="168"/>
      <c r="F44" s="168"/>
      <c r="G44" s="168"/>
      <c r="H44" s="168"/>
      <c r="I44" s="168"/>
      <c r="J44" s="168"/>
      <c r="K44" s="168"/>
      <c r="L44" s="168"/>
      <c r="M44" s="193"/>
      <c r="N44" s="55"/>
    </row>
    <row r="45" spans="1:14" ht="13.5" customHeight="1"/>
    <row r="46" spans="1:14" ht="13.5" customHeight="1">
      <c r="B46" s="57"/>
      <c r="C46" s="57"/>
      <c r="D46" s="57"/>
      <c r="E46" s="57"/>
      <c r="F46" s="57"/>
      <c r="G46" s="57"/>
      <c r="H46" s="57"/>
      <c r="I46" s="57"/>
      <c r="J46" s="57"/>
      <c r="K46" s="57"/>
      <c r="L46" s="57"/>
      <c r="M46" s="57"/>
    </row>
    <row r="47" spans="1:14" ht="13.5" customHeight="1">
      <c r="B47" s="57"/>
      <c r="C47" s="57"/>
      <c r="D47" s="57"/>
      <c r="E47" s="57"/>
      <c r="F47" s="57"/>
      <c r="G47" s="57"/>
      <c r="H47" s="57"/>
      <c r="I47" s="57"/>
      <c r="J47" s="57"/>
      <c r="K47" s="57"/>
      <c r="L47" s="57"/>
      <c r="M47" s="57"/>
    </row>
    <row r="48" spans="1:1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sheetData>
  <mergeCells count="6">
    <mergeCell ref="A2:G2"/>
    <mergeCell ref="H2:M2"/>
    <mergeCell ref="B4:G4"/>
    <mergeCell ref="H4:M4"/>
    <mergeCell ref="B25:G25"/>
    <mergeCell ref="H25:M25"/>
  </mergeCells>
  <phoneticPr fontId="2"/>
  <printOptions horizontalCentered="1"/>
  <pageMargins left="0.78740157480314965" right="0.78740157480314965" top="0.59055118110236227" bottom="0.59055118110236227" header="0.51181102362204722" footer="0.51181102362204722"/>
  <pageSetup paperSize="9" fitToWidth="0" fitToHeight="0" orientation="portrait" r:id="rId1"/>
  <headerFooter alignWithMargins="0"/>
  <colBreaks count="1" manualBreakCount="1">
    <brk id="7" max="1048575" man="1"/>
  </colBreaks>
  <ignoredErrors>
    <ignoredError sqref="A12:A19 A21:A22 A33:A43 N12:N43"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ColWidth="8.625" defaultRowHeight="13.5"/>
  <cols>
    <col min="1" max="1" width="27.25" style="21" customWidth="1"/>
    <col min="2" max="2" width="1.75" style="21" customWidth="1"/>
    <col min="3" max="3" width="5.25" style="21" customWidth="1"/>
    <col min="4" max="8" width="10.625" style="21" customWidth="1"/>
    <col min="9" max="9" width="9.625" style="21" customWidth="1"/>
    <col min="10" max="256" width="8.625" style="21"/>
    <col min="257" max="257" width="24.375" style="21" customWidth="1"/>
    <col min="258" max="258" width="1.75" style="21" customWidth="1"/>
    <col min="259" max="259" width="5.25" style="21" customWidth="1"/>
    <col min="260" max="264" width="10.625" style="21" customWidth="1"/>
    <col min="265" max="265" width="9.625" style="21" customWidth="1"/>
    <col min="266" max="512" width="8.625" style="21"/>
    <col min="513" max="513" width="24.375" style="21" customWidth="1"/>
    <col min="514" max="514" width="1.75" style="21" customWidth="1"/>
    <col min="515" max="515" width="5.25" style="21" customWidth="1"/>
    <col min="516" max="520" width="10.625" style="21" customWidth="1"/>
    <col min="521" max="521" width="9.625" style="21" customWidth="1"/>
    <col min="522" max="768" width="8.625" style="21"/>
    <col min="769" max="769" width="24.375" style="21" customWidth="1"/>
    <col min="770" max="770" width="1.75" style="21" customWidth="1"/>
    <col min="771" max="771" width="5.25" style="21" customWidth="1"/>
    <col min="772" max="776" width="10.625" style="21" customWidth="1"/>
    <col min="777" max="777" width="9.625" style="21" customWidth="1"/>
    <col min="778" max="1024" width="8.625" style="21"/>
    <col min="1025" max="1025" width="24.375" style="21" customWidth="1"/>
    <col min="1026" max="1026" width="1.75" style="21" customWidth="1"/>
    <col min="1027" max="1027" width="5.25" style="21" customWidth="1"/>
    <col min="1028" max="1032" width="10.625" style="21" customWidth="1"/>
    <col min="1033" max="1033" width="9.625" style="21" customWidth="1"/>
    <col min="1034" max="1280" width="8.625" style="21"/>
    <col min="1281" max="1281" width="24.375" style="21" customWidth="1"/>
    <col min="1282" max="1282" width="1.75" style="21" customWidth="1"/>
    <col min="1283" max="1283" width="5.25" style="21" customWidth="1"/>
    <col min="1284" max="1288" width="10.625" style="21" customWidth="1"/>
    <col min="1289" max="1289" width="9.625" style="21" customWidth="1"/>
    <col min="1290" max="1536" width="8.625" style="21"/>
    <col min="1537" max="1537" width="24.375" style="21" customWidth="1"/>
    <col min="1538" max="1538" width="1.75" style="21" customWidth="1"/>
    <col min="1539" max="1539" width="5.25" style="21" customWidth="1"/>
    <col min="1540" max="1544" width="10.625" style="21" customWidth="1"/>
    <col min="1545" max="1545" width="9.625" style="21" customWidth="1"/>
    <col min="1546" max="1792" width="8.625" style="21"/>
    <col min="1793" max="1793" width="24.375" style="21" customWidth="1"/>
    <col min="1794" max="1794" width="1.75" style="21" customWidth="1"/>
    <col min="1795" max="1795" width="5.25" style="21" customWidth="1"/>
    <col min="1796" max="1800" width="10.625" style="21" customWidth="1"/>
    <col min="1801" max="1801" width="9.625" style="21" customWidth="1"/>
    <col min="1802" max="2048" width="8.625" style="21"/>
    <col min="2049" max="2049" width="24.375" style="21" customWidth="1"/>
    <col min="2050" max="2050" width="1.75" style="21" customWidth="1"/>
    <col min="2051" max="2051" width="5.25" style="21" customWidth="1"/>
    <col min="2052" max="2056" width="10.625" style="21" customWidth="1"/>
    <col min="2057" max="2057" width="9.625" style="21" customWidth="1"/>
    <col min="2058" max="2304" width="8.625" style="21"/>
    <col min="2305" max="2305" width="24.375" style="21" customWidth="1"/>
    <col min="2306" max="2306" width="1.75" style="21" customWidth="1"/>
    <col min="2307" max="2307" width="5.25" style="21" customWidth="1"/>
    <col min="2308" max="2312" width="10.625" style="21" customWidth="1"/>
    <col min="2313" max="2313" width="9.625" style="21" customWidth="1"/>
    <col min="2314" max="2560" width="8.625" style="21"/>
    <col min="2561" max="2561" width="24.375" style="21" customWidth="1"/>
    <col min="2562" max="2562" width="1.75" style="21" customWidth="1"/>
    <col min="2563" max="2563" width="5.25" style="21" customWidth="1"/>
    <col min="2564" max="2568" width="10.625" style="21" customWidth="1"/>
    <col min="2569" max="2569" width="9.625" style="21" customWidth="1"/>
    <col min="2570" max="2816" width="8.625" style="21"/>
    <col min="2817" max="2817" width="24.375" style="21" customWidth="1"/>
    <col min="2818" max="2818" width="1.75" style="21" customWidth="1"/>
    <col min="2819" max="2819" width="5.25" style="21" customWidth="1"/>
    <col min="2820" max="2824" width="10.625" style="21" customWidth="1"/>
    <col min="2825" max="2825" width="9.625" style="21" customWidth="1"/>
    <col min="2826" max="3072" width="8.625" style="21"/>
    <col min="3073" max="3073" width="24.375" style="21" customWidth="1"/>
    <col min="3074" max="3074" width="1.75" style="21" customWidth="1"/>
    <col min="3075" max="3075" width="5.25" style="21" customWidth="1"/>
    <col min="3076" max="3080" width="10.625" style="21" customWidth="1"/>
    <col min="3081" max="3081" width="9.625" style="21" customWidth="1"/>
    <col min="3082" max="3328" width="8.625" style="21"/>
    <col min="3329" max="3329" width="24.375" style="21" customWidth="1"/>
    <col min="3330" max="3330" width="1.75" style="21" customWidth="1"/>
    <col min="3331" max="3331" width="5.25" style="21" customWidth="1"/>
    <col min="3332" max="3336" width="10.625" style="21" customWidth="1"/>
    <col min="3337" max="3337" width="9.625" style="21" customWidth="1"/>
    <col min="3338" max="3584" width="8.625" style="21"/>
    <col min="3585" max="3585" width="24.375" style="21" customWidth="1"/>
    <col min="3586" max="3586" width="1.75" style="21" customWidth="1"/>
    <col min="3587" max="3587" width="5.25" style="21" customWidth="1"/>
    <col min="3588" max="3592" width="10.625" style="21" customWidth="1"/>
    <col min="3593" max="3593" width="9.625" style="21" customWidth="1"/>
    <col min="3594" max="3840" width="8.625" style="21"/>
    <col min="3841" max="3841" width="24.375" style="21" customWidth="1"/>
    <col min="3842" max="3842" width="1.75" style="21" customWidth="1"/>
    <col min="3843" max="3843" width="5.25" style="21" customWidth="1"/>
    <col min="3844" max="3848" width="10.625" style="21" customWidth="1"/>
    <col min="3849" max="3849" width="9.625" style="21" customWidth="1"/>
    <col min="3850" max="4096" width="8.625" style="21"/>
    <col min="4097" max="4097" width="24.375" style="21" customWidth="1"/>
    <col min="4098" max="4098" width="1.75" style="21" customWidth="1"/>
    <col min="4099" max="4099" width="5.25" style="21" customWidth="1"/>
    <col min="4100" max="4104" width="10.625" style="21" customWidth="1"/>
    <col min="4105" max="4105" width="9.625" style="21" customWidth="1"/>
    <col min="4106" max="4352" width="8.625" style="21"/>
    <col min="4353" max="4353" width="24.375" style="21" customWidth="1"/>
    <col min="4354" max="4354" width="1.75" style="21" customWidth="1"/>
    <col min="4355" max="4355" width="5.25" style="21" customWidth="1"/>
    <col min="4356" max="4360" width="10.625" style="21" customWidth="1"/>
    <col min="4361" max="4361" width="9.625" style="21" customWidth="1"/>
    <col min="4362" max="4608" width="8.625" style="21"/>
    <col min="4609" max="4609" width="24.375" style="21" customWidth="1"/>
    <col min="4610" max="4610" width="1.75" style="21" customWidth="1"/>
    <col min="4611" max="4611" width="5.25" style="21" customWidth="1"/>
    <col min="4612" max="4616" width="10.625" style="21" customWidth="1"/>
    <col min="4617" max="4617" width="9.625" style="21" customWidth="1"/>
    <col min="4618" max="4864" width="8.625" style="21"/>
    <col min="4865" max="4865" width="24.375" style="21" customWidth="1"/>
    <col min="4866" max="4866" width="1.75" style="21" customWidth="1"/>
    <col min="4867" max="4867" width="5.25" style="21" customWidth="1"/>
    <col min="4868" max="4872" width="10.625" style="21" customWidth="1"/>
    <col min="4873" max="4873" width="9.625" style="21" customWidth="1"/>
    <col min="4874" max="5120" width="8.625" style="21"/>
    <col min="5121" max="5121" width="24.375" style="21" customWidth="1"/>
    <col min="5122" max="5122" width="1.75" style="21" customWidth="1"/>
    <col min="5123" max="5123" width="5.25" style="21" customWidth="1"/>
    <col min="5124" max="5128" width="10.625" style="21" customWidth="1"/>
    <col min="5129" max="5129" width="9.625" style="21" customWidth="1"/>
    <col min="5130" max="5376" width="8.625" style="21"/>
    <col min="5377" max="5377" width="24.375" style="21" customWidth="1"/>
    <col min="5378" max="5378" width="1.75" style="21" customWidth="1"/>
    <col min="5379" max="5379" width="5.25" style="21" customWidth="1"/>
    <col min="5380" max="5384" width="10.625" style="21" customWidth="1"/>
    <col min="5385" max="5385" width="9.625" style="21" customWidth="1"/>
    <col min="5386" max="5632" width="8.625" style="21"/>
    <col min="5633" max="5633" width="24.375" style="21" customWidth="1"/>
    <col min="5634" max="5634" width="1.75" style="21" customWidth="1"/>
    <col min="5635" max="5635" width="5.25" style="21" customWidth="1"/>
    <col min="5636" max="5640" width="10.625" style="21" customWidth="1"/>
    <col min="5641" max="5641" width="9.625" style="21" customWidth="1"/>
    <col min="5642" max="5888" width="8.625" style="21"/>
    <col min="5889" max="5889" width="24.375" style="21" customWidth="1"/>
    <col min="5890" max="5890" width="1.75" style="21" customWidth="1"/>
    <col min="5891" max="5891" width="5.25" style="21" customWidth="1"/>
    <col min="5892" max="5896" width="10.625" style="21" customWidth="1"/>
    <col min="5897" max="5897" width="9.625" style="21" customWidth="1"/>
    <col min="5898" max="6144" width="8.625" style="21"/>
    <col min="6145" max="6145" width="24.375" style="21" customWidth="1"/>
    <col min="6146" max="6146" width="1.75" style="21" customWidth="1"/>
    <col min="6147" max="6147" width="5.25" style="21" customWidth="1"/>
    <col min="6148" max="6152" width="10.625" style="21" customWidth="1"/>
    <col min="6153" max="6153" width="9.625" style="21" customWidth="1"/>
    <col min="6154" max="6400" width="8.625" style="21"/>
    <col min="6401" max="6401" width="24.375" style="21" customWidth="1"/>
    <col min="6402" max="6402" width="1.75" style="21" customWidth="1"/>
    <col min="6403" max="6403" width="5.25" style="21" customWidth="1"/>
    <col min="6404" max="6408" width="10.625" style="21" customWidth="1"/>
    <col min="6409" max="6409" width="9.625" style="21" customWidth="1"/>
    <col min="6410" max="6656" width="8.625" style="21"/>
    <col min="6657" max="6657" width="24.375" style="21" customWidth="1"/>
    <col min="6658" max="6658" width="1.75" style="21" customWidth="1"/>
    <col min="6659" max="6659" width="5.25" style="21" customWidth="1"/>
    <col min="6660" max="6664" width="10.625" style="21" customWidth="1"/>
    <col min="6665" max="6665" width="9.625" style="21" customWidth="1"/>
    <col min="6666" max="6912" width="8.625" style="21"/>
    <col min="6913" max="6913" width="24.375" style="21" customWidth="1"/>
    <col min="6914" max="6914" width="1.75" style="21" customWidth="1"/>
    <col min="6915" max="6915" width="5.25" style="21" customWidth="1"/>
    <col min="6916" max="6920" width="10.625" style="21" customWidth="1"/>
    <col min="6921" max="6921" width="9.625" style="21" customWidth="1"/>
    <col min="6922" max="7168" width="8.625" style="21"/>
    <col min="7169" max="7169" width="24.375" style="21" customWidth="1"/>
    <col min="7170" max="7170" width="1.75" style="21" customWidth="1"/>
    <col min="7171" max="7171" width="5.25" style="21" customWidth="1"/>
    <col min="7172" max="7176" width="10.625" style="21" customWidth="1"/>
    <col min="7177" max="7177" width="9.625" style="21" customWidth="1"/>
    <col min="7178" max="7424" width="8.625" style="21"/>
    <col min="7425" max="7425" width="24.375" style="21" customWidth="1"/>
    <col min="7426" max="7426" width="1.75" style="21" customWidth="1"/>
    <col min="7427" max="7427" width="5.25" style="21" customWidth="1"/>
    <col min="7428" max="7432" width="10.625" style="21" customWidth="1"/>
    <col min="7433" max="7433" width="9.625" style="21" customWidth="1"/>
    <col min="7434" max="7680" width="8.625" style="21"/>
    <col min="7681" max="7681" width="24.375" style="21" customWidth="1"/>
    <col min="7682" max="7682" width="1.75" style="21" customWidth="1"/>
    <col min="7683" max="7683" width="5.25" style="21" customWidth="1"/>
    <col min="7684" max="7688" width="10.625" style="21" customWidth="1"/>
    <col min="7689" max="7689" width="9.625" style="21" customWidth="1"/>
    <col min="7690" max="7936" width="8.625" style="21"/>
    <col min="7937" max="7937" width="24.375" style="21" customWidth="1"/>
    <col min="7938" max="7938" width="1.75" style="21" customWidth="1"/>
    <col min="7939" max="7939" width="5.25" style="21" customWidth="1"/>
    <col min="7940" max="7944" width="10.625" style="21" customWidth="1"/>
    <col min="7945" max="7945" width="9.625" style="21" customWidth="1"/>
    <col min="7946" max="8192" width="8.625" style="21"/>
    <col min="8193" max="8193" width="24.375" style="21" customWidth="1"/>
    <col min="8194" max="8194" width="1.75" style="21" customWidth="1"/>
    <col min="8195" max="8195" width="5.25" style="21" customWidth="1"/>
    <col min="8196" max="8200" width="10.625" style="21" customWidth="1"/>
    <col min="8201" max="8201" width="9.625" style="21" customWidth="1"/>
    <col min="8202" max="8448" width="8.625" style="21"/>
    <col min="8449" max="8449" width="24.375" style="21" customWidth="1"/>
    <col min="8450" max="8450" width="1.75" style="21" customWidth="1"/>
    <col min="8451" max="8451" width="5.25" style="21" customWidth="1"/>
    <col min="8452" max="8456" width="10.625" style="21" customWidth="1"/>
    <col min="8457" max="8457" width="9.625" style="21" customWidth="1"/>
    <col min="8458" max="8704" width="8.625" style="21"/>
    <col min="8705" max="8705" width="24.375" style="21" customWidth="1"/>
    <col min="8706" max="8706" width="1.75" style="21" customWidth="1"/>
    <col min="8707" max="8707" width="5.25" style="21" customWidth="1"/>
    <col min="8708" max="8712" width="10.625" style="21" customWidth="1"/>
    <col min="8713" max="8713" width="9.625" style="21" customWidth="1"/>
    <col min="8714" max="8960" width="8.625" style="21"/>
    <col min="8961" max="8961" width="24.375" style="21" customWidth="1"/>
    <col min="8962" max="8962" width="1.75" style="21" customWidth="1"/>
    <col min="8963" max="8963" width="5.25" style="21" customWidth="1"/>
    <col min="8964" max="8968" width="10.625" style="21" customWidth="1"/>
    <col min="8969" max="8969" width="9.625" style="21" customWidth="1"/>
    <col min="8970" max="9216" width="8.625" style="21"/>
    <col min="9217" max="9217" width="24.375" style="21" customWidth="1"/>
    <col min="9218" max="9218" width="1.75" style="21" customWidth="1"/>
    <col min="9219" max="9219" width="5.25" style="21" customWidth="1"/>
    <col min="9220" max="9224" width="10.625" style="21" customWidth="1"/>
    <col min="9225" max="9225" width="9.625" style="21" customWidth="1"/>
    <col min="9226" max="9472" width="8.625" style="21"/>
    <col min="9473" max="9473" width="24.375" style="21" customWidth="1"/>
    <col min="9474" max="9474" width="1.75" style="21" customWidth="1"/>
    <col min="9475" max="9475" width="5.25" style="21" customWidth="1"/>
    <col min="9476" max="9480" width="10.625" style="21" customWidth="1"/>
    <col min="9481" max="9481" width="9.625" style="21" customWidth="1"/>
    <col min="9482" max="9728" width="8.625" style="21"/>
    <col min="9729" max="9729" width="24.375" style="21" customWidth="1"/>
    <col min="9730" max="9730" width="1.75" style="21" customWidth="1"/>
    <col min="9731" max="9731" width="5.25" style="21" customWidth="1"/>
    <col min="9732" max="9736" width="10.625" style="21" customWidth="1"/>
    <col min="9737" max="9737" width="9.625" style="21" customWidth="1"/>
    <col min="9738" max="9984" width="8.625" style="21"/>
    <col min="9985" max="9985" width="24.375" style="21" customWidth="1"/>
    <col min="9986" max="9986" width="1.75" style="21" customWidth="1"/>
    <col min="9987" max="9987" width="5.25" style="21" customWidth="1"/>
    <col min="9988" max="9992" width="10.625" style="21" customWidth="1"/>
    <col min="9993" max="9993" width="9.625" style="21" customWidth="1"/>
    <col min="9994" max="10240" width="8.625" style="21"/>
    <col min="10241" max="10241" width="24.375" style="21" customWidth="1"/>
    <col min="10242" max="10242" width="1.75" style="21" customWidth="1"/>
    <col min="10243" max="10243" width="5.25" style="21" customWidth="1"/>
    <col min="10244" max="10248" width="10.625" style="21" customWidth="1"/>
    <col min="10249" max="10249" width="9.625" style="21" customWidth="1"/>
    <col min="10250" max="10496" width="8.625" style="21"/>
    <col min="10497" max="10497" width="24.375" style="21" customWidth="1"/>
    <col min="10498" max="10498" width="1.75" style="21" customWidth="1"/>
    <col min="10499" max="10499" width="5.25" style="21" customWidth="1"/>
    <col min="10500" max="10504" width="10.625" style="21" customWidth="1"/>
    <col min="10505" max="10505" width="9.625" style="21" customWidth="1"/>
    <col min="10506" max="10752" width="8.625" style="21"/>
    <col min="10753" max="10753" width="24.375" style="21" customWidth="1"/>
    <col min="10754" max="10754" width="1.75" style="21" customWidth="1"/>
    <col min="10755" max="10755" width="5.25" style="21" customWidth="1"/>
    <col min="10756" max="10760" width="10.625" style="21" customWidth="1"/>
    <col min="10761" max="10761" width="9.625" style="21" customWidth="1"/>
    <col min="10762" max="11008" width="8.625" style="21"/>
    <col min="11009" max="11009" width="24.375" style="21" customWidth="1"/>
    <col min="11010" max="11010" width="1.75" style="21" customWidth="1"/>
    <col min="11011" max="11011" width="5.25" style="21" customWidth="1"/>
    <col min="11012" max="11016" width="10.625" style="21" customWidth="1"/>
    <col min="11017" max="11017" width="9.625" style="21" customWidth="1"/>
    <col min="11018" max="11264" width="8.625" style="21"/>
    <col min="11265" max="11265" width="24.375" style="21" customWidth="1"/>
    <col min="11266" max="11266" width="1.75" style="21" customWidth="1"/>
    <col min="11267" max="11267" width="5.25" style="21" customWidth="1"/>
    <col min="11268" max="11272" width="10.625" style="21" customWidth="1"/>
    <col min="11273" max="11273" width="9.625" style="21" customWidth="1"/>
    <col min="11274" max="11520" width="8.625" style="21"/>
    <col min="11521" max="11521" width="24.375" style="21" customWidth="1"/>
    <col min="11522" max="11522" width="1.75" style="21" customWidth="1"/>
    <col min="11523" max="11523" width="5.25" style="21" customWidth="1"/>
    <col min="11524" max="11528" width="10.625" style="21" customWidth="1"/>
    <col min="11529" max="11529" width="9.625" style="21" customWidth="1"/>
    <col min="11530" max="11776" width="8.625" style="21"/>
    <col min="11777" max="11777" width="24.375" style="21" customWidth="1"/>
    <col min="11778" max="11778" width="1.75" style="21" customWidth="1"/>
    <col min="11779" max="11779" width="5.25" style="21" customWidth="1"/>
    <col min="11780" max="11784" width="10.625" style="21" customWidth="1"/>
    <col min="11785" max="11785" width="9.625" style="21" customWidth="1"/>
    <col min="11786" max="12032" width="8.625" style="21"/>
    <col min="12033" max="12033" width="24.375" style="21" customWidth="1"/>
    <col min="12034" max="12034" width="1.75" style="21" customWidth="1"/>
    <col min="12035" max="12035" width="5.25" style="21" customWidth="1"/>
    <col min="12036" max="12040" width="10.625" style="21" customWidth="1"/>
    <col min="12041" max="12041" width="9.625" style="21" customWidth="1"/>
    <col min="12042" max="12288" width="8.625" style="21"/>
    <col min="12289" max="12289" width="24.375" style="21" customWidth="1"/>
    <col min="12290" max="12290" width="1.75" style="21" customWidth="1"/>
    <col min="12291" max="12291" width="5.25" style="21" customWidth="1"/>
    <col min="12292" max="12296" width="10.625" style="21" customWidth="1"/>
    <col min="12297" max="12297" width="9.625" style="21" customWidth="1"/>
    <col min="12298" max="12544" width="8.625" style="21"/>
    <col min="12545" max="12545" width="24.375" style="21" customWidth="1"/>
    <col min="12546" max="12546" width="1.75" style="21" customWidth="1"/>
    <col min="12547" max="12547" width="5.25" style="21" customWidth="1"/>
    <col min="12548" max="12552" width="10.625" style="21" customWidth="1"/>
    <col min="12553" max="12553" width="9.625" style="21" customWidth="1"/>
    <col min="12554" max="12800" width="8.625" style="21"/>
    <col min="12801" max="12801" width="24.375" style="21" customWidth="1"/>
    <col min="12802" max="12802" width="1.75" style="21" customWidth="1"/>
    <col min="12803" max="12803" width="5.25" style="21" customWidth="1"/>
    <col min="12804" max="12808" width="10.625" style="21" customWidth="1"/>
    <col min="12809" max="12809" width="9.625" style="21" customWidth="1"/>
    <col min="12810" max="13056" width="8.625" style="21"/>
    <col min="13057" max="13057" width="24.375" style="21" customWidth="1"/>
    <col min="13058" max="13058" width="1.75" style="21" customWidth="1"/>
    <col min="13059" max="13059" width="5.25" style="21" customWidth="1"/>
    <col min="13060" max="13064" width="10.625" style="21" customWidth="1"/>
    <col min="13065" max="13065" width="9.625" style="21" customWidth="1"/>
    <col min="13066" max="13312" width="8.625" style="21"/>
    <col min="13313" max="13313" width="24.375" style="21" customWidth="1"/>
    <col min="13314" max="13314" width="1.75" style="21" customWidth="1"/>
    <col min="13315" max="13315" width="5.25" style="21" customWidth="1"/>
    <col min="13316" max="13320" width="10.625" style="21" customWidth="1"/>
    <col min="13321" max="13321" width="9.625" style="21" customWidth="1"/>
    <col min="13322" max="13568" width="8.625" style="21"/>
    <col min="13569" max="13569" width="24.375" style="21" customWidth="1"/>
    <col min="13570" max="13570" width="1.75" style="21" customWidth="1"/>
    <col min="13571" max="13571" width="5.25" style="21" customWidth="1"/>
    <col min="13572" max="13576" width="10.625" style="21" customWidth="1"/>
    <col min="13577" max="13577" width="9.625" style="21" customWidth="1"/>
    <col min="13578" max="13824" width="8.625" style="21"/>
    <col min="13825" max="13825" width="24.375" style="21" customWidth="1"/>
    <col min="13826" max="13826" width="1.75" style="21" customWidth="1"/>
    <col min="13827" max="13827" width="5.25" style="21" customWidth="1"/>
    <col min="13828" max="13832" width="10.625" style="21" customWidth="1"/>
    <col min="13833" max="13833" width="9.625" style="21" customWidth="1"/>
    <col min="13834" max="14080" width="8.625" style="21"/>
    <col min="14081" max="14081" width="24.375" style="21" customWidth="1"/>
    <col min="14082" max="14082" width="1.75" style="21" customWidth="1"/>
    <col min="14083" max="14083" width="5.25" style="21" customWidth="1"/>
    <col min="14084" max="14088" width="10.625" style="21" customWidth="1"/>
    <col min="14089" max="14089" width="9.625" style="21" customWidth="1"/>
    <col min="14090" max="14336" width="8.625" style="21"/>
    <col min="14337" max="14337" width="24.375" style="21" customWidth="1"/>
    <col min="14338" max="14338" width="1.75" style="21" customWidth="1"/>
    <col min="14339" max="14339" width="5.25" style="21" customWidth="1"/>
    <col min="14340" max="14344" width="10.625" style="21" customWidth="1"/>
    <col min="14345" max="14345" width="9.625" style="21" customWidth="1"/>
    <col min="14346" max="14592" width="8.625" style="21"/>
    <col min="14593" max="14593" width="24.375" style="21" customWidth="1"/>
    <col min="14594" max="14594" width="1.75" style="21" customWidth="1"/>
    <col min="14595" max="14595" width="5.25" style="21" customWidth="1"/>
    <col min="14596" max="14600" width="10.625" style="21" customWidth="1"/>
    <col min="14601" max="14601" width="9.625" style="21" customWidth="1"/>
    <col min="14602" max="14848" width="8.625" style="21"/>
    <col min="14849" max="14849" width="24.375" style="21" customWidth="1"/>
    <col min="14850" max="14850" width="1.75" style="21" customWidth="1"/>
    <col min="14851" max="14851" width="5.25" style="21" customWidth="1"/>
    <col min="14852" max="14856" width="10.625" style="21" customWidth="1"/>
    <col min="14857" max="14857" width="9.625" style="21" customWidth="1"/>
    <col min="14858" max="15104" width="8.625" style="21"/>
    <col min="15105" max="15105" width="24.375" style="21" customWidth="1"/>
    <col min="15106" max="15106" width="1.75" style="21" customWidth="1"/>
    <col min="15107" max="15107" width="5.25" style="21" customWidth="1"/>
    <col min="15108" max="15112" width="10.625" style="21" customWidth="1"/>
    <col min="15113" max="15113" width="9.625" style="21" customWidth="1"/>
    <col min="15114" max="15360" width="8.625" style="21"/>
    <col min="15361" max="15361" width="24.375" style="21" customWidth="1"/>
    <col min="15362" max="15362" width="1.75" style="21" customWidth="1"/>
    <col min="15363" max="15363" width="5.25" style="21" customWidth="1"/>
    <col min="15364" max="15368" width="10.625" style="21" customWidth="1"/>
    <col min="15369" max="15369" width="9.625" style="21" customWidth="1"/>
    <col min="15370" max="15616" width="8.625" style="21"/>
    <col min="15617" max="15617" width="24.375" style="21" customWidth="1"/>
    <col min="15618" max="15618" width="1.75" style="21" customWidth="1"/>
    <col min="15619" max="15619" width="5.25" style="21" customWidth="1"/>
    <col min="15620" max="15624" width="10.625" style="21" customWidth="1"/>
    <col min="15625" max="15625" width="9.625" style="21" customWidth="1"/>
    <col min="15626" max="15872" width="8.625" style="21"/>
    <col min="15873" max="15873" width="24.375" style="21" customWidth="1"/>
    <col min="15874" max="15874" width="1.75" style="21" customWidth="1"/>
    <col min="15875" max="15875" width="5.25" style="21" customWidth="1"/>
    <col min="15876" max="15880" width="10.625" style="21" customWidth="1"/>
    <col min="15881" max="15881" width="9.625" style="21" customWidth="1"/>
    <col min="15882" max="16128" width="8.625" style="21"/>
    <col min="16129" max="16129" width="24.375" style="21" customWidth="1"/>
    <col min="16130" max="16130" width="1.75" style="21" customWidth="1"/>
    <col min="16131" max="16131" width="5.25" style="21" customWidth="1"/>
    <col min="16132" max="16136" width="10.625" style="21" customWidth="1"/>
    <col min="16137" max="16137" width="9.625" style="21" customWidth="1"/>
    <col min="16138" max="16384" width="8.625" style="21"/>
  </cols>
  <sheetData>
    <row r="1" spans="1:8" s="19" customFormat="1" ht="27.75" customHeight="1"/>
    <row r="2" spans="1:8" ht="22.5" customHeight="1">
      <c r="A2" s="319" t="s">
        <v>228</v>
      </c>
      <c r="B2" s="319"/>
      <c r="C2" s="319"/>
      <c r="D2" s="319"/>
      <c r="E2" s="319"/>
      <c r="F2" s="319"/>
      <c r="G2" s="319"/>
      <c r="H2" s="319"/>
    </row>
    <row r="3" spans="1:8" s="20" customFormat="1" ht="13.5" customHeight="1" thickBot="1">
      <c r="A3" s="43"/>
      <c r="B3" s="43"/>
      <c r="C3" s="43"/>
      <c r="D3" s="44"/>
      <c r="E3" s="44"/>
      <c r="F3" s="44"/>
      <c r="G3" s="45"/>
      <c r="H3" s="44" t="s">
        <v>150</v>
      </c>
    </row>
    <row r="4" spans="1:8" s="20" customFormat="1" ht="24.95" customHeight="1">
      <c r="A4" s="268" t="s">
        <v>52</v>
      </c>
      <c r="B4" s="268"/>
      <c r="C4" s="320"/>
      <c r="D4" s="194" t="s">
        <v>95</v>
      </c>
      <c r="E4" s="194" t="s">
        <v>98</v>
      </c>
      <c r="F4" s="194" t="s">
        <v>118</v>
      </c>
      <c r="G4" s="194" t="s">
        <v>151</v>
      </c>
      <c r="H4" s="194" t="s">
        <v>172</v>
      </c>
    </row>
    <row r="5" spans="1:8" s="20" customFormat="1" ht="24.95" customHeight="1">
      <c r="A5" s="195" t="s">
        <v>53</v>
      </c>
      <c r="B5" s="196"/>
      <c r="C5" s="197" t="s">
        <v>54</v>
      </c>
      <c r="D5" s="198">
        <v>201</v>
      </c>
      <c r="E5" s="198">
        <v>201</v>
      </c>
      <c r="F5" s="198">
        <v>201</v>
      </c>
      <c r="G5" s="198">
        <v>201</v>
      </c>
      <c r="H5" s="198">
        <v>201</v>
      </c>
    </row>
    <row r="6" spans="1:8" s="20" customFormat="1" ht="24.95" customHeight="1">
      <c r="A6" s="120" t="s">
        <v>55</v>
      </c>
      <c r="B6" s="199"/>
      <c r="C6" s="200" t="s">
        <v>56</v>
      </c>
      <c r="D6" s="201">
        <v>66</v>
      </c>
      <c r="E6" s="201">
        <v>69</v>
      </c>
      <c r="F6" s="201">
        <v>69</v>
      </c>
      <c r="G6" s="201">
        <v>69</v>
      </c>
      <c r="H6" s="201">
        <v>71</v>
      </c>
    </row>
    <row r="7" spans="1:8" s="20" customFormat="1" ht="24.95" customHeight="1">
      <c r="A7" s="120" t="s">
        <v>57</v>
      </c>
      <c r="B7" s="199"/>
      <c r="C7" s="200" t="s">
        <v>58</v>
      </c>
      <c r="D7" s="201">
        <v>2637</v>
      </c>
      <c r="E7" s="201">
        <v>2718</v>
      </c>
      <c r="F7" s="201">
        <v>2805</v>
      </c>
      <c r="G7" s="201">
        <v>2972</v>
      </c>
      <c r="H7" s="201">
        <v>3254</v>
      </c>
    </row>
    <row r="8" spans="1:8" s="20" customFormat="1" ht="24.95" customHeight="1">
      <c r="A8" s="120" t="s">
        <v>59</v>
      </c>
      <c r="B8" s="199"/>
      <c r="C8" s="200" t="s">
        <v>60</v>
      </c>
      <c r="D8" s="201">
        <v>62754</v>
      </c>
      <c r="E8" s="201">
        <v>64126</v>
      </c>
      <c r="F8" s="201">
        <v>64601</v>
      </c>
      <c r="G8" s="201">
        <v>66331</v>
      </c>
      <c r="H8" s="201">
        <v>65781</v>
      </c>
    </row>
    <row r="9" spans="1:8" s="20" customFormat="1" ht="24.95" customHeight="1">
      <c r="A9" s="120" t="s">
        <v>119</v>
      </c>
      <c r="B9" s="199"/>
      <c r="C9" s="200" t="s">
        <v>61</v>
      </c>
      <c r="D9" s="201">
        <v>2493</v>
      </c>
      <c r="E9" s="201">
        <v>2561</v>
      </c>
      <c r="F9" s="201">
        <v>2503</v>
      </c>
      <c r="G9" s="201">
        <v>2507</v>
      </c>
      <c r="H9" s="201">
        <v>2504</v>
      </c>
    </row>
    <row r="10" spans="1:8" s="20" customFormat="1" ht="24.95" customHeight="1">
      <c r="A10" s="120" t="s">
        <v>62</v>
      </c>
      <c r="B10" s="199"/>
      <c r="C10" s="200" t="s">
        <v>63</v>
      </c>
      <c r="D10" s="201">
        <v>20366</v>
      </c>
      <c r="E10" s="201">
        <v>20915</v>
      </c>
      <c r="F10" s="201">
        <v>20636</v>
      </c>
      <c r="G10" s="201">
        <v>20495</v>
      </c>
      <c r="H10" s="201">
        <v>20712</v>
      </c>
    </row>
    <row r="11" spans="1:8" s="20" customFormat="1" ht="24.95" customHeight="1">
      <c r="A11" s="120" t="s">
        <v>64</v>
      </c>
      <c r="B11" s="199"/>
      <c r="C11" s="200" t="s">
        <v>54</v>
      </c>
      <c r="D11" s="201">
        <v>122</v>
      </c>
      <c r="E11" s="201">
        <v>123</v>
      </c>
      <c r="F11" s="201">
        <v>122</v>
      </c>
      <c r="G11" s="201">
        <v>122</v>
      </c>
      <c r="H11" s="201">
        <v>121</v>
      </c>
    </row>
    <row r="12" spans="1:8" s="20" customFormat="1" ht="24.95" customHeight="1">
      <c r="A12" s="120" t="s">
        <v>65</v>
      </c>
      <c r="B12" s="199"/>
      <c r="C12" s="200" t="s">
        <v>66</v>
      </c>
      <c r="D12" s="201">
        <v>129</v>
      </c>
      <c r="E12" s="201">
        <v>130</v>
      </c>
      <c r="F12" s="201">
        <v>136</v>
      </c>
      <c r="G12" s="201">
        <v>145</v>
      </c>
      <c r="H12" s="201">
        <v>157</v>
      </c>
    </row>
    <row r="13" spans="1:8" s="20" customFormat="1" ht="24.95" customHeight="1">
      <c r="A13" s="120" t="s">
        <v>67</v>
      </c>
      <c r="B13" s="199"/>
      <c r="C13" s="200" t="s">
        <v>68</v>
      </c>
      <c r="D13" s="201">
        <v>30813</v>
      </c>
      <c r="E13" s="201">
        <v>30660</v>
      </c>
      <c r="F13" s="201">
        <v>31305</v>
      </c>
      <c r="G13" s="201">
        <v>32365</v>
      </c>
      <c r="H13" s="201">
        <v>31760</v>
      </c>
    </row>
    <row r="14" spans="1:8" s="20" customFormat="1" ht="24.95" customHeight="1" thickBot="1">
      <c r="A14" s="202" t="s">
        <v>120</v>
      </c>
      <c r="B14" s="203"/>
      <c r="C14" s="204" t="s">
        <v>68</v>
      </c>
      <c r="D14" s="205">
        <v>251</v>
      </c>
      <c r="E14" s="205">
        <v>250</v>
      </c>
      <c r="F14" s="205">
        <v>258</v>
      </c>
      <c r="G14" s="205">
        <v>265</v>
      </c>
      <c r="H14" s="205">
        <v>263</v>
      </c>
    </row>
    <row r="15" spans="1:8" s="20" customFormat="1" ht="13.5" customHeight="1">
      <c r="A15" s="45" t="s">
        <v>69</v>
      </c>
      <c r="B15" s="45"/>
      <c r="C15" s="45"/>
      <c r="D15" s="45"/>
      <c r="E15" s="45"/>
      <c r="F15" s="45"/>
      <c r="G15" s="45"/>
      <c r="H15" s="45"/>
    </row>
    <row r="20" ht="22.5" customHeight="1"/>
    <row r="23" ht="33.75" customHeight="1"/>
    <row r="24" ht="33.75" customHeight="1"/>
    <row r="25" ht="33.75" customHeight="1"/>
    <row r="26" ht="33.75" customHeight="1"/>
    <row r="27" ht="33.75" customHeight="1"/>
    <row r="28" ht="33.75" customHeight="1"/>
  </sheetData>
  <mergeCells count="2">
    <mergeCell ref="A2:H2"/>
    <mergeCell ref="A4:C4"/>
  </mergeCells>
  <phoneticPr fontId="2"/>
  <printOptions horizontalCentered="1"/>
  <pageMargins left="0.78740157480314965" right="0.78740157480314965" top="0.78740157480314965" bottom="0.78740157480314965" header="0.59055118110236227" footer="0.59055118110236227"/>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showGridLines="0" workbookViewId="0"/>
  </sheetViews>
  <sheetFormatPr defaultRowHeight="13.5"/>
  <cols>
    <col min="1" max="2" width="20.625" style="20" customWidth="1"/>
    <col min="3" max="3" width="25.625" style="20" customWidth="1"/>
    <col min="4" max="4" width="8.625" style="20" customWidth="1"/>
    <col min="5" max="256" width="9" style="20"/>
    <col min="257" max="258" width="20.625" style="20" customWidth="1"/>
    <col min="259" max="259" width="25.625" style="20" customWidth="1"/>
    <col min="260" max="260" width="8.625" style="20" customWidth="1"/>
    <col min="261" max="512" width="9" style="20"/>
    <col min="513" max="514" width="20.625" style="20" customWidth="1"/>
    <col min="515" max="515" width="25.625" style="20" customWidth="1"/>
    <col min="516" max="516" width="8.625" style="20" customWidth="1"/>
    <col min="517" max="768" width="9" style="20"/>
    <col min="769" max="770" width="20.625" style="20" customWidth="1"/>
    <col min="771" max="771" width="25.625" style="20" customWidth="1"/>
    <col min="772" max="772" width="8.625" style="20" customWidth="1"/>
    <col min="773" max="1024" width="9" style="20"/>
    <col min="1025" max="1026" width="20.625" style="20" customWidth="1"/>
    <col min="1027" max="1027" width="25.625" style="20" customWidth="1"/>
    <col min="1028" max="1028" width="8.625" style="20" customWidth="1"/>
    <col min="1029" max="1280" width="9" style="20"/>
    <col min="1281" max="1282" width="20.625" style="20" customWidth="1"/>
    <col min="1283" max="1283" width="25.625" style="20" customWidth="1"/>
    <col min="1284" max="1284" width="8.625" style="20" customWidth="1"/>
    <col min="1285" max="1536" width="9" style="20"/>
    <col min="1537" max="1538" width="20.625" style="20" customWidth="1"/>
    <col min="1539" max="1539" width="25.625" style="20" customWidth="1"/>
    <col min="1540" max="1540" width="8.625" style="20" customWidth="1"/>
    <col min="1541" max="1792" width="9" style="20"/>
    <col min="1793" max="1794" width="20.625" style="20" customWidth="1"/>
    <col min="1795" max="1795" width="25.625" style="20" customWidth="1"/>
    <col min="1796" max="1796" width="8.625" style="20" customWidth="1"/>
    <col min="1797" max="2048" width="9" style="20"/>
    <col min="2049" max="2050" width="20.625" style="20" customWidth="1"/>
    <col min="2051" max="2051" width="25.625" style="20" customWidth="1"/>
    <col min="2052" max="2052" width="8.625" style="20" customWidth="1"/>
    <col min="2053" max="2304" width="9" style="20"/>
    <col min="2305" max="2306" width="20.625" style="20" customWidth="1"/>
    <col min="2307" max="2307" width="25.625" style="20" customWidth="1"/>
    <col min="2308" max="2308" width="8.625" style="20" customWidth="1"/>
    <col min="2309" max="2560" width="9" style="20"/>
    <col min="2561" max="2562" width="20.625" style="20" customWidth="1"/>
    <col min="2563" max="2563" width="25.625" style="20" customWidth="1"/>
    <col min="2564" max="2564" width="8.625" style="20" customWidth="1"/>
    <col min="2565" max="2816" width="9" style="20"/>
    <col min="2817" max="2818" width="20.625" style="20" customWidth="1"/>
    <col min="2819" max="2819" width="25.625" style="20" customWidth="1"/>
    <col min="2820" max="2820" width="8.625" style="20" customWidth="1"/>
    <col min="2821" max="3072" width="9" style="20"/>
    <col min="3073" max="3074" width="20.625" style="20" customWidth="1"/>
    <col min="3075" max="3075" width="25.625" style="20" customWidth="1"/>
    <col min="3076" max="3076" width="8.625" style="20" customWidth="1"/>
    <col min="3077" max="3328" width="9" style="20"/>
    <col min="3329" max="3330" width="20.625" style="20" customWidth="1"/>
    <col min="3331" max="3331" width="25.625" style="20" customWidth="1"/>
    <col min="3332" max="3332" width="8.625" style="20" customWidth="1"/>
    <col min="3333" max="3584" width="9" style="20"/>
    <col min="3585" max="3586" width="20.625" style="20" customWidth="1"/>
    <col min="3587" max="3587" width="25.625" style="20" customWidth="1"/>
    <col min="3588" max="3588" width="8.625" style="20" customWidth="1"/>
    <col min="3589" max="3840" width="9" style="20"/>
    <col min="3841" max="3842" width="20.625" style="20" customWidth="1"/>
    <col min="3843" max="3843" width="25.625" style="20" customWidth="1"/>
    <col min="3844" max="3844" width="8.625" style="20" customWidth="1"/>
    <col min="3845" max="4096" width="9" style="20"/>
    <col min="4097" max="4098" width="20.625" style="20" customWidth="1"/>
    <col min="4099" max="4099" width="25.625" style="20" customWidth="1"/>
    <col min="4100" max="4100" width="8.625" style="20" customWidth="1"/>
    <col min="4101" max="4352" width="9" style="20"/>
    <col min="4353" max="4354" width="20.625" style="20" customWidth="1"/>
    <col min="4355" max="4355" width="25.625" style="20" customWidth="1"/>
    <col min="4356" max="4356" width="8.625" style="20" customWidth="1"/>
    <col min="4357" max="4608" width="9" style="20"/>
    <col min="4609" max="4610" width="20.625" style="20" customWidth="1"/>
    <col min="4611" max="4611" width="25.625" style="20" customWidth="1"/>
    <col min="4612" max="4612" width="8.625" style="20" customWidth="1"/>
    <col min="4613" max="4864" width="9" style="20"/>
    <col min="4865" max="4866" width="20.625" style="20" customWidth="1"/>
    <col min="4867" max="4867" width="25.625" style="20" customWidth="1"/>
    <col min="4868" max="4868" width="8.625" style="20" customWidth="1"/>
    <col min="4869" max="5120" width="9" style="20"/>
    <col min="5121" max="5122" width="20.625" style="20" customWidth="1"/>
    <col min="5123" max="5123" width="25.625" style="20" customWidth="1"/>
    <col min="5124" max="5124" width="8.625" style="20" customWidth="1"/>
    <col min="5125" max="5376" width="9" style="20"/>
    <col min="5377" max="5378" width="20.625" style="20" customWidth="1"/>
    <col min="5379" max="5379" width="25.625" style="20" customWidth="1"/>
    <col min="5380" max="5380" width="8.625" style="20" customWidth="1"/>
    <col min="5381" max="5632" width="9" style="20"/>
    <col min="5633" max="5634" width="20.625" style="20" customWidth="1"/>
    <col min="5635" max="5635" width="25.625" style="20" customWidth="1"/>
    <col min="5636" max="5636" width="8.625" style="20" customWidth="1"/>
    <col min="5637" max="5888" width="9" style="20"/>
    <col min="5889" max="5890" width="20.625" style="20" customWidth="1"/>
    <col min="5891" max="5891" width="25.625" style="20" customWidth="1"/>
    <col min="5892" max="5892" width="8.625" style="20" customWidth="1"/>
    <col min="5893" max="6144" width="9" style="20"/>
    <col min="6145" max="6146" width="20.625" style="20" customWidth="1"/>
    <col min="6147" max="6147" width="25.625" style="20" customWidth="1"/>
    <col min="6148" max="6148" width="8.625" style="20" customWidth="1"/>
    <col min="6149" max="6400" width="9" style="20"/>
    <col min="6401" max="6402" width="20.625" style="20" customWidth="1"/>
    <col min="6403" max="6403" width="25.625" style="20" customWidth="1"/>
    <col min="6404" max="6404" width="8.625" style="20" customWidth="1"/>
    <col min="6405" max="6656" width="9" style="20"/>
    <col min="6657" max="6658" width="20.625" style="20" customWidth="1"/>
    <col min="6659" max="6659" width="25.625" style="20" customWidth="1"/>
    <col min="6660" max="6660" width="8.625" style="20" customWidth="1"/>
    <col min="6661" max="6912" width="9" style="20"/>
    <col min="6913" max="6914" width="20.625" style="20" customWidth="1"/>
    <col min="6915" max="6915" width="25.625" style="20" customWidth="1"/>
    <col min="6916" max="6916" width="8.625" style="20" customWidth="1"/>
    <col min="6917" max="7168" width="9" style="20"/>
    <col min="7169" max="7170" width="20.625" style="20" customWidth="1"/>
    <col min="7171" max="7171" width="25.625" style="20" customWidth="1"/>
    <col min="7172" max="7172" width="8.625" style="20" customWidth="1"/>
    <col min="7173" max="7424" width="9" style="20"/>
    <col min="7425" max="7426" width="20.625" style="20" customWidth="1"/>
    <col min="7427" max="7427" width="25.625" style="20" customWidth="1"/>
    <col min="7428" max="7428" width="8.625" style="20" customWidth="1"/>
    <col min="7429" max="7680" width="9" style="20"/>
    <col min="7681" max="7682" width="20.625" style="20" customWidth="1"/>
    <col min="7683" max="7683" width="25.625" style="20" customWidth="1"/>
    <col min="7684" max="7684" width="8.625" style="20" customWidth="1"/>
    <col min="7685" max="7936" width="9" style="20"/>
    <col min="7937" max="7938" width="20.625" style="20" customWidth="1"/>
    <col min="7939" max="7939" width="25.625" style="20" customWidth="1"/>
    <col min="7940" max="7940" width="8.625" style="20" customWidth="1"/>
    <col min="7941" max="8192" width="9" style="20"/>
    <col min="8193" max="8194" width="20.625" style="20" customWidth="1"/>
    <col min="8195" max="8195" width="25.625" style="20" customWidth="1"/>
    <col min="8196" max="8196" width="8.625" style="20" customWidth="1"/>
    <col min="8197" max="8448" width="9" style="20"/>
    <col min="8449" max="8450" width="20.625" style="20" customWidth="1"/>
    <col min="8451" max="8451" width="25.625" style="20" customWidth="1"/>
    <col min="8452" max="8452" width="8.625" style="20" customWidth="1"/>
    <col min="8453" max="8704" width="9" style="20"/>
    <col min="8705" max="8706" width="20.625" style="20" customWidth="1"/>
    <col min="8707" max="8707" width="25.625" style="20" customWidth="1"/>
    <col min="8708" max="8708" width="8.625" style="20" customWidth="1"/>
    <col min="8709" max="8960" width="9" style="20"/>
    <col min="8961" max="8962" width="20.625" style="20" customWidth="1"/>
    <col min="8963" max="8963" width="25.625" style="20" customWidth="1"/>
    <col min="8964" max="8964" width="8.625" style="20" customWidth="1"/>
    <col min="8965" max="9216" width="9" style="20"/>
    <col min="9217" max="9218" width="20.625" style="20" customWidth="1"/>
    <col min="9219" max="9219" width="25.625" style="20" customWidth="1"/>
    <col min="9220" max="9220" width="8.625" style="20" customWidth="1"/>
    <col min="9221" max="9472" width="9" style="20"/>
    <col min="9473" max="9474" width="20.625" style="20" customWidth="1"/>
    <col min="9475" max="9475" width="25.625" style="20" customWidth="1"/>
    <col min="9476" max="9476" width="8.625" style="20" customWidth="1"/>
    <col min="9477" max="9728" width="9" style="20"/>
    <col min="9729" max="9730" width="20.625" style="20" customWidth="1"/>
    <col min="9731" max="9731" width="25.625" style="20" customWidth="1"/>
    <col min="9732" max="9732" width="8.625" style="20" customWidth="1"/>
    <col min="9733" max="9984" width="9" style="20"/>
    <col min="9985" max="9986" width="20.625" style="20" customWidth="1"/>
    <col min="9987" max="9987" width="25.625" style="20" customWidth="1"/>
    <col min="9988" max="9988" width="8.625" style="20" customWidth="1"/>
    <col min="9989" max="10240" width="9" style="20"/>
    <col min="10241" max="10242" width="20.625" style="20" customWidth="1"/>
    <col min="10243" max="10243" width="25.625" style="20" customWidth="1"/>
    <col min="10244" max="10244" width="8.625" style="20" customWidth="1"/>
    <col min="10245" max="10496" width="9" style="20"/>
    <col min="10497" max="10498" width="20.625" style="20" customWidth="1"/>
    <col min="10499" max="10499" width="25.625" style="20" customWidth="1"/>
    <col min="10500" max="10500" width="8.625" style="20" customWidth="1"/>
    <col min="10501" max="10752" width="9" style="20"/>
    <col min="10753" max="10754" width="20.625" style="20" customWidth="1"/>
    <col min="10755" max="10755" width="25.625" style="20" customWidth="1"/>
    <col min="10756" max="10756" width="8.625" style="20" customWidth="1"/>
    <col min="10757" max="11008" width="9" style="20"/>
    <col min="11009" max="11010" width="20.625" style="20" customWidth="1"/>
    <col min="11011" max="11011" width="25.625" style="20" customWidth="1"/>
    <col min="11012" max="11012" width="8.625" style="20" customWidth="1"/>
    <col min="11013" max="11264" width="9" style="20"/>
    <col min="11265" max="11266" width="20.625" style="20" customWidth="1"/>
    <col min="11267" max="11267" width="25.625" style="20" customWidth="1"/>
    <col min="11268" max="11268" width="8.625" style="20" customWidth="1"/>
    <col min="11269" max="11520" width="9" style="20"/>
    <col min="11521" max="11522" width="20.625" style="20" customWidth="1"/>
    <col min="11523" max="11523" width="25.625" style="20" customWidth="1"/>
    <col min="11524" max="11524" width="8.625" style="20" customWidth="1"/>
    <col min="11525" max="11776" width="9" style="20"/>
    <col min="11777" max="11778" width="20.625" style="20" customWidth="1"/>
    <col min="11779" max="11779" width="25.625" style="20" customWidth="1"/>
    <col min="11780" max="11780" width="8.625" style="20" customWidth="1"/>
    <col min="11781" max="12032" width="9" style="20"/>
    <col min="12033" max="12034" width="20.625" style="20" customWidth="1"/>
    <col min="12035" max="12035" width="25.625" style="20" customWidth="1"/>
    <col min="12036" max="12036" width="8.625" style="20" customWidth="1"/>
    <col min="12037" max="12288" width="9" style="20"/>
    <col min="12289" max="12290" width="20.625" style="20" customWidth="1"/>
    <col min="12291" max="12291" width="25.625" style="20" customWidth="1"/>
    <col min="12292" max="12292" width="8.625" style="20" customWidth="1"/>
    <col min="12293" max="12544" width="9" style="20"/>
    <col min="12545" max="12546" width="20.625" style="20" customWidth="1"/>
    <col min="12547" max="12547" width="25.625" style="20" customWidth="1"/>
    <col min="12548" max="12548" width="8.625" style="20" customWidth="1"/>
    <col min="12549" max="12800" width="9" style="20"/>
    <col min="12801" max="12802" width="20.625" style="20" customWidth="1"/>
    <col min="12803" max="12803" width="25.625" style="20" customWidth="1"/>
    <col min="12804" max="12804" width="8.625" style="20" customWidth="1"/>
    <col min="12805" max="13056" width="9" style="20"/>
    <col min="13057" max="13058" width="20.625" style="20" customWidth="1"/>
    <col min="13059" max="13059" width="25.625" style="20" customWidth="1"/>
    <col min="13060" max="13060" width="8.625" style="20" customWidth="1"/>
    <col min="13061" max="13312" width="9" style="20"/>
    <col min="13313" max="13314" width="20.625" style="20" customWidth="1"/>
    <col min="13315" max="13315" width="25.625" style="20" customWidth="1"/>
    <col min="13316" max="13316" width="8.625" style="20" customWidth="1"/>
    <col min="13317" max="13568" width="9" style="20"/>
    <col min="13569" max="13570" width="20.625" style="20" customWidth="1"/>
    <col min="13571" max="13571" width="25.625" style="20" customWidth="1"/>
    <col min="13572" max="13572" width="8.625" style="20" customWidth="1"/>
    <col min="13573" max="13824" width="9" style="20"/>
    <col min="13825" max="13826" width="20.625" style="20" customWidth="1"/>
    <col min="13827" max="13827" width="25.625" style="20" customWidth="1"/>
    <col min="13828" max="13828" width="8.625" style="20" customWidth="1"/>
    <col min="13829" max="14080" width="9" style="20"/>
    <col min="14081" max="14082" width="20.625" style="20" customWidth="1"/>
    <col min="14083" max="14083" width="25.625" style="20" customWidth="1"/>
    <col min="14084" max="14084" width="8.625" style="20" customWidth="1"/>
    <col min="14085" max="14336" width="9" style="20"/>
    <col min="14337" max="14338" width="20.625" style="20" customWidth="1"/>
    <col min="14339" max="14339" width="25.625" style="20" customWidth="1"/>
    <col min="14340" max="14340" width="8.625" style="20" customWidth="1"/>
    <col min="14341" max="14592" width="9" style="20"/>
    <col min="14593" max="14594" width="20.625" style="20" customWidth="1"/>
    <col min="14595" max="14595" width="25.625" style="20" customWidth="1"/>
    <col min="14596" max="14596" width="8.625" style="20" customWidth="1"/>
    <col min="14597" max="14848" width="9" style="20"/>
    <col min="14849" max="14850" width="20.625" style="20" customWidth="1"/>
    <col min="14851" max="14851" width="25.625" style="20" customWidth="1"/>
    <col min="14852" max="14852" width="8.625" style="20" customWidth="1"/>
    <col min="14853" max="15104" width="9" style="20"/>
    <col min="15105" max="15106" width="20.625" style="20" customWidth="1"/>
    <col min="15107" max="15107" width="25.625" style="20" customWidth="1"/>
    <col min="15108" max="15108" width="8.625" style="20" customWidth="1"/>
    <col min="15109" max="15360" width="9" style="20"/>
    <col min="15361" max="15362" width="20.625" style="20" customWidth="1"/>
    <col min="15363" max="15363" width="25.625" style="20" customWidth="1"/>
    <col min="15364" max="15364" width="8.625" style="20" customWidth="1"/>
    <col min="15365" max="15616" width="9" style="20"/>
    <col min="15617" max="15618" width="20.625" style="20" customWidth="1"/>
    <col min="15619" max="15619" width="25.625" style="20" customWidth="1"/>
    <col min="15620" max="15620" width="8.625" style="20" customWidth="1"/>
    <col min="15621" max="15872" width="9" style="20"/>
    <col min="15873" max="15874" width="20.625" style="20" customWidth="1"/>
    <col min="15875" max="15875" width="25.625" style="20" customWidth="1"/>
    <col min="15876" max="15876" width="8.625" style="20" customWidth="1"/>
    <col min="15877" max="16128" width="9" style="20"/>
    <col min="16129" max="16130" width="20.625" style="20" customWidth="1"/>
    <col min="16131" max="16131" width="25.625" style="20" customWidth="1"/>
    <col min="16132" max="16132" width="8.625" style="20" customWidth="1"/>
    <col min="16133" max="16384" width="9" style="20"/>
  </cols>
  <sheetData>
    <row r="1" spans="1:4" s="19" customFormat="1" ht="45.75" customHeight="1">
      <c r="A1" s="20"/>
      <c r="B1" s="20"/>
      <c r="C1" s="20"/>
      <c r="D1" s="20"/>
    </row>
    <row r="2" spans="1:4" s="19" customFormat="1" ht="22.5" customHeight="1">
      <c r="A2" s="321" t="s">
        <v>229</v>
      </c>
      <c r="B2" s="321"/>
      <c r="C2" s="321"/>
      <c r="D2" s="29"/>
    </row>
    <row r="3" spans="1:4" s="19" customFormat="1" ht="12">
      <c r="A3" s="51"/>
      <c r="B3" s="51"/>
      <c r="C3" s="51"/>
      <c r="D3" s="22"/>
    </row>
    <row r="4" spans="1:4" s="19" customFormat="1" ht="14.25" thickBot="1">
      <c r="A4" s="43"/>
      <c r="B4" s="43"/>
      <c r="C4" s="44" t="s">
        <v>173</v>
      </c>
    </row>
    <row r="5" spans="1:4" s="19" customFormat="1" ht="18" customHeight="1">
      <c r="A5" s="259" t="s">
        <v>242</v>
      </c>
      <c r="B5" s="137" t="s">
        <v>241</v>
      </c>
      <c r="C5" s="137" t="s">
        <v>240</v>
      </c>
    </row>
    <row r="6" spans="1:4" s="19" customFormat="1" ht="18" customHeight="1">
      <c r="A6" s="206" t="s">
        <v>221</v>
      </c>
      <c r="B6" s="121">
        <v>44</v>
      </c>
      <c r="C6" s="207">
        <v>389</v>
      </c>
    </row>
    <row r="7" spans="1:4" s="19" customFormat="1" ht="18" customHeight="1">
      <c r="A7" s="208" t="s">
        <v>143</v>
      </c>
      <c r="B7" s="121">
        <v>44</v>
      </c>
      <c r="C7" s="121">
        <v>389</v>
      </c>
    </row>
    <row r="8" spans="1:4" s="19" customFormat="1" ht="18" customHeight="1">
      <c r="A8" s="208" t="s">
        <v>144</v>
      </c>
      <c r="B8" s="121">
        <v>44</v>
      </c>
      <c r="C8" s="121">
        <v>392</v>
      </c>
    </row>
    <row r="9" spans="1:4" s="19" customFormat="1" ht="18" customHeight="1">
      <c r="A9" s="208" t="s">
        <v>174</v>
      </c>
      <c r="B9" s="209">
        <v>44</v>
      </c>
      <c r="C9" s="210">
        <v>392</v>
      </c>
    </row>
    <row r="10" spans="1:4" s="19" customFormat="1" ht="18" customHeight="1" thickBot="1">
      <c r="A10" s="211" t="s">
        <v>175</v>
      </c>
      <c r="B10" s="212">
        <v>44</v>
      </c>
      <c r="C10" s="213">
        <v>389</v>
      </c>
    </row>
    <row r="11" spans="1:4" s="19" customFormat="1" ht="14.25" customHeight="1">
      <c r="A11" s="134" t="s">
        <v>70</v>
      </c>
      <c r="B11" s="134"/>
      <c r="C11" s="45"/>
    </row>
    <row r="12" spans="1:4">
      <c r="A12" s="45" t="s">
        <v>71</v>
      </c>
      <c r="B12" s="214"/>
      <c r="C12" s="214"/>
    </row>
    <row r="13" spans="1:4" s="19" customFormat="1" ht="13.5" customHeight="1"/>
    <row r="14" spans="1:4" ht="13.5" customHeight="1"/>
    <row r="15" spans="1:4" ht="13.5" customHeight="1"/>
    <row r="16" spans="1:4"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sheetData>
  <mergeCells count="1">
    <mergeCell ref="A2:C2"/>
  </mergeCells>
  <phoneticPr fontId="2"/>
  <printOptions gridLinesSet="0"/>
  <pageMargins left="0.78740157480314965" right="0.78740157480314965" top="0.78740157480314965" bottom="0.78740157480314965" header="0.59055118110236227" footer="0.59055118110236227"/>
  <pageSetup paperSize="9" orientation="portrait" r:id="rId1"/>
  <headerFooter alignWithMargins="0"/>
  <ignoredErrors>
    <ignoredError sqref="A7:A10"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3.5"/>
  <cols>
    <col min="1" max="1" width="18.625" style="28" customWidth="1"/>
    <col min="2" max="3" width="30.625" style="28" customWidth="1"/>
    <col min="4" max="256" width="9" style="28"/>
    <col min="257" max="257" width="18.625" style="28" customWidth="1"/>
    <col min="258" max="259" width="30.625" style="28" customWidth="1"/>
    <col min="260" max="512" width="9" style="28"/>
    <col min="513" max="513" width="18.625" style="28" customWidth="1"/>
    <col min="514" max="515" width="30.625" style="28" customWidth="1"/>
    <col min="516" max="768" width="9" style="28"/>
    <col min="769" max="769" width="18.625" style="28" customWidth="1"/>
    <col min="770" max="771" width="30.625" style="28" customWidth="1"/>
    <col min="772" max="1024" width="9" style="28"/>
    <col min="1025" max="1025" width="18.625" style="28" customWidth="1"/>
    <col min="1026" max="1027" width="30.625" style="28" customWidth="1"/>
    <col min="1028" max="1280" width="9" style="28"/>
    <col min="1281" max="1281" width="18.625" style="28" customWidth="1"/>
    <col min="1282" max="1283" width="30.625" style="28" customWidth="1"/>
    <col min="1284" max="1536" width="9" style="28"/>
    <col min="1537" max="1537" width="18.625" style="28" customWidth="1"/>
    <col min="1538" max="1539" width="30.625" style="28" customWidth="1"/>
    <col min="1540" max="1792" width="9" style="28"/>
    <col min="1793" max="1793" width="18.625" style="28" customWidth="1"/>
    <col min="1794" max="1795" width="30.625" style="28" customWidth="1"/>
    <col min="1796" max="2048" width="9" style="28"/>
    <col min="2049" max="2049" width="18.625" style="28" customWidth="1"/>
    <col min="2050" max="2051" width="30.625" style="28" customWidth="1"/>
    <col min="2052" max="2304" width="9" style="28"/>
    <col min="2305" max="2305" width="18.625" style="28" customWidth="1"/>
    <col min="2306" max="2307" width="30.625" style="28" customWidth="1"/>
    <col min="2308" max="2560" width="9" style="28"/>
    <col min="2561" max="2561" width="18.625" style="28" customWidth="1"/>
    <col min="2562" max="2563" width="30.625" style="28" customWidth="1"/>
    <col min="2564" max="2816" width="9" style="28"/>
    <col min="2817" max="2817" width="18.625" style="28" customWidth="1"/>
    <col min="2818" max="2819" width="30.625" style="28" customWidth="1"/>
    <col min="2820" max="3072" width="9" style="28"/>
    <col min="3073" max="3073" width="18.625" style="28" customWidth="1"/>
    <col min="3074" max="3075" width="30.625" style="28" customWidth="1"/>
    <col min="3076" max="3328" width="9" style="28"/>
    <col min="3329" max="3329" width="18.625" style="28" customWidth="1"/>
    <col min="3330" max="3331" width="30.625" style="28" customWidth="1"/>
    <col min="3332" max="3584" width="9" style="28"/>
    <col min="3585" max="3585" width="18.625" style="28" customWidth="1"/>
    <col min="3586" max="3587" width="30.625" style="28" customWidth="1"/>
    <col min="3588" max="3840" width="9" style="28"/>
    <col min="3841" max="3841" width="18.625" style="28" customWidth="1"/>
    <col min="3842" max="3843" width="30.625" style="28" customWidth="1"/>
    <col min="3844" max="4096" width="9" style="28"/>
    <col min="4097" max="4097" width="18.625" style="28" customWidth="1"/>
    <col min="4098" max="4099" width="30.625" style="28" customWidth="1"/>
    <col min="4100" max="4352" width="9" style="28"/>
    <col min="4353" max="4353" width="18.625" style="28" customWidth="1"/>
    <col min="4354" max="4355" width="30.625" style="28" customWidth="1"/>
    <col min="4356" max="4608" width="9" style="28"/>
    <col min="4609" max="4609" width="18.625" style="28" customWidth="1"/>
    <col min="4610" max="4611" width="30.625" style="28" customWidth="1"/>
    <col min="4612" max="4864" width="9" style="28"/>
    <col min="4865" max="4865" width="18.625" style="28" customWidth="1"/>
    <col min="4866" max="4867" width="30.625" style="28" customWidth="1"/>
    <col min="4868" max="5120" width="9" style="28"/>
    <col min="5121" max="5121" width="18.625" style="28" customWidth="1"/>
    <col min="5122" max="5123" width="30.625" style="28" customWidth="1"/>
    <col min="5124" max="5376" width="9" style="28"/>
    <col min="5377" max="5377" width="18.625" style="28" customWidth="1"/>
    <col min="5378" max="5379" width="30.625" style="28" customWidth="1"/>
    <col min="5380" max="5632" width="9" style="28"/>
    <col min="5633" max="5633" width="18.625" style="28" customWidth="1"/>
    <col min="5634" max="5635" width="30.625" style="28" customWidth="1"/>
    <col min="5636" max="5888" width="9" style="28"/>
    <col min="5889" max="5889" width="18.625" style="28" customWidth="1"/>
    <col min="5890" max="5891" width="30.625" style="28" customWidth="1"/>
    <col min="5892" max="6144" width="9" style="28"/>
    <col min="6145" max="6145" width="18.625" style="28" customWidth="1"/>
    <col min="6146" max="6147" width="30.625" style="28" customWidth="1"/>
    <col min="6148" max="6400" width="9" style="28"/>
    <col min="6401" max="6401" width="18.625" style="28" customWidth="1"/>
    <col min="6402" max="6403" width="30.625" style="28" customWidth="1"/>
    <col min="6404" max="6656" width="9" style="28"/>
    <col min="6657" max="6657" width="18.625" style="28" customWidth="1"/>
    <col min="6658" max="6659" width="30.625" style="28" customWidth="1"/>
    <col min="6660" max="6912" width="9" style="28"/>
    <col min="6913" max="6913" width="18.625" style="28" customWidth="1"/>
    <col min="6914" max="6915" width="30.625" style="28" customWidth="1"/>
    <col min="6916" max="7168" width="9" style="28"/>
    <col min="7169" max="7169" width="18.625" style="28" customWidth="1"/>
    <col min="7170" max="7171" width="30.625" style="28" customWidth="1"/>
    <col min="7172" max="7424" width="9" style="28"/>
    <col min="7425" max="7425" width="18.625" style="28" customWidth="1"/>
    <col min="7426" max="7427" width="30.625" style="28" customWidth="1"/>
    <col min="7428" max="7680" width="9" style="28"/>
    <col min="7681" max="7681" width="18.625" style="28" customWidth="1"/>
    <col min="7682" max="7683" width="30.625" style="28" customWidth="1"/>
    <col min="7684" max="7936" width="9" style="28"/>
    <col min="7937" max="7937" width="18.625" style="28" customWidth="1"/>
    <col min="7938" max="7939" width="30.625" style="28" customWidth="1"/>
    <col min="7940" max="8192" width="9" style="28"/>
    <col min="8193" max="8193" width="18.625" style="28" customWidth="1"/>
    <col min="8194" max="8195" width="30.625" style="28" customWidth="1"/>
    <col min="8196" max="8448" width="9" style="28"/>
    <col min="8449" max="8449" width="18.625" style="28" customWidth="1"/>
    <col min="8450" max="8451" width="30.625" style="28" customWidth="1"/>
    <col min="8452" max="8704" width="9" style="28"/>
    <col min="8705" max="8705" width="18.625" style="28" customWidth="1"/>
    <col min="8706" max="8707" width="30.625" style="28" customWidth="1"/>
    <col min="8708" max="8960" width="9" style="28"/>
    <col min="8961" max="8961" width="18.625" style="28" customWidth="1"/>
    <col min="8962" max="8963" width="30.625" style="28" customWidth="1"/>
    <col min="8964" max="9216" width="9" style="28"/>
    <col min="9217" max="9217" width="18.625" style="28" customWidth="1"/>
    <col min="9218" max="9219" width="30.625" style="28" customWidth="1"/>
    <col min="9220" max="9472" width="9" style="28"/>
    <col min="9473" max="9473" width="18.625" style="28" customWidth="1"/>
    <col min="9474" max="9475" width="30.625" style="28" customWidth="1"/>
    <col min="9476" max="9728" width="9" style="28"/>
    <col min="9729" max="9729" width="18.625" style="28" customWidth="1"/>
    <col min="9730" max="9731" width="30.625" style="28" customWidth="1"/>
    <col min="9732" max="9984" width="9" style="28"/>
    <col min="9985" max="9985" width="18.625" style="28" customWidth="1"/>
    <col min="9986" max="9987" width="30.625" style="28" customWidth="1"/>
    <col min="9988" max="10240" width="9" style="28"/>
    <col min="10241" max="10241" width="18.625" style="28" customWidth="1"/>
    <col min="10242" max="10243" width="30.625" style="28" customWidth="1"/>
    <col min="10244" max="10496" width="9" style="28"/>
    <col min="10497" max="10497" width="18.625" style="28" customWidth="1"/>
    <col min="10498" max="10499" width="30.625" style="28" customWidth="1"/>
    <col min="10500" max="10752" width="9" style="28"/>
    <col min="10753" max="10753" width="18.625" style="28" customWidth="1"/>
    <col min="10754" max="10755" width="30.625" style="28" customWidth="1"/>
    <col min="10756" max="11008" width="9" style="28"/>
    <col min="11009" max="11009" width="18.625" style="28" customWidth="1"/>
    <col min="11010" max="11011" width="30.625" style="28" customWidth="1"/>
    <col min="11012" max="11264" width="9" style="28"/>
    <col min="11265" max="11265" width="18.625" style="28" customWidth="1"/>
    <col min="11266" max="11267" width="30.625" style="28" customWidth="1"/>
    <col min="11268" max="11520" width="9" style="28"/>
    <col min="11521" max="11521" width="18.625" style="28" customWidth="1"/>
    <col min="11522" max="11523" width="30.625" style="28" customWidth="1"/>
    <col min="11524" max="11776" width="9" style="28"/>
    <col min="11777" max="11777" width="18.625" style="28" customWidth="1"/>
    <col min="11778" max="11779" width="30.625" style="28" customWidth="1"/>
    <col min="11780" max="12032" width="9" style="28"/>
    <col min="12033" max="12033" width="18.625" style="28" customWidth="1"/>
    <col min="12034" max="12035" width="30.625" style="28" customWidth="1"/>
    <col min="12036" max="12288" width="9" style="28"/>
    <col min="12289" max="12289" width="18.625" style="28" customWidth="1"/>
    <col min="12290" max="12291" width="30.625" style="28" customWidth="1"/>
    <col min="12292" max="12544" width="9" style="28"/>
    <col min="12545" max="12545" width="18.625" style="28" customWidth="1"/>
    <col min="12546" max="12547" width="30.625" style="28" customWidth="1"/>
    <col min="12548" max="12800" width="9" style="28"/>
    <col min="12801" max="12801" width="18.625" style="28" customWidth="1"/>
    <col min="12802" max="12803" width="30.625" style="28" customWidth="1"/>
    <col min="12804" max="13056" width="9" style="28"/>
    <col min="13057" max="13057" width="18.625" style="28" customWidth="1"/>
    <col min="13058" max="13059" width="30.625" style="28" customWidth="1"/>
    <col min="13060" max="13312" width="9" style="28"/>
    <col min="13313" max="13313" width="18.625" style="28" customWidth="1"/>
    <col min="13314" max="13315" width="30.625" style="28" customWidth="1"/>
    <col min="13316" max="13568" width="9" style="28"/>
    <col min="13569" max="13569" width="18.625" style="28" customWidth="1"/>
    <col min="13570" max="13571" width="30.625" style="28" customWidth="1"/>
    <col min="13572" max="13824" width="9" style="28"/>
    <col min="13825" max="13825" width="18.625" style="28" customWidth="1"/>
    <col min="13826" max="13827" width="30.625" style="28" customWidth="1"/>
    <col min="13828" max="14080" width="9" style="28"/>
    <col min="14081" max="14081" width="18.625" style="28" customWidth="1"/>
    <col min="14082" max="14083" width="30.625" style="28" customWidth="1"/>
    <col min="14084" max="14336" width="9" style="28"/>
    <col min="14337" max="14337" width="18.625" style="28" customWidth="1"/>
    <col min="14338" max="14339" width="30.625" style="28" customWidth="1"/>
    <col min="14340" max="14592" width="9" style="28"/>
    <col min="14593" max="14593" width="18.625" style="28" customWidth="1"/>
    <col min="14594" max="14595" width="30.625" style="28" customWidth="1"/>
    <col min="14596" max="14848" width="9" style="28"/>
    <col min="14849" max="14849" width="18.625" style="28" customWidth="1"/>
    <col min="14850" max="14851" width="30.625" style="28" customWidth="1"/>
    <col min="14852" max="15104" width="9" style="28"/>
    <col min="15105" max="15105" width="18.625" style="28" customWidth="1"/>
    <col min="15106" max="15107" width="30.625" style="28" customWidth="1"/>
    <col min="15108" max="15360" width="9" style="28"/>
    <col min="15361" max="15361" width="18.625" style="28" customWidth="1"/>
    <col min="15362" max="15363" width="30.625" style="28" customWidth="1"/>
    <col min="15364" max="15616" width="9" style="28"/>
    <col min="15617" max="15617" width="18.625" style="28" customWidth="1"/>
    <col min="15618" max="15619" width="30.625" style="28" customWidth="1"/>
    <col min="15620" max="15872" width="9" style="28"/>
    <col min="15873" max="15873" width="18.625" style="28" customWidth="1"/>
    <col min="15874" max="15875" width="30.625" style="28" customWidth="1"/>
    <col min="15876" max="16128" width="9" style="28"/>
    <col min="16129" max="16129" width="18.625" style="28" customWidth="1"/>
    <col min="16130" max="16131" width="30.625" style="28" customWidth="1"/>
    <col min="16132" max="16384" width="9" style="28"/>
  </cols>
  <sheetData>
    <row r="1" spans="1:3" ht="36.6" customHeight="1">
      <c r="A1" s="30"/>
      <c r="B1" s="20"/>
      <c r="C1" s="20"/>
    </row>
    <row r="2" spans="1:3" ht="22.5" customHeight="1">
      <c r="A2" s="321" t="s">
        <v>230</v>
      </c>
      <c r="B2" s="321"/>
      <c r="C2" s="321"/>
    </row>
    <row r="3" spans="1:3" ht="14.25" thickBot="1">
      <c r="A3" s="215" t="s">
        <v>123</v>
      </c>
      <c r="B3" s="215"/>
      <c r="C3" s="216" t="s">
        <v>124</v>
      </c>
    </row>
    <row r="4" spans="1:3" ht="18.95" customHeight="1">
      <c r="A4" s="258" t="s">
        <v>231</v>
      </c>
      <c r="B4" s="137" t="s">
        <v>72</v>
      </c>
      <c r="C4" s="137" t="s">
        <v>73</v>
      </c>
    </row>
    <row r="5" spans="1:3" ht="18" customHeight="1">
      <c r="A5" s="217" t="s">
        <v>221</v>
      </c>
      <c r="B5" s="218">
        <v>77714</v>
      </c>
      <c r="C5" s="219">
        <v>26347</v>
      </c>
    </row>
    <row r="6" spans="1:3" ht="18" customHeight="1">
      <c r="A6" s="208" t="s">
        <v>125</v>
      </c>
      <c r="B6" s="218">
        <v>79400</v>
      </c>
      <c r="C6" s="219">
        <v>27581</v>
      </c>
    </row>
    <row r="7" spans="1:3" ht="18" customHeight="1">
      <c r="A7" s="208" t="s">
        <v>126</v>
      </c>
      <c r="B7" s="218">
        <v>80393</v>
      </c>
      <c r="C7" s="219">
        <v>28611</v>
      </c>
    </row>
    <row r="8" spans="1:3" ht="18" customHeight="1">
      <c r="A8" s="208" t="s">
        <v>174</v>
      </c>
      <c r="B8" s="218">
        <v>82064</v>
      </c>
      <c r="C8" s="219">
        <v>29864</v>
      </c>
    </row>
    <row r="9" spans="1:3" ht="18" customHeight="1" thickBot="1">
      <c r="A9" s="220" t="s">
        <v>176</v>
      </c>
      <c r="B9" s="221">
        <v>83517</v>
      </c>
      <c r="C9" s="222">
        <v>30918</v>
      </c>
    </row>
    <row r="10" spans="1:3">
      <c r="A10" s="223" t="s">
        <v>210</v>
      </c>
      <c r="B10" s="45"/>
      <c r="C10" s="45"/>
    </row>
  </sheetData>
  <mergeCells count="1">
    <mergeCell ref="A2:C2"/>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ignoredErrors>
    <ignoredError sqref="A6:A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目次</vt:lpstr>
      <vt:lpstr>105</vt:lpstr>
      <vt:lpstr>106</vt:lpstr>
      <vt:lpstr>107</vt:lpstr>
      <vt:lpstr>108</vt:lpstr>
      <vt:lpstr>109</vt:lpstr>
      <vt:lpstr>110</vt:lpstr>
      <vt:lpstr>111</vt:lpstr>
      <vt:lpstr>112</vt:lpstr>
      <vt:lpstr>113</vt:lpstr>
      <vt:lpstr>114</vt:lpstr>
      <vt:lpstr>'113'!Print_Area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佐賀市</dc:creator>
  <cp:lastModifiedBy>Administrator</cp:lastModifiedBy>
  <cp:lastPrinted>2017-10-10T01:28:22Z</cp:lastPrinted>
  <dcterms:created xsi:type="dcterms:W3CDTF">2015-05-25T08:35:42Z</dcterms:created>
  <dcterms:modified xsi:type="dcterms:W3CDTF">2020-06-29T08:16:49Z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90508</vt:lpwstr>
  </property>
  <property fmtid="{D5CDD505-2E9C-101B-9397-08002B2CF9AE}" pid="3" name="NXPowerLiteSettings">
    <vt:lpwstr>C74006B004C800</vt:lpwstr>
  </property>
  <property fmtid="{D5CDD505-2E9C-101B-9397-08002B2CF9AE}" pid="4" name="NXPowerLiteVersion">
    <vt:lpwstr>S5.2.4</vt:lpwstr>
  </property>
</Properties>
</file>