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9320" windowHeight="8550"/>
  </bookViews>
  <sheets>
    <sheet name="目次" sheetId="35" r:id="rId1"/>
    <sheet name="51" sheetId="1" r:id="rId2"/>
    <sheet name="52" sheetId="2" r:id="rId3"/>
    <sheet name="53" sheetId="3" r:id="rId4"/>
    <sheet name="54" sheetId="4" r:id="rId5"/>
    <sheet name="55" sheetId="5" r:id="rId6"/>
    <sheet name="56" sheetId="6" r:id="rId7"/>
    <sheet name="57" sheetId="7" r:id="rId8"/>
    <sheet name="58" sheetId="8" r:id="rId9"/>
    <sheet name="59" sheetId="9" r:id="rId10"/>
    <sheet name="60" sheetId="10" r:id="rId11"/>
    <sheet name="61" sheetId="11" r:id="rId12"/>
    <sheet name="62" sheetId="12" r:id="rId13"/>
    <sheet name="63" sheetId="13" r:id="rId14"/>
    <sheet name="64" sheetId="14" r:id="rId15"/>
    <sheet name="65" sheetId="15" r:id="rId16"/>
    <sheet name="66" sheetId="16" r:id="rId17"/>
    <sheet name="67" sheetId="17" r:id="rId18"/>
    <sheet name="68" sheetId="18" r:id="rId19"/>
    <sheet name="69" sheetId="19" r:id="rId20"/>
    <sheet name="70" sheetId="20" r:id="rId21"/>
    <sheet name="71" sheetId="21" r:id="rId22"/>
    <sheet name="72" sheetId="22" r:id="rId23"/>
    <sheet name="73" sheetId="23" r:id="rId24"/>
    <sheet name="74" sheetId="24" r:id="rId25"/>
    <sheet name="75" sheetId="25" r:id="rId26"/>
    <sheet name="76" sheetId="26" r:id="rId27"/>
    <sheet name="77" sheetId="27" r:id="rId28"/>
    <sheet name="78" sheetId="28" r:id="rId29"/>
    <sheet name="79" sheetId="29" r:id="rId30"/>
    <sheet name="80" sheetId="30" r:id="rId31"/>
    <sheet name="81" sheetId="31" r:id="rId32"/>
    <sheet name="82" sheetId="32" r:id="rId33"/>
    <sheet name="83" sheetId="33" r:id="rId34"/>
    <sheet name="84" sheetId="34" r:id="rId35"/>
  </sheets>
  <definedNames>
    <definedName name="_xlnm._FilterDatabase" localSheetId="32" hidden="1">'82'!#REF!</definedName>
    <definedName name="_xlnm.Print_Area" localSheetId="32">'82'!$A$1:$N$58</definedName>
    <definedName name="_xlnm.Print_Titles" localSheetId="32">'82'!$2:$2</definedName>
  </definedNames>
  <calcPr calcId="145621" fullCalcOnLoad="1"/>
</workbook>
</file>

<file path=xl/calcChain.xml><?xml version="1.0" encoding="utf-8"?>
<calcChain xmlns="http://schemas.openxmlformats.org/spreadsheetml/2006/main">
  <c r="C43" i="35" l="1"/>
  <c r="C42" i="35"/>
  <c r="C41" i="35"/>
  <c r="C40" i="35"/>
  <c r="C39" i="35"/>
  <c r="C38" i="35"/>
  <c r="C37" i="35"/>
  <c r="C36" i="35"/>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8" i="35"/>
  <c r="C7" i="35"/>
  <c r="C6" i="35"/>
  <c r="B43" i="35"/>
  <c r="B42" i="35"/>
  <c r="B41" i="35"/>
  <c r="B40" i="35"/>
  <c r="B39" i="35"/>
  <c r="B38" i="35"/>
  <c r="B37" i="35"/>
  <c r="B36" i="35"/>
  <c r="B35" i="35"/>
  <c r="B34" i="35"/>
  <c r="B33" i="35"/>
  <c r="B32" i="35"/>
  <c r="B31" i="35"/>
  <c r="B30" i="35"/>
  <c r="B29" i="35"/>
  <c r="B27" i="35"/>
  <c r="B26" i="35"/>
  <c r="B25" i="35"/>
  <c r="B23" i="35"/>
  <c r="B22" i="35"/>
  <c r="B20" i="35"/>
  <c r="B19" i="35"/>
  <c r="B18" i="35"/>
  <c r="B17" i="35"/>
  <c r="B16" i="35"/>
  <c r="B14" i="35"/>
  <c r="B13" i="35"/>
  <c r="B12" i="35"/>
  <c r="B11" i="35"/>
  <c r="B10" i="35"/>
  <c r="B9" i="35"/>
  <c r="B8" i="35"/>
  <c r="B7" i="35"/>
  <c r="B6" i="35"/>
</calcChain>
</file>

<file path=xl/sharedStrings.xml><?xml version="1.0" encoding="utf-8"?>
<sst xmlns="http://schemas.openxmlformats.org/spreadsheetml/2006/main" count="1002" uniqueCount="495">
  <si>
    <t>（単位：経営体）</t>
    <rPh sb="1" eb="3">
      <t>タンイ</t>
    </rPh>
    <rPh sb="4" eb="7">
      <t>ケイエイタイ</t>
    </rPh>
    <phoneticPr fontId="30"/>
  </si>
  <si>
    <t>平成22年2月1日現在</t>
    <rPh sb="0" eb="2">
      <t>ヘイセイ</t>
    </rPh>
    <rPh sb="4" eb="5">
      <t>ネン</t>
    </rPh>
    <rPh sb="6" eb="7">
      <t>ガツ</t>
    </rPh>
    <rPh sb="8" eb="9">
      <t>ニチ</t>
    </rPh>
    <rPh sb="9" eb="11">
      <t>ゲンザイ</t>
    </rPh>
    <phoneticPr fontId="23"/>
  </si>
  <si>
    <t>計</t>
    <rPh sb="0" eb="1">
      <t>ケイ</t>
    </rPh>
    <phoneticPr fontId="23"/>
  </si>
  <si>
    <t>農業経営体</t>
    <rPh sb="0" eb="2">
      <t>ノウギョウ</t>
    </rPh>
    <rPh sb="2" eb="5">
      <t>ケイエイタイ</t>
    </rPh>
    <phoneticPr fontId="23"/>
  </si>
  <si>
    <t>林業経営体</t>
    <rPh sb="0" eb="2">
      <t>リンギョウ</t>
    </rPh>
    <rPh sb="2" eb="5">
      <t>ケイエイタイ</t>
    </rPh>
    <phoneticPr fontId="23"/>
  </si>
  <si>
    <t>家族経営</t>
    <rPh sb="0" eb="2">
      <t>カゾク</t>
    </rPh>
    <rPh sb="2" eb="4">
      <t>ケイエイ</t>
    </rPh>
    <phoneticPr fontId="23"/>
  </si>
  <si>
    <t>資料：総務法制課（農林水産省・世界農林業センサス）</t>
    <rPh sb="3" eb="5">
      <t>ソウム</t>
    </rPh>
    <rPh sb="5" eb="7">
      <t>ホウセイ</t>
    </rPh>
    <rPh sb="15" eb="17">
      <t>セカイ</t>
    </rPh>
    <phoneticPr fontId="23"/>
  </si>
  <si>
    <t>51.【農林業経営体】　経営体数 （平成22年）</t>
    <rPh sb="4" eb="7">
      <t>ノウリンギョウ</t>
    </rPh>
    <rPh sb="7" eb="9">
      <t>ケイエイ</t>
    </rPh>
    <rPh sb="9" eb="10">
      <t>カラダ</t>
    </rPh>
    <rPh sb="12" eb="14">
      <t>ケイエイ</t>
    </rPh>
    <rPh sb="14" eb="15">
      <t>タイ</t>
    </rPh>
    <rPh sb="15" eb="16">
      <t>スウ</t>
    </rPh>
    <rPh sb="18" eb="20">
      <t>ヘイセイ</t>
    </rPh>
    <rPh sb="22" eb="23">
      <t>ネン</t>
    </rPh>
    <phoneticPr fontId="23"/>
  </si>
  <si>
    <t>その他の
各種団体</t>
    <rPh sb="2" eb="3">
      <t>タ</t>
    </rPh>
    <rPh sb="5" eb="7">
      <t>カクシュ</t>
    </rPh>
    <rPh sb="7" eb="9">
      <t>ダンタイ</t>
    </rPh>
    <phoneticPr fontId="23"/>
  </si>
  <si>
    <t>森林組合</t>
    <rPh sb="0" eb="2">
      <t>シンリン</t>
    </rPh>
    <rPh sb="2" eb="4">
      <t>クミアイ</t>
    </rPh>
    <phoneticPr fontId="23"/>
  </si>
  <si>
    <t>農 協</t>
    <rPh sb="0" eb="1">
      <t>ノウ</t>
    </rPh>
    <rPh sb="2" eb="3">
      <t>キョウ</t>
    </rPh>
    <phoneticPr fontId="23"/>
  </si>
  <si>
    <t>株式会社</t>
    <rPh sb="0" eb="2">
      <t>カブシキカイ</t>
    </rPh>
    <rPh sb="2" eb="4">
      <t>カイシャ</t>
    </rPh>
    <phoneticPr fontId="30"/>
  </si>
  <si>
    <t>個人経営体</t>
    <rPh sb="0" eb="2">
      <t>コジン</t>
    </rPh>
    <rPh sb="2" eb="5">
      <t>ケイエイタイ</t>
    </rPh>
    <phoneticPr fontId="23"/>
  </si>
  <si>
    <t>その他
の法人</t>
    <rPh sb="2" eb="3">
      <t>タ</t>
    </rPh>
    <rPh sb="5" eb="7">
      <t>ホウジン</t>
    </rPh>
    <phoneticPr fontId="23"/>
  </si>
  <si>
    <t>各　　種　　団　　体</t>
    <rPh sb="0" eb="1">
      <t>オノオノ</t>
    </rPh>
    <rPh sb="3" eb="4">
      <t>タネ</t>
    </rPh>
    <rPh sb="6" eb="7">
      <t>ダン</t>
    </rPh>
    <rPh sb="9" eb="10">
      <t>カラダ</t>
    </rPh>
    <phoneticPr fontId="23"/>
  </si>
  <si>
    <t>会　社</t>
    <rPh sb="0" eb="1">
      <t>カイ</t>
    </rPh>
    <rPh sb="2" eb="3">
      <t>シャ</t>
    </rPh>
    <phoneticPr fontId="30"/>
  </si>
  <si>
    <t>農事組合法人</t>
    <rPh sb="0" eb="2">
      <t>ノウジ</t>
    </rPh>
    <rPh sb="2" eb="4">
      <t>クミアイ</t>
    </rPh>
    <rPh sb="4" eb="5">
      <t>ホウ</t>
    </rPh>
    <rPh sb="5" eb="6">
      <t>ニン</t>
    </rPh>
    <phoneticPr fontId="30"/>
  </si>
  <si>
    <t>計</t>
    <rPh sb="0" eb="1">
      <t>ケイ</t>
    </rPh>
    <phoneticPr fontId="30"/>
  </si>
  <si>
    <t>法人化し
ていない</t>
    <rPh sb="0" eb="2">
      <t>ホウジン</t>
    </rPh>
    <rPh sb="2" eb="3">
      <t>カ</t>
    </rPh>
    <phoneticPr fontId="30"/>
  </si>
  <si>
    <t>地方公共団体・財産区</t>
    <rPh sb="0" eb="2">
      <t>チホウ</t>
    </rPh>
    <rPh sb="2" eb="4">
      <t>コウキョウ</t>
    </rPh>
    <rPh sb="4" eb="5">
      <t>ダン</t>
    </rPh>
    <rPh sb="5" eb="6">
      <t>タイ</t>
    </rPh>
    <rPh sb="7" eb="10">
      <t>ザイサンク</t>
    </rPh>
    <phoneticPr fontId="23"/>
  </si>
  <si>
    <t>法　人　化　し　て　い　る</t>
    <rPh sb="0" eb="1">
      <t>ホウ</t>
    </rPh>
    <rPh sb="2" eb="3">
      <t>ニン</t>
    </rPh>
    <rPh sb="4" eb="5">
      <t>カ</t>
    </rPh>
    <phoneticPr fontId="30"/>
  </si>
  <si>
    <t>52.【農林業経営体】　組織形態別経営体数 （平成22年）</t>
    <rPh sb="4" eb="7">
      <t>ノウリンギョウ</t>
    </rPh>
    <rPh sb="7" eb="9">
      <t>ケイエイ</t>
    </rPh>
    <rPh sb="9" eb="10">
      <t>カラダ</t>
    </rPh>
    <rPh sb="12" eb="14">
      <t>ソシキ</t>
    </rPh>
    <rPh sb="14" eb="16">
      <t>ケイタイ</t>
    </rPh>
    <rPh sb="16" eb="17">
      <t>ベツ</t>
    </rPh>
    <rPh sb="17" eb="19">
      <t>ケイエイ</t>
    </rPh>
    <rPh sb="19" eb="21">
      <t>タイスウ</t>
    </rPh>
    <rPh sb="23" eb="25">
      <t>ヘイセイ</t>
    </rPh>
    <rPh sb="27" eb="28">
      <t>ネン</t>
    </rPh>
    <phoneticPr fontId="23"/>
  </si>
  <si>
    <t>農林産物の生産及び作業受託を行う</t>
    <rPh sb="0" eb="2">
      <t>ノウリン</t>
    </rPh>
    <rPh sb="2" eb="4">
      <t>サンブツ</t>
    </rPh>
    <rPh sb="5" eb="6">
      <t>ショウ</t>
    </rPh>
    <rPh sb="6" eb="7">
      <t>サン</t>
    </rPh>
    <rPh sb="7" eb="8">
      <t>オヨ</t>
    </rPh>
    <rPh sb="9" eb="11">
      <t>サギョウ</t>
    </rPh>
    <rPh sb="11" eb="13">
      <t>ジュタク</t>
    </rPh>
    <rPh sb="14" eb="15">
      <t>オコナ</t>
    </rPh>
    <phoneticPr fontId="23"/>
  </si>
  <si>
    <t>農林産物の生産のみ</t>
    <rPh sb="0" eb="2">
      <t>ノウリン</t>
    </rPh>
    <rPh sb="2" eb="4">
      <t>サンブツ</t>
    </rPh>
    <rPh sb="5" eb="6">
      <t>ショウ</t>
    </rPh>
    <rPh sb="6" eb="7">
      <t>サン</t>
    </rPh>
    <phoneticPr fontId="23"/>
  </si>
  <si>
    <t>小計</t>
    <rPh sb="0" eb="1">
      <t>ショウ</t>
    </rPh>
    <rPh sb="1" eb="2">
      <t>ケイ</t>
    </rPh>
    <phoneticPr fontId="23"/>
  </si>
  <si>
    <t>作業受託のみ</t>
    <rPh sb="0" eb="2">
      <t>サギョウ</t>
    </rPh>
    <rPh sb="2" eb="4">
      <t>ジュタク</t>
    </rPh>
    <phoneticPr fontId="23"/>
  </si>
  <si>
    <t>林産物の
生産及び
作業受託
を 行 う</t>
    <rPh sb="0" eb="1">
      <t>リン</t>
    </rPh>
    <rPh sb="1" eb="3">
      <t>サンブツ</t>
    </rPh>
    <rPh sb="5" eb="6">
      <t>ショウ</t>
    </rPh>
    <rPh sb="6" eb="7">
      <t>サン</t>
    </rPh>
    <rPh sb="7" eb="8">
      <t>オヨ</t>
    </rPh>
    <rPh sb="10" eb="12">
      <t>サギョウ</t>
    </rPh>
    <rPh sb="12" eb="14">
      <t>ジュタク</t>
    </rPh>
    <rPh sb="17" eb="18">
      <t>オコナ</t>
    </rPh>
    <phoneticPr fontId="23"/>
  </si>
  <si>
    <t>林産物の
生産のみ</t>
    <rPh sb="0" eb="1">
      <t>リン</t>
    </rPh>
    <rPh sb="1" eb="3">
      <t>サンブツ</t>
    </rPh>
    <rPh sb="5" eb="6">
      <t>ショウ</t>
    </rPh>
    <rPh sb="6" eb="7">
      <t>サン</t>
    </rPh>
    <phoneticPr fontId="23"/>
  </si>
  <si>
    <t>農産物の
生産及び
作業受託
を 行 う</t>
    <rPh sb="0" eb="3">
      <t>ノウサンブツ</t>
    </rPh>
    <rPh sb="5" eb="6">
      <t>ショウ</t>
    </rPh>
    <rPh sb="6" eb="7">
      <t>サン</t>
    </rPh>
    <rPh sb="7" eb="8">
      <t>オヨ</t>
    </rPh>
    <rPh sb="10" eb="12">
      <t>サギョウ</t>
    </rPh>
    <rPh sb="12" eb="14">
      <t>ジュタク</t>
    </rPh>
    <rPh sb="17" eb="18">
      <t>オコナ</t>
    </rPh>
    <phoneticPr fontId="23"/>
  </si>
  <si>
    <t>農産物の生産のみ</t>
    <rPh sb="0" eb="3">
      <t>ノウサンブツ</t>
    </rPh>
    <rPh sb="4" eb="6">
      <t>セイサン</t>
    </rPh>
    <phoneticPr fontId="23"/>
  </si>
  <si>
    <t>農業と林業を併せて行う経営体</t>
    <rPh sb="0" eb="1">
      <t>ノウ</t>
    </rPh>
    <rPh sb="1" eb="2">
      <t>ギョウ</t>
    </rPh>
    <rPh sb="3" eb="4">
      <t>ハヤシ</t>
    </rPh>
    <rPh sb="4" eb="5">
      <t>ギョウ</t>
    </rPh>
    <rPh sb="6" eb="7">
      <t>アワ</t>
    </rPh>
    <rPh sb="9" eb="10">
      <t>オコナ</t>
    </rPh>
    <rPh sb="11" eb="12">
      <t>キョウ</t>
    </rPh>
    <rPh sb="12" eb="13">
      <t>エイ</t>
    </rPh>
    <rPh sb="13" eb="14">
      <t>カラダ</t>
    </rPh>
    <phoneticPr fontId="23"/>
  </si>
  <si>
    <t>林業のみを行う経営体</t>
    <rPh sb="0" eb="2">
      <t>リンギョウ</t>
    </rPh>
    <rPh sb="5" eb="6">
      <t>オコナ</t>
    </rPh>
    <rPh sb="7" eb="10">
      <t>ケイエイタイ</t>
    </rPh>
    <phoneticPr fontId="23"/>
  </si>
  <si>
    <t>農業のみを行う経営体</t>
    <rPh sb="0" eb="2">
      <t>ノウギョウ</t>
    </rPh>
    <rPh sb="5" eb="6">
      <t>オコナ</t>
    </rPh>
    <rPh sb="7" eb="10">
      <t>ケイエイタイ</t>
    </rPh>
    <phoneticPr fontId="23"/>
  </si>
  <si>
    <t>計</t>
    <rPh sb="0" eb="1">
      <t>ケイ</t>
    </rPh>
    <phoneticPr fontId="23"/>
  </si>
  <si>
    <t>53.【農林業経営体】　経営タイプ別経営体数 （平成22年）</t>
    <rPh sb="4" eb="7">
      <t>ノウリンギョウ</t>
    </rPh>
    <rPh sb="7" eb="9">
      <t>ケイエイ</t>
    </rPh>
    <rPh sb="9" eb="10">
      <t>カラダ</t>
    </rPh>
    <rPh sb="12" eb="14">
      <t>ケイエイ</t>
    </rPh>
    <rPh sb="17" eb="18">
      <t>ベツ</t>
    </rPh>
    <rPh sb="18" eb="20">
      <t>ケイエイ</t>
    </rPh>
    <rPh sb="20" eb="21">
      <t>タイ</t>
    </rPh>
    <rPh sb="21" eb="22">
      <t>スウ</t>
    </rPh>
    <rPh sb="24" eb="26">
      <t>ヘイセイ</t>
    </rPh>
    <rPh sb="28" eb="29">
      <t>ネン</t>
    </rPh>
    <phoneticPr fontId="23"/>
  </si>
  <si>
    <t>合計</t>
    <rPh sb="0" eb="2">
      <t>ゴウケイ</t>
    </rPh>
    <phoneticPr fontId="23"/>
  </si>
  <si>
    <t>54.【農業経営体】　組織形態別経営体数 （平成22年）</t>
    <rPh sb="4" eb="6">
      <t>ノウギョウ</t>
    </rPh>
    <rPh sb="6" eb="8">
      <t>ケイエイ</t>
    </rPh>
    <rPh sb="8" eb="9">
      <t>カラダ</t>
    </rPh>
    <rPh sb="11" eb="13">
      <t>ソシキ</t>
    </rPh>
    <rPh sb="13" eb="15">
      <t>ケイタイ</t>
    </rPh>
    <rPh sb="15" eb="16">
      <t>ベツ</t>
    </rPh>
    <rPh sb="16" eb="19">
      <t>ケイエイタイ</t>
    </rPh>
    <rPh sb="19" eb="20">
      <t>スウ</t>
    </rPh>
    <rPh sb="22" eb="24">
      <t>ヘイセイ</t>
    </rPh>
    <rPh sb="26" eb="27">
      <t>ネン</t>
    </rPh>
    <phoneticPr fontId="23"/>
  </si>
  <si>
    <t>3.86</t>
  </si>
  <si>
    <t>１経営体当たり経営耕地面積(ha)</t>
    <rPh sb="1" eb="4">
      <t>ケイエイタイ</t>
    </rPh>
    <rPh sb="4" eb="5">
      <t>ア</t>
    </rPh>
    <rPh sb="7" eb="9">
      <t>ケイエイ</t>
    </rPh>
    <rPh sb="9" eb="11">
      <t>コウチ</t>
    </rPh>
    <rPh sb="11" eb="13">
      <t>メンセキ</t>
    </rPh>
    <phoneticPr fontId="30"/>
  </si>
  <si>
    <t>～</t>
  </si>
  <si>
    <t>100.0</t>
    <phoneticPr fontId="23"/>
  </si>
  <si>
    <t>～</t>
    <phoneticPr fontId="23"/>
  </si>
  <si>
    <t xml:space="preserve"> 50.0</t>
    <phoneticPr fontId="23"/>
  </si>
  <si>
    <t xml:space="preserve"> 30.0</t>
    <phoneticPr fontId="23"/>
  </si>
  <si>
    <t xml:space="preserve"> 20.0</t>
    <phoneticPr fontId="23"/>
  </si>
  <si>
    <t xml:space="preserve">  5.0</t>
    <phoneticPr fontId="23"/>
  </si>
  <si>
    <t>55.【農業経営体】　経営耕地面積規模別経営体数 （平成22年）</t>
    <rPh sb="4" eb="6">
      <t>ノウギョウ</t>
    </rPh>
    <rPh sb="6" eb="8">
      <t>ケイエイ</t>
    </rPh>
    <rPh sb="8" eb="9">
      <t>カラダ</t>
    </rPh>
    <rPh sb="11" eb="13">
      <t>ケイエイ</t>
    </rPh>
    <rPh sb="13" eb="15">
      <t>コウチ</t>
    </rPh>
    <rPh sb="15" eb="17">
      <t>メンセキ</t>
    </rPh>
    <rPh sb="17" eb="20">
      <t>キボベツ</t>
    </rPh>
    <rPh sb="20" eb="23">
      <t>ケイエイタイ</t>
    </rPh>
    <rPh sb="23" eb="24">
      <t>カズ</t>
    </rPh>
    <rPh sb="26" eb="28">
      <t>ヘイセイ</t>
    </rPh>
    <rPh sb="30" eb="31">
      <t>ネン</t>
    </rPh>
    <phoneticPr fontId="23"/>
  </si>
  <si>
    <t>ha以上</t>
    <rPh sb="2" eb="4">
      <t>イジョウ</t>
    </rPh>
    <phoneticPr fontId="23"/>
  </si>
  <si>
    <t>ha未満</t>
    <rPh sb="2" eb="4">
      <t>ミマン</t>
    </rPh>
    <phoneticPr fontId="23"/>
  </si>
  <si>
    <t>経 営 耕 地 な し</t>
    <rPh sb="0" eb="1">
      <t>キョウ</t>
    </rPh>
    <rPh sb="2" eb="3">
      <t>エイ</t>
    </rPh>
    <rPh sb="4" eb="5">
      <t>コウ</t>
    </rPh>
    <rPh sb="6" eb="7">
      <t>チ</t>
    </rPh>
    <phoneticPr fontId="30"/>
  </si>
  <si>
    <t>100 ha 以 上</t>
    <rPh sb="7" eb="8">
      <t>イ</t>
    </rPh>
    <rPh sb="9" eb="10">
      <t>ウエ</t>
    </rPh>
    <phoneticPr fontId="30"/>
  </si>
  <si>
    <t>0.3 ha 未 満</t>
    <rPh sb="7" eb="8">
      <t>ミ</t>
    </rPh>
    <rPh sb="9" eb="10">
      <t>マン</t>
    </rPh>
    <phoneticPr fontId="30"/>
  </si>
  <si>
    <t>複合経営(主位部門の販売金額が6割未満の経営)</t>
    <rPh sb="0" eb="1">
      <t>フク</t>
    </rPh>
    <rPh sb="1" eb="2">
      <t>ゴウ</t>
    </rPh>
    <rPh sb="2" eb="3">
      <t>キョウ</t>
    </rPh>
    <rPh sb="3" eb="4">
      <t>エイ</t>
    </rPh>
    <rPh sb="5" eb="7">
      <t>シュイ</t>
    </rPh>
    <rPh sb="7" eb="9">
      <t>ブモン</t>
    </rPh>
    <rPh sb="10" eb="12">
      <t>ハンバイ</t>
    </rPh>
    <rPh sb="12" eb="13">
      <t>キン</t>
    </rPh>
    <rPh sb="13" eb="14">
      <t>ガク</t>
    </rPh>
    <rPh sb="16" eb="17">
      <t>ワリ</t>
    </rPh>
    <rPh sb="17" eb="18">
      <t>ミ</t>
    </rPh>
    <rPh sb="18" eb="19">
      <t>マン</t>
    </rPh>
    <rPh sb="20" eb="21">
      <t>キョウ</t>
    </rPh>
    <rPh sb="21" eb="22">
      <t>エイ</t>
    </rPh>
    <phoneticPr fontId="25"/>
  </si>
  <si>
    <t>その他</t>
    <rPh sb="2" eb="3">
      <t>タ</t>
    </rPh>
    <phoneticPr fontId="25"/>
  </si>
  <si>
    <t>-</t>
  </si>
  <si>
    <t>その他の畜産が主位のもの</t>
    <rPh sb="2" eb="3">
      <t>タ</t>
    </rPh>
    <rPh sb="4" eb="5">
      <t>チク</t>
    </rPh>
    <rPh sb="5" eb="6">
      <t>サン</t>
    </rPh>
    <rPh sb="7" eb="9">
      <t>シュイ</t>
    </rPh>
    <phoneticPr fontId="25"/>
  </si>
  <si>
    <t>養蚕が主位のもの</t>
    <rPh sb="0" eb="1">
      <t>オサム</t>
    </rPh>
    <rPh sb="1" eb="2">
      <t>カイコ</t>
    </rPh>
    <rPh sb="3" eb="5">
      <t>シュイ</t>
    </rPh>
    <phoneticPr fontId="25"/>
  </si>
  <si>
    <t>養鶏が主位のもの</t>
    <rPh sb="0" eb="1">
      <t>オサム</t>
    </rPh>
    <rPh sb="1" eb="2">
      <t>ニワトリ</t>
    </rPh>
    <rPh sb="3" eb="5">
      <t>シュイ</t>
    </rPh>
    <phoneticPr fontId="25"/>
  </si>
  <si>
    <t>肉用牛が主位のもの</t>
    <rPh sb="0" eb="1">
      <t>ニク</t>
    </rPh>
    <rPh sb="1" eb="2">
      <t>ヨウ</t>
    </rPh>
    <rPh sb="2" eb="3">
      <t>ウシ</t>
    </rPh>
    <rPh sb="4" eb="6">
      <t>シュイ</t>
    </rPh>
    <phoneticPr fontId="25"/>
  </si>
  <si>
    <t>酪農が主位のもの</t>
    <rPh sb="0" eb="1">
      <t>ラク</t>
    </rPh>
    <rPh sb="1" eb="2">
      <t>ノウ</t>
    </rPh>
    <rPh sb="3" eb="5">
      <t>シュイ</t>
    </rPh>
    <phoneticPr fontId="25"/>
  </si>
  <si>
    <t>花き・花木が主位のもの</t>
    <rPh sb="0" eb="1">
      <t>カ</t>
    </rPh>
    <rPh sb="3" eb="5">
      <t>カボク</t>
    </rPh>
    <rPh sb="6" eb="8">
      <t>シュイ</t>
    </rPh>
    <phoneticPr fontId="25"/>
  </si>
  <si>
    <t>果樹類が主位のもの</t>
    <rPh sb="0" eb="1">
      <t>ハテ</t>
    </rPh>
    <rPh sb="1" eb="2">
      <t>キ</t>
    </rPh>
    <rPh sb="2" eb="3">
      <t>タグイ</t>
    </rPh>
    <rPh sb="4" eb="6">
      <t>シュイ</t>
    </rPh>
    <phoneticPr fontId="25"/>
  </si>
  <si>
    <t>施設野菜が主位のもの</t>
    <rPh sb="0" eb="2">
      <t>シセツ</t>
    </rPh>
    <rPh sb="2" eb="4">
      <t>ヤサイ</t>
    </rPh>
    <rPh sb="5" eb="6">
      <t>シュ</t>
    </rPh>
    <rPh sb="6" eb="7">
      <t>クライ</t>
    </rPh>
    <phoneticPr fontId="25"/>
  </si>
  <si>
    <t>露地野菜が主位のもの</t>
    <rPh sb="0" eb="2">
      <t>ロジ</t>
    </rPh>
    <rPh sb="2" eb="4">
      <t>ヤサイ</t>
    </rPh>
    <rPh sb="5" eb="7">
      <t>シュイ</t>
    </rPh>
    <phoneticPr fontId="25"/>
  </si>
  <si>
    <t>その他の畜産</t>
    <rPh sb="2" eb="3">
      <t>タ</t>
    </rPh>
    <rPh sb="4" eb="5">
      <t>チク</t>
    </rPh>
    <rPh sb="5" eb="6">
      <t>サン</t>
    </rPh>
    <phoneticPr fontId="25"/>
  </si>
  <si>
    <t>養蚕</t>
    <rPh sb="0" eb="1">
      <t>オサム</t>
    </rPh>
    <rPh sb="1" eb="2">
      <t>カイコ</t>
    </rPh>
    <phoneticPr fontId="25"/>
  </si>
  <si>
    <t>養鶏</t>
    <rPh sb="0" eb="1">
      <t>オサム</t>
    </rPh>
    <rPh sb="1" eb="2">
      <t>ニワトリ</t>
    </rPh>
    <phoneticPr fontId="25"/>
  </si>
  <si>
    <t>養豚</t>
    <rPh sb="0" eb="1">
      <t>オサム</t>
    </rPh>
    <rPh sb="1" eb="2">
      <t>ブタ</t>
    </rPh>
    <phoneticPr fontId="25"/>
  </si>
  <si>
    <t>肉用牛</t>
    <rPh sb="0" eb="3">
      <t>ニクヨウギュウ</t>
    </rPh>
    <phoneticPr fontId="25"/>
  </si>
  <si>
    <t>肉用牛</t>
    <rPh sb="0" eb="1">
      <t>ニク</t>
    </rPh>
    <rPh sb="1" eb="2">
      <t>ヨウ</t>
    </rPh>
    <rPh sb="2" eb="3">
      <t>ウシ</t>
    </rPh>
    <phoneticPr fontId="25"/>
  </si>
  <si>
    <t>酪農</t>
    <rPh sb="0" eb="1">
      <t>ラク</t>
    </rPh>
    <rPh sb="1" eb="2">
      <t>ノウ</t>
    </rPh>
    <phoneticPr fontId="25"/>
  </si>
  <si>
    <t>その他の作物</t>
    <rPh sb="2" eb="3">
      <t>タ</t>
    </rPh>
    <rPh sb="4" eb="5">
      <t>サク</t>
    </rPh>
    <rPh sb="5" eb="6">
      <t>ブツ</t>
    </rPh>
    <phoneticPr fontId="25"/>
  </si>
  <si>
    <t>花き・花木</t>
    <rPh sb="0" eb="1">
      <t>カ</t>
    </rPh>
    <rPh sb="3" eb="5">
      <t>カボク</t>
    </rPh>
    <phoneticPr fontId="25"/>
  </si>
  <si>
    <t>果樹類</t>
    <rPh sb="0" eb="3">
      <t>カジュルイ</t>
    </rPh>
    <phoneticPr fontId="25"/>
  </si>
  <si>
    <t>果樹類</t>
    <rPh sb="0" eb="1">
      <t>ハタシ</t>
    </rPh>
    <rPh sb="1" eb="2">
      <t>キ</t>
    </rPh>
    <rPh sb="2" eb="3">
      <t>タグイ</t>
    </rPh>
    <phoneticPr fontId="25"/>
  </si>
  <si>
    <t>施設野菜</t>
    <rPh sb="0" eb="2">
      <t>シセツ</t>
    </rPh>
    <rPh sb="2" eb="4">
      <t>ヤサイ</t>
    </rPh>
    <phoneticPr fontId="25"/>
  </si>
  <si>
    <t>露地野菜</t>
    <rPh sb="0" eb="2">
      <t>ロジ</t>
    </rPh>
    <rPh sb="2" eb="4">
      <t>ヤサイ</t>
    </rPh>
    <phoneticPr fontId="25"/>
  </si>
  <si>
    <t>工芸農作物</t>
    <rPh sb="0" eb="2">
      <t>コウゲイ</t>
    </rPh>
    <rPh sb="2" eb="5">
      <t>ノウサクブツ</t>
    </rPh>
    <phoneticPr fontId="25"/>
  </si>
  <si>
    <t>雑 穀 ・いも類・豆類</t>
    <rPh sb="0" eb="1">
      <t>ザツ</t>
    </rPh>
    <rPh sb="2" eb="3">
      <t>コク</t>
    </rPh>
    <rPh sb="7" eb="8">
      <t>ルイ</t>
    </rPh>
    <rPh sb="9" eb="10">
      <t>マメ</t>
    </rPh>
    <rPh sb="10" eb="11">
      <t>タグイ</t>
    </rPh>
    <phoneticPr fontId="25"/>
  </si>
  <si>
    <t>雑穀・いも類・豆類</t>
    <rPh sb="0" eb="1">
      <t>ザツ</t>
    </rPh>
    <rPh sb="1" eb="2">
      <t>コク</t>
    </rPh>
    <rPh sb="5" eb="6">
      <t>ルイ</t>
    </rPh>
    <rPh sb="7" eb="8">
      <t>マメ</t>
    </rPh>
    <rPh sb="8" eb="9">
      <t>タグイ</t>
    </rPh>
    <phoneticPr fontId="25"/>
  </si>
  <si>
    <t>麦類作</t>
    <rPh sb="0" eb="2">
      <t>ムギルイ</t>
    </rPh>
    <rPh sb="2" eb="3">
      <t>サク</t>
    </rPh>
    <phoneticPr fontId="25"/>
  </si>
  <si>
    <t>麦類作</t>
    <rPh sb="0" eb="1">
      <t>ムギ</t>
    </rPh>
    <rPh sb="1" eb="2">
      <t>タグイ</t>
    </rPh>
    <rPh sb="2" eb="3">
      <t>サク</t>
    </rPh>
    <phoneticPr fontId="25"/>
  </si>
  <si>
    <t>小計</t>
    <rPh sb="0" eb="1">
      <t>ショウ</t>
    </rPh>
    <rPh sb="1" eb="2">
      <t>ケイ</t>
    </rPh>
    <phoneticPr fontId="25"/>
  </si>
  <si>
    <t>稲作が主位部門で２位が</t>
    <rPh sb="0" eb="2">
      <t>イナサク</t>
    </rPh>
    <rPh sb="3" eb="5">
      <t>シュイ</t>
    </rPh>
    <rPh sb="5" eb="7">
      <t>ブモン</t>
    </rPh>
    <rPh sb="9" eb="10">
      <t>イ</t>
    </rPh>
    <phoneticPr fontId="25"/>
  </si>
  <si>
    <t>稲作</t>
    <rPh sb="0" eb="1">
      <t>イネ</t>
    </rPh>
    <rPh sb="1" eb="2">
      <t>サク</t>
    </rPh>
    <phoneticPr fontId="25"/>
  </si>
  <si>
    <t>計</t>
    <rPh sb="0" eb="1">
      <t>ケイ</t>
    </rPh>
    <phoneticPr fontId="25"/>
  </si>
  <si>
    <t>準単一複合経営
（主位部門の販売金額が6割以上8割未満の経営）</t>
    <rPh sb="0" eb="1">
      <t>ジュン</t>
    </rPh>
    <rPh sb="1" eb="3">
      <t>タンイツ</t>
    </rPh>
    <rPh sb="3" eb="5">
      <t>フクゴウ</t>
    </rPh>
    <rPh sb="5" eb="7">
      <t>ケイエイ</t>
    </rPh>
    <rPh sb="9" eb="11">
      <t>シュイ</t>
    </rPh>
    <rPh sb="11" eb="13">
      <t>ブモン</t>
    </rPh>
    <rPh sb="14" eb="16">
      <t>ハンバイ</t>
    </rPh>
    <rPh sb="16" eb="18">
      <t>キンガク</t>
    </rPh>
    <rPh sb="20" eb="21">
      <t>ワリ</t>
    </rPh>
    <rPh sb="21" eb="23">
      <t>イジョウ</t>
    </rPh>
    <rPh sb="24" eb="25">
      <t>ワリ</t>
    </rPh>
    <rPh sb="25" eb="27">
      <t>ミマン</t>
    </rPh>
    <rPh sb="28" eb="30">
      <t>ケイエイ</t>
    </rPh>
    <phoneticPr fontId="25"/>
  </si>
  <si>
    <t>単一経営
（主位部門の販売金額が8割以上の経営）</t>
    <rPh sb="0" eb="1">
      <t>タン</t>
    </rPh>
    <rPh sb="1" eb="2">
      <t>イチ</t>
    </rPh>
    <rPh sb="2" eb="3">
      <t>キョウ</t>
    </rPh>
    <rPh sb="3" eb="4">
      <t>エイ</t>
    </rPh>
    <rPh sb="6" eb="8">
      <t>シュイ</t>
    </rPh>
    <rPh sb="8" eb="9">
      <t>ブ</t>
    </rPh>
    <rPh sb="9" eb="10">
      <t>モン</t>
    </rPh>
    <rPh sb="11" eb="13">
      <t>ハンバイ</t>
    </rPh>
    <rPh sb="13" eb="15">
      <t>キンガク</t>
    </rPh>
    <rPh sb="17" eb="18">
      <t>ワリ</t>
    </rPh>
    <rPh sb="18" eb="20">
      <t>イジョウ</t>
    </rPh>
    <rPh sb="21" eb="23">
      <t>ケイエイ</t>
    </rPh>
    <phoneticPr fontId="25"/>
  </si>
  <si>
    <t>販売のあった経営体</t>
    <rPh sb="0" eb="2">
      <t>ハンバイ</t>
    </rPh>
    <rPh sb="6" eb="7">
      <t>キョウ</t>
    </rPh>
    <rPh sb="7" eb="8">
      <t>エイ</t>
    </rPh>
    <rPh sb="8" eb="9">
      <t>タイ</t>
    </rPh>
    <phoneticPr fontId="25"/>
  </si>
  <si>
    <t>56. 【農業経営体】　農業経営組織別経営体数 （平成22年）</t>
    <rPh sb="5" eb="6">
      <t>ノウ</t>
    </rPh>
    <rPh sb="6" eb="7">
      <t>ギョウ</t>
    </rPh>
    <rPh sb="7" eb="10">
      <t>ケイエイタイ</t>
    </rPh>
    <rPh sb="12" eb="14">
      <t>ノウギョウ</t>
    </rPh>
    <rPh sb="14" eb="16">
      <t>ケイエイ</t>
    </rPh>
    <rPh sb="16" eb="18">
      <t>ソシキ</t>
    </rPh>
    <rPh sb="18" eb="19">
      <t>ベツ</t>
    </rPh>
    <rPh sb="19" eb="22">
      <t>ケイエイタイ</t>
    </rPh>
    <rPh sb="22" eb="23">
      <t>スウ</t>
    </rPh>
    <rPh sb="25" eb="27">
      <t>ヘイセイ</t>
    </rPh>
    <rPh sb="29" eb="30">
      <t>ネン</t>
    </rPh>
    <phoneticPr fontId="23"/>
  </si>
  <si>
    <t>借入耕
地面積</t>
    <phoneticPr fontId="30"/>
  </si>
  <si>
    <t>借入耕地
の あ る
経営体数</t>
    <phoneticPr fontId="30"/>
  </si>
  <si>
    <t>面積</t>
    <rPh sb="0" eb="2">
      <t>メンセキ</t>
    </rPh>
    <phoneticPr fontId="30"/>
  </si>
  <si>
    <t>樹 園 地
の あ る
経営体数</t>
    <rPh sb="0" eb="1">
      <t>ジュ</t>
    </rPh>
    <rPh sb="2" eb="3">
      <t>エン</t>
    </rPh>
    <rPh sb="4" eb="5">
      <t>チ</t>
    </rPh>
    <rPh sb="12" eb="14">
      <t>ケイエイ</t>
    </rPh>
    <rPh sb="14" eb="16">
      <t>タイスウ</t>
    </rPh>
    <phoneticPr fontId="30"/>
  </si>
  <si>
    <t>面積計</t>
    <rPh sb="0" eb="2">
      <t>メンセキ</t>
    </rPh>
    <rPh sb="2" eb="3">
      <t>ケイ</t>
    </rPh>
    <phoneticPr fontId="30"/>
  </si>
  <si>
    <t>畑のある
経営体数</t>
    <rPh sb="0" eb="1">
      <t>ハタケ</t>
    </rPh>
    <rPh sb="5" eb="7">
      <t>ケイエイ</t>
    </rPh>
    <rPh sb="7" eb="9">
      <t>タイスウ</t>
    </rPh>
    <phoneticPr fontId="30"/>
  </si>
  <si>
    <t>田のある
経営体数</t>
    <rPh sb="0" eb="1">
      <t>デン</t>
    </rPh>
    <rPh sb="5" eb="7">
      <t>ケイエイ</t>
    </rPh>
    <rPh sb="7" eb="9">
      <t>タイスウ</t>
    </rPh>
    <phoneticPr fontId="30"/>
  </si>
  <si>
    <t>借入耕地</t>
    <phoneticPr fontId="30"/>
  </si>
  <si>
    <t>樹園地</t>
    <rPh sb="0" eb="1">
      <t>ジュ</t>
    </rPh>
    <rPh sb="1" eb="3">
      <t>エンチ</t>
    </rPh>
    <phoneticPr fontId="30"/>
  </si>
  <si>
    <t>畑</t>
    <rPh sb="0" eb="1">
      <t>ハタ</t>
    </rPh>
    <phoneticPr fontId="30"/>
  </si>
  <si>
    <t>田</t>
    <rPh sb="0" eb="1">
      <t>デン</t>
    </rPh>
    <phoneticPr fontId="30"/>
  </si>
  <si>
    <t>経営耕地
総 面 積</t>
    <rPh sb="0" eb="2">
      <t>ケイエイ</t>
    </rPh>
    <rPh sb="2" eb="4">
      <t>コウチ</t>
    </rPh>
    <rPh sb="5" eb="6">
      <t>ソウ</t>
    </rPh>
    <rPh sb="7" eb="8">
      <t>メン</t>
    </rPh>
    <rPh sb="9" eb="10">
      <t>セキ</t>
    </rPh>
    <phoneticPr fontId="30"/>
  </si>
  <si>
    <t>経営耕地
の あ る
経営体数</t>
    <rPh sb="0" eb="2">
      <t>ケイエイ</t>
    </rPh>
    <rPh sb="2" eb="4">
      <t>コウチ</t>
    </rPh>
    <rPh sb="11" eb="13">
      <t>ケイエイ</t>
    </rPh>
    <rPh sb="13" eb="15">
      <t>タイスウ</t>
    </rPh>
    <phoneticPr fontId="30"/>
  </si>
  <si>
    <t>（単位：経営体、ha）</t>
    <rPh sb="1" eb="3">
      <t>タンイ</t>
    </rPh>
    <rPh sb="4" eb="7">
      <t>ケイエイタイ</t>
    </rPh>
    <phoneticPr fontId="30"/>
  </si>
  <si>
    <t>57.【農業経営体】　土地‐経営耕地の状況 （平成22年）</t>
    <rPh sb="4" eb="5">
      <t>ノウ</t>
    </rPh>
    <rPh sb="5" eb="6">
      <t>ギョウ</t>
    </rPh>
    <rPh sb="6" eb="9">
      <t>ケイエイタイ</t>
    </rPh>
    <rPh sb="11" eb="13">
      <t>トチ</t>
    </rPh>
    <rPh sb="14" eb="16">
      <t>ケイエイ</t>
    </rPh>
    <rPh sb="16" eb="18">
      <t>コウチ</t>
    </rPh>
    <rPh sb="19" eb="21">
      <t>ジョウキョウ</t>
    </rPh>
    <rPh sb="23" eb="25">
      <t>ヘイセイ</t>
    </rPh>
    <rPh sb="27" eb="28">
      <t>ネン</t>
    </rPh>
    <phoneticPr fontId="23"/>
  </si>
  <si>
    <t>資料：総務法制課（農林水産省・世界農林業センサス）</t>
    <rPh sb="3" eb="5">
      <t>ソウム</t>
    </rPh>
    <rPh sb="5" eb="7">
      <t>ホウセイ</t>
    </rPh>
    <rPh sb="15" eb="17">
      <t>セカイ</t>
    </rPh>
    <phoneticPr fontId="32"/>
  </si>
  <si>
    <t>平成22年</t>
    <rPh sb="0" eb="2">
      <t>ヘイセイ</t>
    </rPh>
    <rPh sb="4" eb="5">
      <t>ネン</t>
    </rPh>
    <phoneticPr fontId="32"/>
  </si>
  <si>
    <t>三瀬村</t>
  </si>
  <si>
    <t>北山村</t>
  </si>
  <si>
    <t>X</t>
    <phoneticPr fontId="32"/>
  </si>
  <si>
    <t>南山村2－1</t>
    <phoneticPr fontId="32"/>
  </si>
  <si>
    <t>－</t>
  </si>
  <si>
    <t>小関村</t>
  </si>
  <si>
    <t>富士町</t>
    <rPh sb="0" eb="3">
      <t>フジチョウ</t>
    </rPh>
    <phoneticPr fontId="23"/>
  </si>
  <si>
    <t>南山村2－2</t>
    <phoneticPr fontId="32"/>
  </si>
  <si>
    <t>松梅村</t>
  </si>
  <si>
    <t>川上村</t>
  </si>
  <si>
    <t>春日村</t>
  </si>
  <si>
    <t>大和町</t>
    <rPh sb="0" eb="3">
      <t>ヤマトチョウ</t>
    </rPh>
    <phoneticPr fontId="23"/>
  </si>
  <si>
    <t>久保田町</t>
  </si>
  <si>
    <t>東与賀町</t>
    <phoneticPr fontId="23"/>
  </si>
  <si>
    <t>西川副村</t>
  </si>
  <si>
    <t>南川副町</t>
  </si>
  <si>
    <t>大詫間村</t>
  </si>
  <si>
    <t>中川副村</t>
  </si>
  <si>
    <t>川 副 町</t>
    <rPh sb="0" eb="1">
      <t>カワ</t>
    </rPh>
    <rPh sb="2" eb="3">
      <t>フク</t>
    </rPh>
    <rPh sb="4" eb="5">
      <t>マチ</t>
    </rPh>
    <phoneticPr fontId="23"/>
  </si>
  <si>
    <t>新北村</t>
  </si>
  <si>
    <t>東川副村</t>
  </si>
  <si>
    <t>諸 富 町</t>
    <rPh sb="0" eb="1">
      <t>モロ</t>
    </rPh>
    <rPh sb="2" eb="3">
      <t>トミ</t>
    </rPh>
    <rPh sb="4" eb="5">
      <t>マチ</t>
    </rPh>
    <phoneticPr fontId="23"/>
  </si>
  <si>
    <t>蓮池町2－1</t>
    <phoneticPr fontId="32"/>
  </si>
  <si>
    <t>久保泉村</t>
  </si>
  <si>
    <t>金立村</t>
  </si>
  <si>
    <t>鍋島村</t>
  </si>
  <si>
    <t>本庄村</t>
  </si>
  <si>
    <t>北川副村</t>
  </si>
  <si>
    <t>高木瀬村</t>
  </si>
  <si>
    <t>兵庫村</t>
  </si>
  <si>
    <t>巨勢村</t>
  </si>
  <si>
    <t>嘉瀬村</t>
  </si>
  <si>
    <t>西与賀村</t>
  </si>
  <si>
    <t>旧市内</t>
    <rPh sb="0" eb="3">
      <t>キュウシナイ</t>
    </rPh>
    <phoneticPr fontId="23"/>
  </si>
  <si>
    <t>旧佐賀市</t>
    <rPh sb="0" eb="1">
      <t>キュウ</t>
    </rPh>
    <rPh sb="1" eb="2">
      <t>タスク</t>
    </rPh>
    <rPh sb="2" eb="3">
      <t>ガ</t>
    </rPh>
    <rPh sb="3" eb="4">
      <t>シ</t>
    </rPh>
    <phoneticPr fontId="23"/>
  </si>
  <si>
    <t>17
佐賀市総計</t>
    <rPh sb="3" eb="4">
      <t>タスク</t>
    </rPh>
    <rPh sb="4" eb="5">
      <t>ガ</t>
    </rPh>
    <rPh sb="5" eb="6">
      <t>シ</t>
    </rPh>
    <rPh sb="6" eb="7">
      <t>フサ</t>
    </rPh>
    <rPh sb="7" eb="8">
      <t>ケイ</t>
    </rPh>
    <phoneticPr fontId="23"/>
  </si>
  <si>
    <t>1億円以上</t>
    <rPh sb="3" eb="5">
      <t>イジョウ</t>
    </rPh>
    <phoneticPr fontId="32"/>
  </si>
  <si>
    <t>1,000万円以上</t>
    <rPh sb="5" eb="7">
      <t>マンエン</t>
    </rPh>
    <rPh sb="7" eb="9">
      <t>イジョウ</t>
    </rPh>
    <phoneticPr fontId="32"/>
  </si>
  <si>
    <t>平成７年</t>
    <rPh sb="0" eb="2">
      <t>ヘイセイ</t>
    </rPh>
    <rPh sb="3" eb="4">
      <t>ネン</t>
    </rPh>
    <phoneticPr fontId="23"/>
  </si>
  <si>
    <t>5億円以上</t>
    <rPh sb="1" eb="3">
      <t>オクエン</t>
    </rPh>
    <rPh sb="3" eb="5">
      <t>イジョウ</t>
    </rPh>
    <phoneticPr fontId="32"/>
  </si>
  <si>
    <t>3億円～
5億円未満</t>
    <rPh sb="1" eb="3">
      <t>オクエン</t>
    </rPh>
    <rPh sb="6" eb="8">
      <t>オクエン</t>
    </rPh>
    <phoneticPr fontId="32"/>
  </si>
  <si>
    <t>1億円～
3億円未満</t>
    <rPh sb="1" eb="3">
      <t>オクエン</t>
    </rPh>
    <rPh sb="6" eb="8">
      <t>オクエン</t>
    </rPh>
    <phoneticPr fontId="32"/>
  </si>
  <si>
    <t>5,000～
1億円未満</t>
    <rPh sb="8" eb="10">
      <t>オクエン</t>
    </rPh>
    <phoneticPr fontId="32"/>
  </si>
  <si>
    <t>3,000～5,000
万円未満</t>
    <phoneticPr fontId="32"/>
  </si>
  <si>
    <t>2,000～3,000
万円未満</t>
    <phoneticPr fontId="32"/>
  </si>
  <si>
    <t>1,500～2,000
万円未満</t>
    <phoneticPr fontId="32"/>
  </si>
  <si>
    <t>1,000～1,500
万円未満</t>
    <phoneticPr fontId="32"/>
  </si>
  <si>
    <t>700～1,000
万円未満</t>
    <phoneticPr fontId="32"/>
  </si>
  <si>
    <t>500～700
万円未満</t>
    <phoneticPr fontId="32"/>
  </si>
  <si>
    <t>300～500
万円未満</t>
    <phoneticPr fontId="32"/>
  </si>
  <si>
    <t>200～300
万円未満</t>
    <phoneticPr fontId="32"/>
  </si>
  <si>
    <t>100～200
万円未満</t>
    <phoneticPr fontId="32"/>
  </si>
  <si>
    <t>50～100
万円未満</t>
    <phoneticPr fontId="32"/>
  </si>
  <si>
    <t>50万円
未満</t>
    <phoneticPr fontId="32"/>
  </si>
  <si>
    <t>販売
なし</t>
    <phoneticPr fontId="32"/>
  </si>
  <si>
    <t>総  数</t>
    <phoneticPr fontId="32"/>
  </si>
  <si>
    <t>年次・地域</t>
    <rPh sb="0" eb="1">
      <t>ネン</t>
    </rPh>
    <rPh sb="1" eb="2">
      <t>ジ</t>
    </rPh>
    <rPh sb="3" eb="5">
      <t>チイキ</t>
    </rPh>
    <phoneticPr fontId="23"/>
  </si>
  <si>
    <t>各年2月1日現在</t>
    <rPh sb="3" eb="4">
      <t>ガツ</t>
    </rPh>
    <rPh sb="5" eb="6">
      <t>ニチ</t>
    </rPh>
    <phoneticPr fontId="32"/>
  </si>
  <si>
    <t>農 業 経 営 体 数 （平成7，12，17，22年）</t>
    <rPh sb="0" eb="1">
      <t>ノウ</t>
    </rPh>
    <rPh sb="2" eb="3">
      <t>ギョウ</t>
    </rPh>
    <rPh sb="4" eb="5">
      <t>キョウ</t>
    </rPh>
    <rPh sb="6" eb="7">
      <t>エイ</t>
    </rPh>
    <rPh sb="8" eb="9">
      <t>タイ</t>
    </rPh>
    <rPh sb="10" eb="11">
      <t>カズ</t>
    </rPh>
    <rPh sb="13" eb="15">
      <t>ヘイセイ</t>
    </rPh>
    <rPh sb="25" eb="26">
      <t>ネン</t>
    </rPh>
    <phoneticPr fontId="32"/>
  </si>
  <si>
    <t xml:space="preserve">58. 【農業経営体】 農 産 物 販 売 金 額 規 模 別 </t>
    <rPh sb="5" eb="7">
      <t>ノウギョウ</t>
    </rPh>
    <rPh sb="7" eb="9">
      <t>ケイエイ</t>
    </rPh>
    <rPh sb="9" eb="10">
      <t>タイ</t>
    </rPh>
    <rPh sb="26" eb="27">
      <t>キ</t>
    </rPh>
    <rPh sb="28" eb="29">
      <t>ボ</t>
    </rPh>
    <rPh sb="30" eb="31">
      <t>ベツ</t>
    </rPh>
    <phoneticPr fontId="32"/>
  </si>
  <si>
    <t>X</t>
  </si>
  <si>
    <t>作付（栽培）面積（ａ）</t>
    <rPh sb="0" eb="1">
      <t>サク</t>
    </rPh>
    <rPh sb="1" eb="2">
      <t>ヅケ</t>
    </rPh>
    <rPh sb="6" eb="7">
      <t>メン</t>
    </rPh>
    <rPh sb="7" eb="8">
      <t>セキ</t>
    </rPh>
    <phoneticPr fontId="25"/>
  </si>
  <si>
    <t>作付（栽培）経営体数</t>
    <rPh sb="0" eb="1">
      <t>サク</t>
    </rPh>
    <rPh sb="1" eb="2">
      <t>ヅケ</t>
    </rPh>
    <rPh sb="3" eb="4">
      <t>サイ</t>
    </rPh>
    <rPh sb="4" eb="5">
      <t>ツチカウ</t>
    </rPh>
    <rPh sb="6" eb="8">
      <t>ケイエイ</t>
    </rPh>
    <rPh sb="8" eb="9">
      <t>タイ</t>
    </rPh>
    <rPh sb="9" eb="10">
      <t>スウ</t>
    </rPh>
    <phoneticPr fontId="25"/>
  </si>
  <si>
    <t>施設</t>
    <rPh sb="0" eb="2">
      <t>シセツ</t>
    </rPh>
    <phoneticPr fontId="25"/>
  </si>
  <si>
    <t>作付（栽培）面積</t>
    <rPh sb="0" eb="1">
      <t>サク</t>
    </rPh>
    <rPh sb="1" eb="2">
      <t>ヅケ</t>
    </rPh>
    <rPh sb="6" eb="7">
      <t>メン</t>
    </rPh>
    <rPh sb="7" eb="8">
      <t>セキ</t>
    </rPh>
    <phoneticPr fontId="25"/>
  </si>
  <si>
    <t>露地</t>
    <rPh sb="0" eb="2">
      <t>ロジ</t>
    </rPh>
    <phoneticPr fontId="25"/>
  </si>
  <si>
    <t>作付（栽培）実経営体数</t>
    <rPh sb="0" eb="1">
      <t>サク</t>
    </rPh>
    <rPh sb="1" eb="2">
      <t>ヅケ</t>
    </rPh>
    <rPh sb="6" eb="7">
      <t>ジツ</t>
    </rPh>
    <rPh sb="7" eb="9">
      <t>ケイエイ</t>
    </rPh>
    <rPh sb="9" eb="10">
      <t>タイ</t>
    </rPh>
    <rPh sb="10" eb="11">
      <t>スウ</t>
    </rPh>
    <phoneticPr fontId="25"/>
  </si>
  <si>
    <t>花き類・花木</t>
    <rPh sb="0" eb="1">
      <t>ハナ</t>
    </rPh>
    <rPh sb="2" eb="3">
      <t>ルイ</t>
    </rPh>
    <rPh sb="4" eb="5">
      <t>ハナ</t>
    </rPh>
    <rPh sb="5" eb="6">
      <t>キ</t>
    </rPh>
    <phoneticPr fontId="25"/>
  </si>
  <si>
    <t>野菜類</t>
    <rPh sb="0" eb="1">
      <t>ノ</t>
    </rPh>
    <rPh sb="1" eb="2">
      <t>ナ</t>
    </rPh>
    <rPh sb="2" eb="3">
      <t>ルイ</t>
    </rPh>
    <phoneticPr fontId="25"/>
  </si>
  <si>
    <t>工芸農作物</t>
    <rPh sb="0" eb="2">
      <t>コウゲイ</t>
    </rPh>
    <rPh sb="2" eb="5">
      <t>ノウサクモツ</t>
    </rPh>
    <phoneticPr fontId="25"/>
  </si>
  <si>
    <t>作付面積</t>
    <rPh sb="0" eb="1">
      <t>サク</t>
    </rPh>
    <rPh sb="1" eb="2">
      <t>ヅケ</t>
    </rPh>
    <rPh sb="2" eb="3">
      <t>メン</t>
    </rPh>
    <rPh sb="3" eb="4">
      <t>セキ</t>
    </rPh>
    <phoneticPr fontId="25"/>
  </si>
  <si>
    <t>作付経営体数</t>
    <rPh sb="0" eb="1">
      <t>サク</t>
    </rPh>
    <rPh sb="1" eb="2">
      <t>ヅケ</t>
    </rPh>
    <rPh sb="2" eb="4">
      <t>ケイエイ</t>
    </rPh>
    <rPh sb="4" eb="5">
      <t>タイ</t>
    </rPh>
    <rPh sb="5" eb="6">
      <t>スウ</t>
    </rPh>
    <phoneticPr fontId="25"/>
  </si>
  <si>
    <t>その他の豆類</t>
    <rPh sb="2" eb="3">
      <t>タ</t>
    </rPh>
    <rPh sb="4" eb="6">
      <t>マメルイ</t>
    </rPh>
    <phoneticPr fontId="25"/>
  </si>
  <si>
    <t>小豆</t>
    <rPh sb="0" eb="2">
      <t>アズキ</t>
    </rPh>
    <phoneticPr fontId="25"/>
  </si>
  <si>
    <t>大豆</t>
    <rPh sb="0" eb="2">
      <t>ダイズ</t>
    </rPh>
    <phoneticPr fontId="25"/>
  </si>
  <si>
    <t>作付実経営体数</t>
    <rPh sb="0" eb="1">
      <t>サク</t>
    </rPh>
    <rPh sb="1" eb="2">
      <t>ヅケ</t>
    </rPh>
    <rPh sb="2" eb="3">
      <t>ジツ</t>
    </rPh>
    <rPh sb="3" eb="5">
      <t>ケイエイ</t>
    </rPh>
    <rPh sb="5" eb="6">
      <t>タイ</t>
    </rPh>
    <rPh sb="6" eb="7">
      <t>スウ</t>
    </rPh>
    <phoneticPr fontId="25"/>
  </si>
  <si>
    <t>豆類</t>
    <rPh sb="0" eb="1">
      <t>マメ</t>
    </rPh>
    <rPh sb="1" eb="2">
      <t>タグイ</t>
    </rPh>
    <phoneticPr fontId="25"/>
  </si>
  <si>
    <t>かんしょ</t>
    <phoneticPr fontId="23"/>
  </si>
  <si>
    <t>ばれいしょ</t>
  </si>
  <si>
    <t>いも類</t>
    <rPh sb="2" eb="3">
      <t>ルイ</t>
    </rPh>
    <phoneticPr fontId="25"/>
  </si>
  <si>
    <t>その他の雑穀</t>
    <rPh sb="2" eb="3">
      <t>タ</t>
    </rPh>
    <rPh sb="4" eb="6">
      <t>ザッコク</t>
    </rPh>
    <phoneticPr fontId="25"/>
  </si>
  <si>
    <t>そば</t>
  </si>
  <si>
    <t>雑穀</t>
    <rPh sb="0" eb="1">
      <t>ザツ</t>
    </rPh>
    <rPh sb="1" eb="2">
      <t>コク</t>
    </rPh>
    <phoneticPr fontId="25"/>
  </si>
  <si>
    <t>大麦・裸麦</t>
    <rPh sb="0" eb="2">
      <t>オオムギ</t>
    </rPh>
    <rPh sb="3" eb="4">
      <t>ハダカ</t>
    </rPh>
    <rPh sb="4" eb="5">
      <t>ムギ</t>
    </rPh>
    <phoneticPr fontId="25"/>
  </si>
  <si>
    <t>小麦</t>
    <rPh sb="0" eb="2">
      <t>コムギ</t>
    </rPh>
    <phoneticPr fontId="25"/>
  </si>
  <si>
    <t>麦類</t>
    <rPh sb="0" eb="1">
      <t>ムギ</t>
    </rPh>
    <rPh sb="1" eb="2">
      <t>タグイ</t>
    </rPh>
    <phoneticPr fontId="25"/>
  </si>
  <si>
    <t>水稲</t>
    <rPh sb="0" eb="2">
      <t>スイトウ</t>
    </rPh>
    <phoneticPr fontId="25"/>
  </si>
  <si>
    <t>稲</t>
    <rPh sb="0" eb="1">
      <t>イネ</t>
    </rPh>
    <phoneticPr fontId="25"/>
  </si>
  <si>
    <t>平成22年2月1日現在</t>
  </si>
  <si>
    <t>59.【農業経営体】　販売目的の作物別作付（栽培）経営体数と作付（栽培）面積 （平成22年）</t>
    <rPh sb="4" eb="5">
      <t>ノウ</t>
    </rPh>
    <rPh sb="5" eb="6">
      <t>ギョウ</t>
    </rPh>
    <rPh sb="6" eb="9">
      <t>ケイエイタイ</t>
    </rPh>
    <rPh sb="11" eb="13">
      <t>ハンバイ</t>
    </rPh>
    <rPh sb="13" eb="15">
      <t>モクテキ</t>
    </rPh>
    <rPh sb="16" eb="18">
      <t>サクモツ</t>
    </rPh>
    <rPh sb="18" eb="19">
      <t>ベツ</t>
    </rPh>
    <rPh sb="19" eb="21">
      <t>サクツケ</t>
    </rPh>
    <rPh sb="22" eb="24">
      <t>サイバイ</t>
    </rPh>
    <rPh sb="25" eb="28">
      <t>ケイエイタイ</t>
    </rPh>
    <rPh sb="28" eb="29">
      <t>スウ</t>
    </rPh>
    <rPh sb="30" eb="32">
      <t>サクツケ</t>
    </rPh>
    <rPh sb="33" eb="35">
      <t>サイバイ</t>
    </rPh>
    <rPh sb="36" eb="37">
      <t>メン</t>
    </rPh>
    <rPh sb="37" eb="38">
      <t>セキ</t>
    </rPh>
    <rPh sb="40" eb="42">
      <t>ヘイセイ</t>
    </rPh>
    <rPh sb="44" eb="45">
      <t>ネン</t>
    </rPh>
    <phoneticPr fontId="23"/>
  </si>
  <si>
    <t>栽培面積（ａ）</t>
    <rPh sb="0" eb="2">
      <t>サイバイ</t>
    </rPh>
    <rPh sb="2" eb="4">
      <t>メンセキ</t>
    </rPh>
    <phoneticPr fontId="23"/>
  </si>
  <si>
    <t>栽培経営体数</t>
    <rPh sb="0" eb="1">
      <t>サイ</t>
    </rPh>
    <rPh sb="1" eb="2">
      <t>ツチカウ</t>
    </rPh>
    <rPh sb="2" eb="5">
      <t>ケイエイタイ</t>
    </rPh>
    <rPh sb="5" eb="6">
      <t>スウ</t>
    </rPh>
    <phoneticPr fontId="23"/>
  </si>
  <si>
    <t>栽培面積（ha）</t>
    <rPh sb="0" eb="2">
      <t>サイバイ</t>
    </rPh>
    <rPh sb="2" eb="4">
      <t>メンセキ</t>
    </rPh>
    <phoneticPr fontId="23"/>
  </si>
  <si>
    <t>施　　設</t>
    <rPh sb="0" eb="1">
      <t>シ</t>
    </rPh>
    <rPh sb="3" eb="4">
      <t>セツ</t>
    </rPh>
    <phoneticPr fontId="23"/>
  </si>
  <si>
    <t>露　　地</t>
    <rPh sb="0" eb="1">
      <t>ツユ</t>
    </rPh>
    <rPh sb="3" eb="4">
      <t>チ</t>
    </rPh>
    <phoneticPr fontId="23"/>
  </si>
  <si>
    <t>栽　　　培
実経営体数</t>
    <rPh sb="0" eb="1">
      <t>サイ</t>
    </rPh>
    <rPh sb="4" eb="5">
      <t>ツチカウ</t>
    </rPh>
    <rPh sb="6" eb="7">
      <t>ジツ</t>
    </rPh>
    <rPh sb="7" eb="10">
      <t>ケイエイタイ</t>
    </rPh>
    <rPh sb="10" eb="11">
      <t>カズ</t>
    </rPh>
    <phoneticPr fontId="23"/>
  </si>
  <si>
    <t>60.【農業経営体】　販売目的の果樹類の栽培経営体数と栽培面積 （平成22年）</t>
    <rPh sb="4" eb="5">
      <t>ノウ</t>
    </rPh>
    <rPh sb="5" eb="6">
      <t>ギョウ</t>
    </rPh>
    <rPh sb="6" eb="9">
      <t>ケイエイタイ</t>
    </rPh>
    <rPh sb="11" eb="13">
      <t>ハンバイ</t>
    </rPh>
    <rPh sb="13" eb="15">
      <t>モクテキ</t>
    </rPh>
    <rPh sb="16" eb="18">
      <t>カジュ</t>
    </rPh>
    <rPh sb="18" eb="19">
      <t>ルイ</t>
    </rPh>
    <rPh sb="20" eb="22">
      <t>サイバイ</t>
    </rPh>
    <rPh sb="22" eb="24">
      <t>ケイエイ</t>
    </rPh>
    <rPh sb="24" eb="25">
      <t>タイ</t>
    </rPh>
    <rPh sb="25" eb="26">
      <t>スウ</t>
    </rPh>
    <rPh sb="27" eb="29">
      <t>サイバイ</t>
    </rPh>
    <rPh sb="29" eb="30">
      <t>メン</t>
    </rPh>
    <rPh sb="30" eb="31">
      <t>セキ</t>
    </rPh>
    <rPh sb="33" eb="35">
      <t>ヘイセイ</t>
    </rPh>
    <rPh sb="37" eb="38">
      <t>ネン</t>
    </rPh>
    <phoneticPr fontId="23"/>
  </si>
  <si>
    <t>その他の野菜</t>
    <rPh sb="2" eb="3">
      <t>タ</t>
    </rPh>
    <rPh sb="4" eb="6">
      <t>ヤサイ</t>
    </rPh>
    <phoneticPr fontId="25"/>
  </si>
  <si>
    <t>かぼちゃ</t>
    <phoneticPr fontId="23"/>
  </si>
  <si>
    <t>れんこん</t>
    <phoneticPr fontId="23"/>
  </si>
  <si>
    <t>かぶ</t>
    <phoneticPr fontId="23"/>
  </si>
  <si>
    <t>やまのいも</t>
    <phoneticPr fontId="23"/>
  </si>
  <si>
    <t>えだまめ</t>
    <phoneticPr fontId="23"/>
  </si>
  <si>
    <t>みつば</t>
    <phoneticPr fontId="23"/>
  </si>
  <si>
    <t>アスパラガス</t>
    <phoneticPr fontId="23"/>
  </si>
  <si>
    <t>みずな</t>
    <phoneticPr fontId="23"/>
  </si>
  <si>
    <t>メロン</t>
    <phoneticPr fontId="23"/>
  </si>
  <si>
    <t>ブロッコリー</t>
    <phoneticPr fontId="23"/>
  </si>
  <si>
    <t>すいか</t>
    <phoneticPr fontId="23"/>
  </si>
  <si>
    <t>ふき</t>
    <phoneticPr fontId="23"/>
  </si>
  <si>
    <t>いちご</t>
    <phoneticPr fontId="23"/>
  </si>
  <si>
    <t>にんにく</t>
    <phoneticPr fontId="23"/>
  </si>
  <si>
    <t>さといも</t>
    <phoneticPr fontId="23"/>
  </si>
  <si>
    <t>にら</t>
    <phoneticPr fontId="23"/>
  </si>
  <si>
    <t>にんじん</t>
    <phoneticPr fontId="23"/>
  </si>
  <si>
    <t>ちんげんさい</t>
    <phoneticPr fontId="23"/>
  </si>
  <si>
    <t>だいこん</t>
    <phoneticPr fontId="23"/>
  </si>
  <si>
    <t>そらまめ</t>
    <phoneticPr fontId="23"/>
  </si>
  <si>
    <t>たまねぎ</t>
    <phoneticPr fontId="23"/>
  </si>
  <si>
    <t>セルリー</t>
    <phoneticPr fontId="23"/>
  </si>
  <si>
    <t>ねぎ</t>
    <phoneticPr fontId="23"/>
  </si>
  <si>
    <t>スイートコーン</t>
    <phoneticPr fontId="23"/>
  </si>
  <si>
    <t>ほうれんそう</t>
    <phoneticPr fontId="23"/>
  </si>
  <si>
    <t>しょうが</t>
    <phoneticPr fontId="23"/>
  </si>
  <si>
    <t>レタス</t>
    <phoneticPr fontId="23"/>
  </si>
  <si>
    <t>しゅんぎく</t>
    <phoneticPr fontId="23"/>
  </si>
  <si>
    <t>はくさい</t>
    <phoneticPr fontId="23"/>
  </si>
  <si>
    <t>さやえんどう</t>
    <phoneticPr fontId="23"/>
  </si>
  <si>
    <t>キャベツ</t>
    <phoneticPr fontId="23"/>
  </si>
  <si>
    <t>さやいんげん</t>
    <phoneticPr fontId="23"/>
  </si>
  <si>
    <t>きゅうり</t>
    <phoneticPr fontId="23"/>
  </si>
  <si>
    <t>こまつな</t>
    <phoneticPr fontId="23"/>
  </si>
  <si>
    <t>ピーマン</t>
    <phoneticPr fontId="23"/>
  </si>
  <si>
    <t>ごぼう</t>
    <phoneticPr fontId="23"/>
  </si>
  <si>
    <t>なす</t>
    <phoneticPr fontId="23"/>
  </si>
  <si>
    <t>カリフラワー</t>
    <phoneticPr fontId="23"/>
  </si>
  <si>
    <t>トマト</t>
    <phoneticPr fontId="23"/>
  </si>
  <si>
    <t>　　平成22年2月1日現在</t>
    <rPh sb="2" eb="4">
      <t>ヘイセイ</t>
    </rPh>
    <rPh sb="6" eb="7">
      <t>ネン</t>
    </rPh>
    <rPh sb="8" eb="9">
      <t>ガツ</t>
    </rPh>
    <rPh sb="10" eb="11">
      <t>ニチ</t>
    </rPh>
    <rPh sb="11" eb="13">
      <t>ゲンザイ</t>
    </rPh>
    <phoneticPr fontId="23"/>
  </si>
  <si>
    <t>61.【農業経営体】　販売目的の野菜類の作物別作付（栽培）経営体数　(平成22年）</t>
    <rPh sb="4" eb="5">
      <t>ノウ</t>
    </rPh>
    <rPh sb="5" eb="6">
      <t>ギョウ</t>
    </rPh>
    <rPh sb="6" eb="8">
      <t>ケイエイ</t>
    </rPh>
    <rPh sb="8" eb="9">
      <t>タイ</t>
    </rPh>
    <rPh sb="35" eb="37">
      <t>ヘイセイ</t>
    </rPh>
    <rPh sb="39" eb="40">
      <t>ネン</t>
    </rPh>
    <phoneticPr fontId="23"/>
  </si>
  <si>
    <t>花壇用苗もの類</t>
    <rPh sb="0" eb="2">
      <t>カダン</t>
    </rPh>
    <rPh sb="2" eb="3">
      <t>ヨウ</t>
    </rPh>
    <rPh sb="3" eb="4">
      <t>ナエ</t>
    </rPh>
    <rPh sb="6" eb="7">
      <t>ルイ</t>
    </rPh>
    <phoneticPr fontId="23"/>
  </si>
  <si>
    <t>鉢もの類</t>
    <rPh sb="0" eb="1">
      <t>ハチ</t>
    </rPh>
    <rPh sb="3" eb="4">
      <t>ルイ</t>
    </rPh>
    <phoneticPr fontId="23"/>
  </si>
  <si>
    <t>球根類</t>
    <rPh sb="0" eb="3">
      <t>キュウコンルイ</t>
    </rPh>
    <phoneticPr fontId="23"/>
  </si>
  <si>
    <t>切り花類</t>
    <rPh sb="0" eb="1">
      <t>キ</t>
    </rPh>
    <rPh sb="2" eb="3">
      <t>バナ</t>
    </rPh>
    <rPh sb="3" eb="4">
      <t>ルイ</t>
    </rPh>
    <phoneticPr fontId="23"/>
  </si>
  <si>
    <t>実経営体数</t>
    <rPh sb="0" eb="1">
      <t>ジツ</t>
    </rPh>
    <rPh sb="1" eb="4">
      <t>ケイエイタイ</t>
    </rPh>
    <rPh sb="4" eb="5">
      <t>カズ</t>
    </rPh>
    <phoneticPr fontId="23"/>
  </si>
  <si>
    <t>62.【農業経営体】　販売目的の花き類の類別栽培経営体数 （平成22年）</t>
    <rPh sb="4" eb="5">
      <t>ノウ</t>
    </rPh>
    <rPh sb="5" eb="6">
      <t>ギョウ</t>
    </rPh>
    <rPh sb="6" eb="8">
      <t>ケイエイ</t>
    </rPh>
    <rPh sb="8" eb="9">
      <t>タイ</t>
    </rPh>
    <rPh sb="16" eb="17">
      <t>カ</t>
    </rPh>
    <rPh sb="20" eb="22">
      <t>ルイベツ</t>
    </rPh>
    <rPh sb="30" eb="32">
      <t>ヘイセイ</t>
    </rPh>
    <rPh sb="34" eb="35">
      <t>ネン</t>
    </rPh>
    <phoneticPr fontId="23"/>
  </si>
  <si>
    <t>その他の果樹</t>
    <rPh sb="2" eb="3">
      <t>タ</t>
    </rPh>
    <rPh sb="4" eb="6">
      <t>カジュ</t>
    </rPh>
    <phoneticPr fontId="25"/>
  </si>
  <si>
    <t>おうとう</t>
    <phoneticPr fontId="23"/>
  </si>
  <si>
    <t>キウイフルーツ</t>
    <phoneticPr fontId="23"/>
  </si>
  <si>
    <t>もも</t>
    <phoneticPr fontId="23"/>
  </si>
  <si>
    <t>すもも</t>
    <phoneticPr fontId="23"/>
  </si>
  <si>
    <t>ぶどう</t>
    <phoneticPr fontId="23"/>
  </si>
  <si>
    <t>うめ</t>
    <phoneticPr fontId="23"/>
  </si>
  <si>
    <t>りんご</t>
    <phoneticPr fontId="23"/>
  </si>
  <si>
    <t>くり</t>
    <phoneticPr fontId="23"/>
  </si>
  <si>
    <t>その他のかんきつ類</t>
    <rPh sb="2" eb="3">
      <t>タ</t>
    </rPh>
    <rPh sb="8" eb="9">
      <t>ルイ</t>
    </rPh>
    <phoneticPr fontId="25"/>
  </si>
  <si>
    <t>かき</t>
    <phoneticPr fontId="23"/>
  </si>
  <si>
    <t>温州みかん</t>
    <rPh sb="0" eb="2">
      <t>ウンシュウ</t>
    </rPh>
    <phoneticPr fontId="25"/>
  </si>
  <si>
    <t>63.【農業経営体】　販売目的の果樹類の品目別栽培経営体数 （平成22年）</t>
    <rPh sb="4" eb="5">
      <t>ノウ</t>
    </rPh>
    <rPh sb="5" eb="6">
      <t>ギョウ</t>
    </rPh>
    <rPh sb="6" eb="8">
      <t>ケイエイ</t>
    </rPh>
    <rPh sb="8" eb="9">
      <t>タイ</t>
    </rPh>
    <rPh sb="16" eb="18">
      <t>カジュ</t>
    </rPh>
    <rPh sb="20" eb="22">
      <t>ヒンモク</t>
    </rPh>
    <rPh sb="22" eb="23">
      <t>ベツ</t>
    </rPh>
    <rPh sb="23" eb="25">
      <t>サイバイ</t>
    </rPh>
    <rPh sb="31" eb="33">
      <t>ヘイセイ</t>
    </rPh>
    <rPh sb="35" eb="36">
      <t>ネン</t>
    </rPh>
    <phoneticPr fontId="23"/>
  </si>
  <si>
    <t>　栽培きのこ、その他の家畜等の農業経営を行っている経営体数</t>
    <rPh sb="1" eb="3">
      <t>サイバイ</t>
    </rPh>
    <rPh sb="9" eb="10">
      <t>タ</t>
    </rPh>
    <rPh sb="11" eb="13">
      <t>カチク</t>
    </rPh>
    <rPh sb="13" eb="14">
      <t>トウ</t>
    </rPh>
    <rPh sb="15" eb="17">
      <t>ノウギョウ</t>
    </rPh>
    <rPh sb="17" eb="19">
      <t>ケイエイ</t>
    </rPh>
    <rPh sb="20" eb="21">
      <t>オコナ</t>
    </rPh>
    <rPh sb="25" eb="26">
      <t>キョウ</t>
    </rPh>
    <rPh sb="26" eb="27">
      <t>エイ</t>
    </rPh>
    <rPh sb="27" eb="28">
      <t>タイ</t>
    </rPh>
    <rPh sb="28" eb="29">
      <t>スウ</t>
    </rPh>
    <phoneticPr fontId="25"/>
  </si>
  <si>
    <t>出荷羽数（100羽）</t>
    <rPh sb="0" eb="2">
      <t>シュッカ</t>
    </rPh>
    <rPh sb="2" eb="3">
      <t>ハネ</t>
    </rPh>
    <rPh sb="3" eb="4">
      <t>カズ</t>
    </rPh>
    <rPh sb="8" eb="9">
      <t>ハ</t>
    </rPh>
    <phoneticPr fontId="25"/>
  </si>
  <si>
    <t>出荷した経営体数</t>
    <rPh sb="0" eb="1">
      <t>デ</t>
    </rPh>
    <rPh sb="1" eb="2">
      <t>ニ</t>
    </rPh>
    <rPh sb="4" eb="7">
      <t>ケイエイタイ</t>
    </rPh>
    <rPh sb="7" eb="8">
      <t>スウ</t>
    </rPh>
    <phoneticPr fontId="25"/>
  </si>
  <si>
    <t>ブロイラー</t>
    <phoneticPr fontId="23"/>
  </si>
  <si>
    <t>飼養羽数（100羽）</t>
    <rPh sb="0" eb="2">
      <t>シヨウ</t>
    </rPh>
    <rPh sb="2" eb="3">
      <t>ハネ</t>
    </rPh>
    <rPh sb="3" eb="4">
      <t>カズ</t>
    </rPh>
    <rPh sb="8" eb="9">
      <t>ハ</t>
    </rPh>
    <phoneticPr fontId="25"/>
  </si>
  <si>
    <t>飼養経営体数</t>
    <rPh sb="0" eb="1">
      <t>カ</t>
    </rPh>
    <rPh sb="1" eb="2">
      <t>オサム</t>
    </rPh>
    <rPh sb="2" eb="5">
      <t>ケイエイタイ</t>
    </rPh>
    <rPh sb="5" eb="6">
      <t>スウ</t>
    </rPh>
    <phoneticPr fontId="25"/>
  </si>
  <si>
    <t>採卵鶏</t>
    <rPh sb="0" eb="2">
      <t>サイラン</t>
    </rPh>
    <rPh sb="2" eb="3">
      <t>ニワトリ</t>
    </rPh>
    <phoneticPr fontId="25"/>
  </si>
  <si>
    <t>飼養頭数</t>
    <rPh sb="0" eb="2">
      <t>シヨウ</t>
    </rPh>
    <rPh sb="2" eb="4">
      <t>トウスウ</t>
    </rPh>
    <phoneticPr fontId="25"/>
  </si>
  <si>
    <t>豚</t>
    <rPh sb="0" eb="1">
      <t>ブタ</t>
    </rPh>
    <phoneticPr fontId="25"/>
  </si>
  <si>
    <t>肉用牛</t>
    <rPh sb="0" eb="2">
      <t>ニクヨウ</t>
    </rPh>
    <rPh sb="2" eb="3">
      <t>ギュウ</t>
    </rPh>
    <phoneticPr fontId="25"/>
  </si>
  <si>
    <t>乳用牛</t>
    <rPh sb="0" eb="1">
      <t>チチ</t>
    </rPh>
    <rPh sb="1" eb="2">
      <t>ヨウ</t>
    </rPh>
    <rPh sb="2" eb="3">
      <t>ウシ</t>
    </rPh>
    <phoneticPr fontId="25"/>
  </si>
  <si>
    <t>（単位：経営体、頭）</t>
    <rPh sb="1" eb="3">
      <t>タンイ</t>
    </rPh>
    <rPh sb="4" eb="7">
      <t>ケイエイタイ</t>
    </rPh>
    <rPh sb="8" eb="9">
      <t>トウ</t>
    </rPh>
    <phoneticPr fontId="30"/>
  </si>
  <si>
    <t>64.【農業経営体】　販売目的の家畜等を飼養している経営体数と飼養頭羽数 （平成22年）</t>
    <rPh sb="4" eb="5">
      <t>ノウ</t>
    </rPh>
    <rPh sb="5" eb="6">
      <t>ギョウ</t>
    </rPh>
    <rPh sb="6" eb="8">
      <t>ケイエイ</t>
    </rPh>
    <rPh sb="8" eb="9">
      <t>タイ</t>
    </rPh>
    <rPh sb="16" eb="18">
      <t>カチク</t>
    </rPh>
    <rPh sb="18" eb="19">
      <t>トウ</t>
    </rPh>
    <rPh sb="20" eb="22">
      <t>シヨウ</t>
    </rPh>
    <rPh sb="26" eb="28">
      <t>ケイエイ</t>
    </rPh>
    <rPh sb="31" eb="33">
      <t>シヨウ</t>
    </rPh>
    <rPh sb="33" eb="34">
      <t>トウ</t>
    </rPh>
    <rPh sb="34" eb="35">
      <t>ワ</t>
    </rPh>
    <rPh sb="35" eb="36">
      <t>スウ</t>
    </rPh>
    <rPh sb="38" eb="40">
      <t>ヘイセイ</t>
    </rPh>
    <rPh sb="42" eb="43">
      <t>ネン</t>
    </rPh>
    <phoneticPr fontId="23"/>
  </si>
  <si>
    <t>延べ人日（人日）</t>
    <rPh sb="0" eb="1">
      <t>ノ</t>
    </rPh>
    <rPh sb="2" eb="3">
      <t>ニン</t>
    </rPh>
    <rPh sb="3" eb="4">
      <t>ニチ</t>
    </rPh>
    <rPh sb="5" eb="6">
      <t>ニン</t>
    </rPh>
    <rPh sb="6" eb="7">
      <t>ニチ</t>
    </rPh>
    <phoneticPr fontId="23"/>
  </si>
  <si>
    <t>実 人 数</t>
    <rPh sb="0" eb="1">
      <t>ジツ</t>
    </rPh>
    <rPh sb="2" eb="3">
      <t>ジン</t>
    </rPh>
    <rPh sb="4" eb="5">
      <t>カズ</t>
    </rPh>
    <phoneticPr fontId="23"/>
  </si>
  <si>
    <t>雇い入れた経営体数</t>
    <rPh sb="0" eb="3">
      <t>ヤトイイ</t>
    </rPh>
    <rPh sb="5" eb="9">
      <t>ケイエイタイスウ</t>
    </rPh>
    <phoneticPr fontId="23"/>
  </si>
  <si>
    <t>臨時雇
（手伝い等を含む）</t>
    <rPh sb="0" eb="2">
      <t>リンジ</t>
    </rPh>
    <rPh sb="2" eb="3">
      <t>ヤトイ</t>
    </rPh>
    <rPh sb="5" eb="7">
      <t>テツダ</t>
    </rPh>
    <rPh sb="8" eb="9">
      <t>トウ</t>
    </rPh>
    <rPh sb="10" eb="11">
      <t>フク</t>
    </rPh>
    <phoneticPr fontId="23"/>
  </si>
  <si>
    <t>雇用者</t>
    <rPh sb="0" eb="1">
      <t>ヤトイ</t>
    </rPh>
    <rPh sb="1" eb="2">
      <t>ヨウ</t>
    </rPh>
    <rPh sb="2" eb="3">
      <t>シャ</t>
    </rPh>
    <phoneticPr fontId="23"/>
  </si>
  <si>
    <t>常雇</t>
    <rPh sb="0" eb="1">
      <t>ジョウ</t>
    </rPh>
    <rPh sb="1" eb="2">
      <t>ヤトイ</t>
    </rPh>
    <phoneticPr fontId="23"/>
  </si>
  <si>
    <t>雇い入れた実経営体数</t>
    <rPh sb="0" eb="3">
      <t>ヤトイイ</t>
    </rPh>
    <rPh sb="5" eb="6">
      <t>ジツ</t>
    </rPh>
    <rPh sb="6" eb="10">
      <t>ケイエイタイスウ</t>
    </rPh>
    <phoneticPr fontId="23"/>
  </si>
  <si>
    <t>実　人  数</t>
    <rPh sb="0" eb="1">
      <t>ジツ</t>
    </rPh>
    <rPh sb="2" eb="3">
      <t>ニン</t>
    </rPh>
    <rPh sb="5" eb="6">
      <t>スウ</t>
    </rPh>
    <phoneticPr fontId="23"/>
  </si>
  <si>
    <t>経営体数</t>
    <rPh sb="0" eb="4">
      <t>ケイエイタイスウ</t>
    </rPh>
    <phoneticPr fontId="23"/>
  </si>
  <si>
    <t>経営者</t>
    <rPh sb="0" eb="3">
      <t>ケイエイシャ</t>
    </rPh>
    <phoneticPr fontId="23"/>
  </si>
  <si>
    <t>（単位：経営体、人）</t>
    <rPh sb="1" eb="3">
      <t>タンイ</t>
    </rPh>
    <rPh sb="4" eb="7">
      <t>ケイエイタイ</t>
    </rPh>
    <rPh sb="8" eb="9">
      <t>ヒト</t>
    </rPh>
    <phoneticPr fontId="30"/>
  </si>
  <si>
    <t>65.【農業経営体】　農業労働力 （平成22年）</t>
    <rPh sb="4" eb="5">
      <t>ノウ</t>
    </rPh>
    <rPh sb="5" eb="6">
      <t>ギョウ</t>
    </rPh>
    <rPh sb="6" eb="8">
      <t>ケイエイ</t>
    </rPh>
    <rPh sb="8" eb="9">
      <t>タイ</t>
    </rPh>
    <rPh sb="11" eb="13">
      <t>ノウギョウ</t>
    </rPh>
    <rPh sb="13" eb="15">
      <t>ロウドウ</t>
    </rPh>
    <rPh sb="15" eb="16">
      <t>リョク</t>
    </rPh>
    <rPh sb="18" eb="20">
      <t>ヘイセイ</t>
    </rPh>
    <rPh sb="22" eb="23">
      <t>ネン</t>
    </rPh>
    <phoneticPr fontId="23"/>
  </si>
  <si>
    <t>酪　　農
ヘルパー</t>
    <rPh sb="0" eb="1">
      <t>ラク</t>
    </rPh>
    <rPh sb="3" eb="4">
      <t>ノウ</t>
    </rPh>
    <phoneticPr fontId="23"/>
  </si>
  <si>
    <t>その他の
作 物 作</t>
    <rPh sb="2" eb="3">
      <t>タ</t>
    </rPh>
    <rPh sb="5" eb="6">
      <t>サク</t>
    </rPh>
    <rPh sb="7" eb="8">
      <t>ブツ</t>
    </rPh>
    <rPh sb="9" eb="10">
      <t>サク</t>
    </rPh>
    <phoneticPr fontId="23"/>
  </si>
  <si>
    <t>飼料用
作物作</t>
    <rPh sb="0" eb="3">
      <t>シリョウヨウ</t>
    </rPh>
    <rPh sb="4" eb="6">
      <t>サクモツ</t>
    </rPh>
    <rPh sb="6" eb="7">
      <t>サク</t>
    </rPh>
    <phoneticPr fontId="23"/>
  </si>
  <si>
    <t>果樹作</t>
    <rPh sb="0" eb="1">
      <t>ハタシ</t>
    </rPh>
    <rPh sb="1" eb="2">
      <t>キ</t>
    </rPh>
    <rPh sb="2" eb="3">
      <t>サク</t>
    </rPh>
    <phoneticPr fontId="23"/>
  </si>
  <si>
    <t>野菜作</t>
    <rPh sb="0" eb="1">
      <t>ノ</t>
    </rPh>
    <rPh sb="1" eb="2">
      <t>ナ</t>
    </rPh>
    <rPh sb="2" eb="3">
      <t>サク</t>
    </rPh>
    <phoneticPr fontId="23"/>
  </si>
  <si>
    <t>大豆作</t>
    <rPh sb="0" eb="1">
      <t>ダイ</t>
    </rPh>
    <rPh sb="1" eb="2">
      <t>マメ</t>
    </rPh>
    <rPh sb="2" eb="3">
      <t>サク</t>
    </rPh>
    <phoneticPr fontId="23"/>
  </si>
  <si>
    <t>麦作</t>
    <rPh sb="0" eb="1">
      <t>ムギ</t>
    </rPh>
    <rPh sb="1" eb="2">
      <t>サク</t>
    </rPh>
    <phoneticPr fontId="23"/>
  </si>
  <si>
    <t>水稲作</t>
    <rPh sb="0" eb="1">
      <t>ミズ</t>
    </rPh>
    <rPh sb="1" eb="2">
      <t>イネ</t>
    </rPh>
    <rPh sb="2" eb="3">
      <t>サク</t>
    </rPh>
    <phoneticPr fontId="23"/>
  </si>
  <si>
    <t>実経営体数</t>
    <rPh sb="0" eb="1">
      <t>ジツ</t>
    </rPh>
    <rPh sb="1" eb="4">
      <t>ケイエイタイ</t>
    </rPh>
    <rPh sb="4" eb="5">
      <t>スウ</t>
    </rPh>
    <phoneticPr fontId="23"/>
  </si>
  <si>
    <t>畜産部門
の作業を
受託した
経営体数</t>
    <rPh sb="0" eb="2">
      <t>チクサン</t>
    </rPh>
    <rPh sb="2" eb="4">
      <t>ブモン</t>
    </rPh>
    <rPh sb="6" eb="8">
      <t>サギョウ</t>
    </rPh>
    <rPh sb="10" eb="12">
      <t>ジュタク</t>
    </rPh>
    <rPh sb="15" eb="18">
      <t>ケイエイタイ</t>
    </rPh>
    <rPh sb="18" eb="19">
      <t>スウ</t>
    </rPh>
    <phoneticPr fontId="23"/>
  </si>
  <si>
    <t>耕種部門の作業を受託した経営体数</t>
    <rPh sb="0" eb="1">
      <t>コウ</t>
    </rPh>
    <rPh sb="1" eb="2">
      <t>タネ</t>
    </rPh>
    <rPh sb="2" eb="3">
      <t>ブ</t>
    </rPh>
    <rPh sb="3" eb="4">
      <t>モン</t>
    </rPh>
    <rPh sb="5" eb="6">
      <t>サク</t>
    </rPh>
    <rPh sb="6" eb="7">
      <t>ギョウ</t>
    </rPh>
    <rPh sb="8" eb="9">
      <t>ウケ</t>
    </rPh>
    <rPh sb="9" eb="10">
      <t>コトヅケ</t>
    </rPh>
    <rPh sb="12" eb="13">
      <t>キョウ</t>
    </rPh>
    <rPh sb="13" eb="14">
      <t>エイ</t>
    </rPh>
    <rPh sb="14" eb="15">
      <t>カラダ</t>
    </rPh>
    <rPh sb="15" eb="16">
      <t>スウ</t>
    </rPh>
    <phoneticPr fontId="23"/>
  </si>
  <si>
    <t>66.【農業経営体】　農作業受託料金収入がある経営体の事業部門別経営体数 （平成22年）</t>
    <rPh sb="4" eb="5">
      <t>ノウ</t>
    </rPh>
    <rPh sb="5" eb="6">
      <t>ギョウ</t>
    </rPh>
    <rPh sb="6" eb="8">
      <t>ケイエイ</t>
    </rPh>
    <rPh sb="8" eb="9">
      <t>タイ</t>
    </rPh>
    <rPh sb="11" eb="14">
      <t>ノウサギョウ</t>
    </rPh>
    <rPh sb="14" eb="16">
      <t>ジュタク</t>
    </rPh>
    <rPh sb="16" eb="18">
      <t>リョウキン</t>
    </rPh>
    <rPh sb="18" eb="20">
      <t>シュウニュウ</t>
    </rPh>
    <rPh sb="23" eb="26">
      <t>ケイエイタイ</t>
    </rPh>
    <rPh sb="27" eb="29">
      <t>ジギョウ</t>
    </rPh>
    <rPh sb="29" eb="31">
      <t>ブモン</t>
    </rPh>
    <rPh sb="31" eb="32">
      <t>ベツ</t>
    </rPh>
    <rPh sb="32" eb="34">
      <t>ケイエイ</t>
    </rPh>
    <rPh sb="34" eb="35">
      <t>タイ</t>
    </rPh>
    <rPh sb="35" eb="36">
      <t>スウ</t>
    </rPh>
    <rPh sb="38" eb="40">
      <t>ヘイセイ</t>
    </rPh>
    <rPh sb="42" eb="43">
      <t>ネン</t>
    </rPh>
    <phoneticPr fontId="23"/>
  </si>
  <si>
    <t>面　積</t>
    <rPh sb="0" eb="3">
      <t>メンセキ</t>
    </rPh>
    <phoneticPr fontId="23"/>
  </si>
  <si>
    <t>乾燥・調製</t>
    <rPh sb="0" eb="2">
      <t>カンソウ</t>
    </rPh>
    <rPh sb="3" eb="5">
      <t>チョウセイ</t>
    </rPh>
    <phoneticPr fontId="23"/>
  </si>
  <si>
    <t>稲刈り・脱穀</t>
    <rPh sb="0" eb="2">
      <t>イネカ</t>
    </rPh>
    <rPh sb="4" eb="6">
      <t>ダッコク</t>
    </rPh>
    <phoneticPr fontId="23"/>
  </si>
  <si>
    <t>防除</t>
    <rPh sb="0" eb="1">
      <t>ボウ</t>
    </rPh>
    <rPh sb="1" eb="2">
      <t>ジョ</t>
    </rPh>
    <phoneticPr fontId="23"/>
  </si>
  <si>
    <t>田植</t>
    <rPh sb="0" eb="1">
      <t>タ</t>
    </rPh>
    <rPh sb="1" eb="2">
      <t>ウエ</t>
    </rPh>
    <phoneticPr fontId="23"/>
  </si>
  <si>
    <t>耕起・代かき</t>
    <rPh sb="0" eb="2">
      <t>コウキ</t>
    </rPh>
    <rPh sb="3" eb="4">
      <t>シロ</t>
    </rPh>
    <phoneticPr fontId="23"/>
  </si>
  <si>
    <t>育苗</t>
    <rPh sb="0" eb="1">
      <t>イク</t>
    </rPh>
    <rPh sb="1" eb="2">
      <t>ナエ</t>
    </rPh>
    <phoneticPr fontId="23"/>
  </si>
  <si>
    <t>実経営体数</t>
    <rPh sb="0" eb="1">
      <t>ジツ</t>
    </rPh>
    <rPh sb="1" eb="3">
      <t>ケイエイ</t>
    </rPh>
    <rPh sb="3" eb="4">
      <t>タイ</t>
    </rPh>
    <rPh sb="4" eb="5">
      <t>スウ</t>
    </rPh>
    <phoneticPr fontId="23"/>
  </si>
  <si>
    <t>部分作業</t>
    <rPh sb="0" eb="1">
      <t>ブ</t>
    </rPh>
    <rPh sb="1" eb="2">
      <t>ブン</t>
    </rPh>
    <rPh sb="2" eb="3">
      <t>サク</t>
    </rPh>
    <rPh sb="3" eb="4">
      <t>ギョウ</t>
    </rPh>
    <phoneticPr fontId="23"/>
  </si>
  <si>
    <t>全作業</t>
    <rPh sb="0" eb="1">
      <t>ゼン</t>
    </rPh>
    <rPh sb="1" eb="2">
      <t>サク</t>
    </rPh>
    <rPh sb="2" eb="3">
      <t>ギョウ</t>
    </rPh>
    <phoneticPr fontId="23"/>
  </si>
  <si>
    <t>実経営体数</t>
    <rPh sb="0" eb="1">
      <t>ジツ</t>
    </rPh>
    <rPh sb="1" eb="5">
      <t>ケイエイタイスウ</t>
    </rPh>
    <phoneticPr fontId="23"/>
  </si>
  <si>
    <t>67.【農業経営体】　水稲作受託作業種類別経営体数と受託面積 （平成22年）</t>
    <rPh sb="4" eb="5">
      <t>ノウ</t>
    </rPh>
    <rPh sb="5" eb="6">
      <t>ギョウ</t>
    </rPh>
    <rPh sb="6" eb="8">
      <t>ケイエイ</t>
    </rPh>
    <rPh sb="8" eb="9">
      <t>タイ</t>
    </rPh>
    <rPh sb="11" eb="13">
      <t>スイトウ</t>
    </rPh>
    <rPh sb="13" eb="14">
      <t>サク</t>
    </rPh>
    <rPh sb="14" eb="16">
      <t>ジュタク</t>
    </rPh>
    <rPh sb="16" eb="18">
      <t>サギョウ</t>
    </rPh>
    <rPh sb="18" eb="20">
      <t>シュルイ</t>
    </rPh>
    <rPh sb="20" eb="21">
      <t>ベツ</t>
    </rPh>
    <rPh sb="21" eb="23">
      <t>ケイエイ</t>
    </rPh>
    <rPh sb="23" eb="24">
      <t>タイ</t>
    </rPh>
    <rPh sb="24" eb="25">
      <t>スウ</t>
    </rPh>
    <rPh sb="26" eb="28">
      <t>ジュタク</t>
    </rPh>
    <rPh sb="28" eb="29">
      <t>メン</t>
    </rPh>
    <rPh sb="29" eb="30">
      <t>セキ</t>
    </rPh>
    <rPh sb="32" eb="34">
      <t>ヘイセイ</t>
    </rPh>
    <rPh sb="36" eb="37">
      <t>ネン</t>
    </rPh>
    <phoneticPr fontId="23"/>
  </si>
  <si>
    <t>台　数</t>
    <phoneticPr fontId="23"/>
  </si>
  <si>
    <t>経営体数</t>
    <phoneticPr fontId="23"/>
  </si>
  <si>
    <t>経営体数</t>
    <rPh sb="0" eb="3">
      <t>ケイエイタイ</t>
    </rPh>
    <phoneticPr fontId="23"/>
  </si>
  <si>
    <t>コ ン バ イ ン</t>
    <phoneticPr fontId="23"/>
  </si>
  <si>
    <t>ト　ラ　ク　タ　ー</t>
    <phoneticPr fontId="23"/>
  </si>
  <si>
    <t>動 力 田 植 機</t>
    <phoneticPr fontId="23"/>
  </si>
  <si>
    <t>（単位：経営体、台）</t>
    <rPh sb="1" eb="3">
      <t>タンイ</t>
    </rPh>
    <rPh sb="4" eb="7">
      <t>ケイエイタイ</t>
    </rPh>
    <rPh sb="8" eb="9">
      <t>ダイ</t>
    </rPh>
    <phoneticPr fontId="30"/>
  </si>
  <si>
    <t>68.【農業経営体】　農業用機械を所有している経営体数と所有台数　（平成22年）</t>
    <rPh sb="4" eb="5">
      <t>ノウ</t>
    </rPh>
    <rPh sb="5" eb="6">
      <t>ギョウ</t>
    </rPh>
    <rPh sb="6" eb="8">
      <t>ケイエイ</t>
    </rPh>
    <rPh sb="8" eb="9">
      <t>タイ</t>
    </rPh>
    <rPh sb="34" eb="36">
      <t>ヘイセイ</t>
    </rPh>
    <rPh sb="38" eb="39">
      <t>ネン</t>
    </rPh>
    <phoneticPr fontId="23"/>
  </si>
  <si>
    <t>その他</t>
    <rPh sb="2" eb="3">
      <t>タ</t>
    </rPh>
    <phoneticPr fontId="23"/>
  </si>
  <si>
    <t>海外への
輸　　出</t>
    <rPh sb="0" eb="2">
      <t>カイガイ</t>
    </rPh>
    <rPh sb="5" eb="6">
      <t>ユ</t>
    </rPh>
    <rPh sb="8" eb="9">
      <t>デ</t>
    </rPh>
    <phoneticPr fontId="23"/>
  </si>
  <si>
    <t>農　　　家
レストラン</t>
    <rPh sb="0" eb="1">
      <t>ノウ</t>
    </rPh>
    <rPh sb="4" eb="5">
      <t>イエ</t>
    </rPh>
    <phoneticPr fontId="23"/>
  </si>
  <si>
    <t>農家民宿</t>
    <rPh sb="0" eb="2">
      <t>ノウカ</t>
    </rPh>
    <rPh sb="2" eb="4">
      <t>ミンシュク</t>
    </rPh>
    <phoneticPr fontId="23"/>
  </si>
  <si>
    <t>観光農園</t>
    <rPh sb="0" eb="2">
      <t>カンコウ</t>
    </rPh>
    <rPh sb="2" eb="4">
      <t>ノウエン</t>
    </rPh>
    <phoneticPr fontId="23"/>
  </si>
  <si>
    <t>貸 農 園・体験農園等</t>
    <rPh sb="0" eb="1">
      <t>カ</t>
    </rPh>
    <rPh sb="2" eb="3">
      <t>ノウ</t>
    </rPh>
    <rPh sb="4" eb="5">
      <t>エン</t>
    </rPh>
    <rPh sb="6" eb="8">
      <t>タイケン</t>
    </rPh>
    <rPh sb="8" eb="10">
      <t>ノウエン</t>
    </rPh>
    <rPh sb="10" eb="11">
      <t>トウ</t>
    </rPh>
    <phoneticPr fontId="23"/>
  </si>
  <si>
    <t>消費者に
直接販売</t>
    <rPh sb="0" eb="3">
      <t>ショウヒシャ</t>
    </rPh>
    <phoneticPr fontId="23"/>
  </si>
  <si>
    <t>農 産 物
の 加 工</t>
    <rPh sb="0" eb="1">
      <t>ノウ</t>
    </rPh>
    <rPh sb="2" eb="3">
      <t>サン</t>
    </rPh>
    <rPh sb="4" eb="5">
      <t>ブツ</t>
    </rPh>
    <phoneticPr fontId="23"/>
  </si>
  <si>
    <t>事業種類別</t>
    <rPh sb="0" eb="1">
      <t>コト</t>
    </rPh>
    <rPh sb="1" eb="2">
      <t>ギョウ</t>
    </rPh>
    <rPh sb="2" eb="3">
      <t>タネ</t>
    </rPh>
    <rPh sb="3" eb="4">
      <t>タグイ</t>
    </rPh>
    <rPh sb="4" eb="5">
      <t>ベツ</t>
    </rPh>
    <phoneticPr fontId="23"/>
  </si>
  <si>
    <t>農業生産
関連事業を
行っている
実経営体数</t>
    <rPh sb="0" eb="2">
      <t>ノウギョウ</t>
    </rPh>
    <rPh sb="2" eb="4">
      <t>セイサン</t>
    </rPh>
    <rPh sb="5" eb="6">
      <t>セキ</t>
    </rPh>
    <rPh sb="6" eb="7">
      <t>レン</t>
    </rPh>
    <rPh sb="7" eb="9">
      <t>ジギョウ</t>
    </rPh>
    <rPh sb="11" eb="12">
      <t>オコナ</t>
    </rPh>
    <rPh sb="17" eb="18">
      <t>ジツ</t>
    </rPh>
    <rPh sb="18" eb="21">
      <t>ケイエイタイ</t>
    </rPh>
    <rPh sb="21" eb="22">
      <t>ス</t>
    </rPh>
    <phoneticPr fontId="23"/>
  </si>
  <si>
    <t>農業生産
関連事業
を行って
い な い
経営体数</t>
    <rPh sb="0" eb="2">
      <t>ノウギョウ</t>
    </rPh>
    <rPh sb="2" eb="4">
      <t>セイサン</t>
    </rPh>
    <rPh sb="5" eb="7">
      <t>カンレン</t>
    </rPh>
    <rPh sb="7" eb="9">
      <t>ジギョウ</t>
    </rPh>
    <rPh sb="11" eb="12">
      <t>オコナ</t>
    </rPh>
    <rPh sb="21" eb="23">
      <t>ケイエイ</t>
    </rPh>
    <rPh sb="23" eb="25">
      <t>タイスウ</t>
    </rPh>
    <phoneticPr fontId="23"/>
  </si>
  <si>
    <t>69.【農業経営体】　農業生産関連事業を行っている経営体の事業種類別経営体数 （平成22年）</t>
    <rPh sb="4" eb="5">
      <t>ノウ</t>
    </rPh>
    <rPh sb="5" eb="6">
      <t>ギョウ</t>
    </rPh>
    <rPh sb="6" eb="8">
      <t>ケイエイ</t>
    </rPh>
    <rPh sb="8" eb="9">
      <t>タイ</t>
    </rPh>
    <rPh sb="11" eb="13">
      <t>ノウギョウ</t>
    </rPh>
    <rPh sb="13" eb="15">
      <t>セイサン</t>
    </rPh>
    <rPh sb="15" eb="17">
      <t>カンレン</t>
    </rPh>
    <rPh sb="17" eb="19">
      <t>ジギョウ</t>
    </rPh>
    <rPh sb="20" eb="21">
      <t>オコナ</t>
    </rPh>
    <rPh sb="25" eb="28">
      <t>ケイエイタイ</t>
    </rPh>
    <rPh sb="29" eb="31">
      <t>ジギョウ</t>
    </rPh>
    <rPh sb="31" eb="33">
      <t>シュルイ</t>
    </rPh>
    <rPh sb="33" eb="34">
      <t>ベツ</t>
    </rPh>
    <rPh sb="34" eb="37">
      <t>ケイエイタイ</t>
    </rPh>
    <rPh sb="37" eb="38">
      <t>スウ</t>
    </rPh>
    <rPh sb="40" eb="42">
      <t>ヘイセイ</t>
    </rPh>
    <rPh sb="44" eb="45">
      <t>ネン</t>
    </rPh>
    <phoneticPr fontId="23"/>
  </si>
  <si>
    <t>インター
ネットに
よる販売</t>
    <rPh sb="12" eb="14">
      <t>ハンバイ</t>
    </rPh>
    <phoneticPr fontId="23"/>
  </si>
  <si>
    <t>そ の 他</t>
    <rPh sb="4" eb="5">
      <t>タ</t>
    </rPh>
    <phoneticPr fontId="23"/>
  </si>
  <si>
    <t>食 品 製
造 業 ・
外食産業</t>
    <rPh sb="0" eb="1">
      <t>ショク</t>
    </rPh>
    <rPh sb="2" eb="3">
      <t>シナ</t>
    </rPh>
    <rPh sb="4" eb="5">
      <t>セイ</t>
    </rPh>
    <rPh sb="6" eb="7">
      <t>ヅクリ</t>
    </rPh>
    <rPh sb="8" eb="9">
      <t>ギョウ</t>
    </rPh>
    <rPh sb="12" eb="14">
      <t>ガイショク</t>
    </rPh>
    <rPh sb="14" eb="15">
      <t>サン</t>
    </rPh>
    <rPh sb="15" eb="16">
      <t>ギョウ</t>
    </rPh>
    <phoneticPr fontId="23"/>
  </si>
  <si>
    <t>小売業者</t>
    <rPh sb="0" eb="2">
      <t>コウリ</t>
    </rPh>
    <rPh sb="2" eb="4">
      <t>ギョウシャ</t>
    </rPh>
    <phoneticPr fontId="23"/>
  </si>
  <si>
    <t>卸売市場</t>
    <rPh sb="0" eb="2">
      <t>オロシウ</t>
    </rPh>
    <rPh sb="2" eb="4">
      <t>イチバ</t>
    </rPh>
    <phoneticPr fontId="23"/>
  </si>
  <si>
    <t>農協以外の集出荷団体</t>
    <rPh sb="0" eb="1">
      <t>ノウ</t>
    </rPh>
    <rPh sb="1" eb="2">
      <t>キョウ</t>
    </rPh>
    <rPh sb="2" eb="4">
      <t>イガイ</t>
    </rPh>
    <phoneticPr fontId="23"/>
  </si>
  <si>
    <t>農　　協</t>
    <rPh sb="0" eb="1">
      <t>ノウ</t>
    </rPh>
    <rPh sb="3" eb="4">
      <t>キョウ</t>
    </rPh>
    <phoneticPr fontId="23"/>
  </si>
  <si>
    <t>農産物の出荷先別（複数回答）</t>
    <rPh sb="0" eb="1">
      <t>ノウ</t>
    </rPh>
    <rPh sb="1" eb="2">
      <t>サン</t>
    </rPh>
    <rPh sb="2" eb="3">
      <t>ブツ</t>
    </rPh>
    <rPh sb="4" eb="5">
      <t>デ</t>
    </rPh>
    <rPh sb="5" eb="6">
      <t>ニ</t>
    </rPh>
    <rPh sb="6" eb="7">
      <t>サキ</t>
    </rPh>
    <rPh sb="7" eb="8">
      <t>ベツ</t>
    </rPh>
    <rPh sb="9" eb="11">
      <t>フクスウ</t>
    </rPh>
    <rPh sb="11" eb="13">
      <t>カイトウ</t>
    </rPh>
    <phoneticPr fontId="23"/>
  </si>
  <si>
    <t>販　売　の
あ　っ　た
実経営体数</t>
    <rPh sb="0" eb="1">
      <t>ハン</t>
    </rPh>
    <rPh sb="2" eb="3">
      <t>バイ</t>
    </rPh>
    <phoneticPr fontId="23"/>
  </si>
  <si>
    <t>販売の
なかった
経営体数</t>
    <rPh sb="0" eb="2">
      <t>ハンバイ</t>
    </rPh>
    <rPh sb="9" eb="11">
      <t>ケイエイ</t>
    </rPh>
    <rPh sb="11" eb="13">
      <t>タイスウ</t>
    </rPh>
    <phoneticPr fontId="23"/>
  </si>
  <si>
    <t>70.【農業経営体】　農産物出荷先別経営体数 （平成22年）</t>
    <rPh sb="4" eb="5">
      <t>ノウ</t>
    </rPh>
    <rPh sb="5" eb="6">
      <t>ギョウ</t>
    </rPh>
    <rPh sb="6" eb="8">
      <t>ケイエイ</t>
    </rPh>
    <rPh sb="8" eb="9">
      <t>タイ</t>
    </rPh>
    <rPh sb="11" eb="14">
      <t>ノウサンブツ</t>
    </rPh>
    <rPh sb="14" eb="16">
      <t>シュッカ</t>
    </rPh>
    <rPh sb="16" eb="17">
      <t>サキ</t>
    </rPh>
    <rPh sb="17" eb="18">
      <t>ベツ</t>
    </rPh>
    <rPh sb="18" eb="21">
      <t>ケイエイタイ</t>
    </rPh>
    <rPh sb="21" eb="22">
      <t>スウ</t>
    </rPh>
    <rPh sb="24" eb="26">
      <t>ヘイセイ</t>
    </rPh>
    <rPh sb="28" eb="29">
      <t>ネン</t>
    </rPh>
    <phoneticPr fontId="23"/>
  </si>
  <si>
    <t>食品製造業 
・外食産業</t>
    <rPh sb="0" eb="1">
      <t>ショク</t>
    </rPh>
    <rPh sb="1" eb="2">
      <t>シナ</t>
    </rPh>
    <rPh sb="2" eb="3">
      <t>セイ</t>
    </rPh>
    <rPh sb="3" eb="4">
      <t>ヅクリ</t>
    </rPh>
    <rPh sb="4" eb="5">
      <t>ギョウ</t>
    </rPh>
    <rPh sb="8" eb="10">
      <t>ガイショク</t>
    </rPh>
    <rPh sb="10" eb="11">
      <t>サン</t>
    </rPh>
    <rPh sb="11" eb="12">
      <t>ギョウ</t>
    </rPh>
    <phoneticPr fontId="23"/>
  </si>
  <si>
    <t>農協以外の
集出荷団体</t>
    <rPh sb="0" eb="1">
      <t>ノウ</t>
    </rPh>
    <rPh sb="1" eb="2">
      <t>キョウ</t>
    </rPh>
    <rPh sb="2" eb="4">
      <t>イガイ</t>
    </rPh>
    <phoneticPr fontId="23"/>
  </si>
  <si>
    <t>農産物の売上１位の出荷先別</t>
    <rPh sb="0" eb="1">
      <t>ノウ</t>
    </rPh>
    <rPh sb="1" eb="2">
      <t>サン</t>
    </rPh>
    <rPh sb="2" eb="3">
      <t>ブツ</t>
    </rPh>
    <rPh sb="4" eb="5">
      <t>ウ</t>
    </rPh>
    <rPh sb="5" eb="6">
      <t>ア</t>
    </rPh>
    <rPh sb="7" eb="8">
      <t>イ</t>
    </rPh>
    <rPh sb="9" eb="10">
      <t>デ</t>
    </rPh>
    <rPh sb="10" eb="11">
      <t>ニ</t>
    </rPh>
    <rPh sb="11" eb="12">
      <t>サキ</t>
    </rPh>
    <rPh sb="12" eb="13">
      <t>ベツ</t>
    </rPh>
    <phoneticPr fontId="23"/>
  </si>
  <si>
    <t>71.【農業経営体】　農産物の売上１位の出荷先別経営体数 （平成22年）</t>
    <rPh sb="4" eb="5">
      <t>ノウ</t>
    </rPh>
    <rPh sb="5" eb="6">
      <t>ギョウ</t>
    </rPh>
    <rPh sb="6" eb="8">
      <t>ケイエイ</t>
    </rPh>
    <rPh sb="8" eb="9">
      <t>タイ</t>
    </rPh>
    <rPh sb="30" eb="32">
      <t>ヘイセイ</t>
    </rPh>
    <rPh sb="34" eb="35">
      <t>ネン</t>
    </rPh>
    <phoneticPr fontId="23"/>
  </si>
  <si>
    <t>自　給　的
農　家　数</t>
    <rPh sb="0" eb="1">
      <t>ジ</t>
    </rPh>
    <rPh sb="2" eb="3">
      <t>キュウ</t>
    </rPh>
    <rPh sb="4" eb="5">
      <t>マト</t>
    </rPh>
    <rPh sb="6" eb="7">
      <t>ノウ</t>
    </rPh>
    <rPh sb="8" eb="9">
      <t>イエ</t>
    </rPh>
    <rPh sb="10" eb="11">
      <t>スウ</t>
    </rPh>
    <phoneticPr fontId="23"/>
  </si>
  <si>
    <t>販　　　売
農　家　数</t>
    <rPh sb="0" eb="1">
      <t>ハン</t>
    </rPh>
    <rPh sb="4" eb="5">
      <t>バイ</t>
    </rPh>
    <rPh sb="6" eb="7">
      <t>ノウ</t>
    </rPh>
    <rPh sb="8" eb="9">
      <t>イエ</t>
    </rPh>
    <rPh sb="10" eb="11">
      <t>スウ</t>
    </rPh>
    <phoneticPr fontId="23"/>
  </si>
  <si>
    <t>土 地 持 ち
非 農 家 数</t>
    <rPh sb="0" eb="1">
      <t>ツチ</t>
    </rPh>
    <rPh sb="2" eb="3">
      <t>チ</t>
    </rPh>
    <rPh sb="4" eb="5">
      <t>モ</t>
    </rPh>
    <rPh sb="8" eb="9">
      <t>ヒ</t>
    </rPh>
    <rPh sb="10" eb="11">
      <t>ノウ</t>
    </rPh>
    <rPh sb="12" eb="13">
      <t>イエ</t>
    </rPh>
    <rPh sb="14" eb="15">
      <t>スウ</t>
    </rPh>
    <phoneticPr fontId="23"/>
  </si>
  <si>
    <t>総農家数</t>
    <rPh sb="0" eb="1">
      <t>フサ</t>
    </rPh>
    <rPh sb="1" eb="2">
      <t>ノウ</t>
    </rPh>
    <rPh sb="2" eb="3">
      <t>イエ</t>
    </rPh>
    <rPh sb="3" eb="4">
      <t>スウ</t>
    </rPh>
    <phoneticPr fontId="23"/>
  </si>
  <si>
    <t>（単位：戸）</t>
    <rPh sb="1" eb="3">
      <t>タンイ</t>
    </rPh>
    <rPh sb="4" eb="5">
      <t>コ</t>
    </rPh>
    <phoneticPr fontId="30"/>
  </si>
  <si>
    <t>72.【総農家等】 総農家数及び土地持ち非農家数 （平成22年）</t>
    <rPh sb="4" eb="5">
      <t>ソウ</t>
    </rPh>
    <rPh sb="5" eb="7">
      <t>ノウカ</t>
    </rPh>
    <rPh sb="7" eb="8">
      <t>トウ</t>
    </rPh>
    <rPh sb="26" eb="28">
      <t>ヘイセイ</t>
    </rPh>
    <rPh sb="30" eb="31">
      <t>ネン</t>
    </rPh>
    <phoneticPr fontId="23"/>
  </si>
  <si>
    <t>面　積</t>
    <rPh sb="0" eb="1">
      <t>メン</t>
    </rPh>
    <rPh sb="2" eb="3">
      <t>セキ</t>
    </rPh>
    <phoneticPr fontId="23"/>
  </si>
  <si>
    <t>農 家 数</t>
    <rPh sb="0" eb="1">
      <t>ノウ</t>
    </rPh>
    <rPh sb="2" eb="3">
      <t>イエ</t>
    </rPh>
    <rPh sb="4" eb="5">
      <t>スウ</t>
    </rPh>
    <phoneticPr fontId="23"/>
  </si>
  <si>
    <t>自給的農家</t>
    <rPh sb="0" eb="3">
      <t>ジキュウテキ</t>
    </rPh>
    <rPh sb="3" eb="5">
      <t>ノウカ</t>
    </rPh>
    <phoneticPr fontId="23"/>
  </si>
  <si>
    <t>販売農家</t>
    <rPh sb="0" eb="2">
      <t>ハンバイ</t>
    </rPh>
    <rPh sb="2" eb="4">
      <t>ノウカ</t>
    </rPh>
    <phoneticPr fontId="23"/>
  </si>
  <si>
    <t>総農家</t>
    <rPh sb="0" eb="1">
      <t>ソウ</t>
    </rPh>
    <rPh sb="1" eb="2">
      <t>ノウ</t>
    </rPh>
    <rPh sb="2" eb="3">
      <t>イエ</t>
    </rPh>
    <phoneticPr fontId="23"/>
  </si>
  <si>
    <t>（単位：戸、ha）</t>
    <rPh sb="1" eb="3">
      <t>タンイ</t>
    </rPh>
    <rPh sb="4" eb="5">
      <t>コ</t>
    </rPh>
    <phoneticPr fontId="30"/>
  </si>
  <si>
    <t>73.【総農家等】　耕地‐経営耕地のある農家数と経営耕地面積 （平成22年）</t>
    <rPh sb="4" eb="5">
      <t>ソウ</t>
    </rPh>
    <rPh sb="5" eb="7">
      <t>ノウカ</t>
    </rPh>
    <rPh sb="7" eb="8">
      <t>トウ</t>
    </rPh>
    <rPh sb="32" eb="34">
      <t>ヘイセイ</t>
    </rPh>
    <rPh sb="36" eb="37">
      <t>ネン</t>
    </rPh>
    <phoneticPr fontId="23"/>
  </si>
  <si>
    <t>総　　農　　家</t>
    <rPh sb="0" eb="1">
      <t>ソウ</t>
    </rPh>
    <rPh sb="3" eb="4">
      <t>ノウ</t>
    </rPh>
    <rPh sb="6" eb="7">
      <t>イエ</t>
    </rPh>
    <phoneticPr fontId="23"/>
  </si>
  <si>
    <t>74.【総農家等】　耕地‐借入耕地のある農家数と借入耕地面積 （平成22年）</t>
    <rPh sb="4" eb="5">
      <t>ソウ</t>
    </rPh>
    <rPh sb="5" eb="7">
      <t>ノウカ</t>
    </rPh>
    <rPh sb="7" eb="8">
      <t>トウ</t>
    </rPh>
    <rPh sb="32" eb="34">
      <t>ヘイセイ</t>
    </rPh>
    <rPh sb="36" eb="37">
      <t>ネン</t>
    </rPh>
    <phoneticPr fontId="23"/>
  </si>
  <si>
    <t>75.【総農家等】　耕地‐貸付耕地のある農家数と貸付耕地面積 （平成22年）</t>
    <rPh sb="4" eb="5">
      <t>ソウ</t>
    </rPh>
    <rPh sb="5" eb="7">
      <t>ノウカ</t>
    </rPh>
    <rPh sb="7" eb="8">
      <t>トウ</t>
    </rPh>
    <rPh sb="32" eb="34">
      <t>ヘイセイ</t>
    </rPh>
    <rPh sb="36" eb="37">
      <t>ネン</t>
    </rPh>
    <phoneticPr fontId="23"/>
  </si>
  <si>
    <t>世 帯 数</t>
    <rPh sb="0" eb="1">
      <t>ヨ</t>
    </rPh>
    <rPh sb="2" eb="3">
      <t>オビ</t>
    </rPh>
    <rPh sb="4" eb="5">
      <t>カズ</t>
    </rPh>
    <phoneticPr fontId="23"/>
  </si>
  <si>
    <t>貸付耕地</t>
    <rPh sb="0" eb="2">
      <t>カシツケ</t>
    </rPh>
    <rPh sb="2" eb="4">
      <t>コウチ</t>
    </rPh>
    <phoneticPr fontId="23"/>
  </si>
  <si>
    <t>所　有　耕　地</t>
    <rPh sb="0" eb="1">
      <t>トコロ</t>
    </rPh>
    <rPh sb="2" eb="3">
      <t>ユウ</t>
    </rPh>
    <rPh sb="4" eb="5">
      <t>コウ</t>
    </rPh>
    <rPh sb="6" eb="7">
      <t>チ</t>
    </rPh>
    <phoneticPr fontId="23"/>
  </si>
  <si>
    <t>76.【総農家等】　耕地‐土地持ち非農家の所有耕地及び貸付耕地 （平成22年）</t>
    <rPh sb="4" eb="5">
      <t>ソウ</t>
    </rPh>
    <rPh sb="5" eb="7">
      <t>ノウカ</t>
    </rPh>
    <rPh sb="7" eb="8">
      <t>トウ</t>
    </rPh>
    <rPh sb="33" eb="35">
      <t>ヘイセイ</t>
    </rPh>
    <rPh sb="37" eb="38">
      <t>ネン</t>
    </rPh>
    <phoneticPr fontId="23"/>
  </si>
  <si>
    <t>土地持ち
非農家数</t>
    <rPh sb="0" eb="2">
      <t>トチ</t>
    </rPh>
    <rPh sb="2" eb="3">
      <t>モ</t>
    </rPh>
    <rPh sb="5" eb="6">
      <t>ヒ</t>
    </rPh>
    <rPh sb="6" eb="8">
      <t>ノウカ</t>
    </rPh>
    <rPh sb="8" eb="9">
      <t>スウ</t>
    </rPh>
    <phoneticPr fontId="23"/>
  </si>
  <si>
    <t>総農家数</t>
    <rPh sb="0" eb="1">
      <t>ソウ</t>
    </rPh>
    <rPh sb="1" eb="3">
      <t>ノウカ</t>
    </rPh>
    <rPh sb="3" eb="4">
      <t>スウ</t>
    </rPh>
    <phoneticPr fontId="23"/>
  </si>
  <si>
    <t>77.【総農家等】　耕作放棄地―耕作放棄地のある農家（世帯）数 （平成22年）</t>
    <rPh sb="4" eb="5">
      <t>ソウ</t>
    </rPh>
    <rPh sb="5" eb="7">
      <t>ノウカ</t>
    </rPh>
    <rPh sb="7" eb="8">
      <t>トウ</t>
    </rPh>
    <rPh sb="33" eb="35">
      <t>ヘイセイ</t>
    </rPh>
    <rPh sb="37" eb="38">
      <t>ネン</t>
    </rPh>
    <phoneticPr fontId="23"/>
  </si>
  <si>
    <t>土地持ち
非 農 家</t>
    <rPh sb="0" eb="2">
      <t>トチ</t>
    </rPh>
    <rPh sb="2" eb="3">
      <t>モ</t>
    </rPh>
    <rPh sb="5" eb="6">
      <t>ヒ</t>
    </rPh>
    <rPh sb="7" eb="8">
      <t>ノウ</t>
    </rPh>
    <rPh sb="9" eb="10">
      <t>イエ</t>
    </rPh>
    <phoneticPr fontId="23"/>
  </si>
  <si>
    <t>自給的
農　家　</t>
    <rPh sb="0" eb="1">
      <t>ジ</t>
    </rPh>
    <rPh sb="1" eb="2">
      <t>キュウ</t>
    </rPh>
    <rPh sb="2" eb="3">
      <t>マト</t>
    </rPh>
    <rPh sb="4" eb="5">
      <t>ノウ</t>
    </rPh>
    <rPh sb="6" eb="7">
      <t>イエ</t>
    </rPh>
    <phoneticPr fontId="23"/>
  </si>
  <si>
    <t>販売農家　</t>
    <rPh sb="0" eb="1">
      <t>ハン</t>
    </rPh>
    <rPh sb="1" eb="2">
      <t>バイ</t>
    </rPh>
    <rPh sb="2" eb="3">
      <t>ノウ</t>
    </rPh>
    <rPh sb="3" eb="4">
      <t>イエ</t>
    </rPh>
    <phoneticPr fontId="23"/>
  </si>
  <si>
    <t>（単位：ha）</t>
    <rPh sb="1" eb="3">
      <t>タンイ</t>
    </rPh>
    <phoneticPr fontId="30"/>
  </si>
  <si>
    <t>78.【総農家等】　耕作放棄地―耕作放棄地面積 （平成22年）</t>
    <rPh sb="4" eb="5">
      <t>ソウ</t>
    </rPh>
    <rPh sb="5" eb="7">
      <t>ノウカ</t>
    </rPh>
    <rPh sb="7" eb="8">
      <t>トウ</t>
    </rPh>
    <rPh sb="10" eb="12">
      <t>コウサク</t>
    </rPh>
    <rPh sb="12" eb="14">
      <t>ホウキ</t>
    </rPh>
    <rPh sb="14" eb="15">
      <t>チ</t>
    </rPh>
    <rPh sb="16" eb="18">
      <t>コウサク</t>
    </rPh>
    <rPh sb="21" eb="22">
      <t>メン</t>
    </rPh>
    <rPh sb="22" eb="23">
      <t>セキ</t>
    </rPh>
    <rPh sb="25" eb="27">
      <t>ヘイセイ</t>
    </rPh>
    <rPh sb="29" eb="30">
      <t>ネン</t>
    </rPh>
    <phoneticPr fontId="23"/>
  </si>
  <si>
    <t>合計</t>
    <rPh sb="0" eb="2">
      <t>ゴウケイ</t>
    </rPh>
    <phoneticPr fontId="23"/>
  </si>
  <si>
    <t>79.【販売農家】　経営耕地面積規模別農家数 （平成22年）</t>
    <rPh sb="4" eb="6">
      <t>ハンバイ</t>
    </rPh>
    <rPh sb="6" eb="8">
      <t>ノウカ</t>
    </rPh>
    <rPh sb="10" eb="12">
      <t>ケイエイ</t>
    </rPh>
    <rPh sb="12" eb="14">
      <t>コウチ</t>
    </rPh>
    <rPh sb="14" eb="16">
      <t>メンセキ</t>
    </rPh>
    <rPh sb="16" eb="19">
      <t>キボベツ</t>
    </rPh>
    <rPh sb="19" eb="21">
      <t>ノウカ</t>
    </rPh>
    <rPh sb="21" eb="22">
      <t>スウ</t>
    </rPh>
    <rPh sb="24" eb="26">
      <t>ヘイセイ</t>
    </rPh>
    <rPh sb="28" eb="29">
      <t>ネン</t>
    </rPh>
    <phoneticPr fontId="23"/>
  </si>
  <si>
    <t>65歳未満の
農業専従者
が　い　る</t>
    <rPh sb="2" eb="3">
      <t>サイ</t>
    </rPh>
    <rPh sb="3" eb="5">
      <t>ミマン</t>
    </rPh>
    <rPh sb="7" eb="9">
      <t>ノウギョウ</t>
    </rPh>
    <rPh sb="9" eb="12">
      <t>センジュウシャ</t>
    </rPh>
    <phoneticPr fontId="23"/>
  </si>
  <si>
    <t>副業的農家</t>
    <rPh sb="0" eb="3">
      <t>フクギョウテキ</t>
    </rPh>
    <rPh sb="3" eb="5">
      <t>ノウカ</t>
    </rPh>
    <phoneticPr fontId="23"/>
  </si>
  <si>
    <t>準主業農家</t>
    <rPh sb="0" eb="1">
      <t>ジュン</t>
    </rPh>
    <rPh sb="1" eb="5">
      <t>シュギョウノウカ</t>
    </rPh>
    <phoneticPr fontId="23"/>
  </si>
  <si>
    <t>主業農家</t>
    <rPh sb="0" eb="4">
      <t>シュギョウノウカ</t>
    </rPh>
    <phoneticPr fontId="23"/>
  </si>
  <si>
    <t>80.【販売農家】　主副業別農家数 （平成22年）</t>
    <rPh sb="4" eb="6">
      <t>ハンバイ</t>
    </rPh>
    <rPh sb="6" eb="8">
      <t>ノウカ</t>
    </rPh>
    <rPh sb="19" eb="21">
      <t>ヘイセイ</t>
    </rPh>
    <rPh sb="23" eb="24">
      <t>ネン</t>
    </rPh>
    <phoneticPr fontId="23"/>
  </si>
  <si>
    <t>経 営 耕 地 な し</t>
    <rPh sb="0" eb="1">
      <t>キョウ</t>
    </rPh>
    <rPh sb="2" eb="3">
      <t>エイ</t>
    </rPh>
    <rPh sb="4" eb="5">
      <t>コウ</t>
    </rPh>
    <rPh sb="6" eb="7">
      <t>チ</t>
    </rPh>
    <phoneticPr fontId="23"/>
  </si>
  <si>
    <t>0.3  ha  未  満</t>
    <rPh sb="9" eb="10">
      <t>ミ</t>
    </rPh>
    <rPh sb="12" eb="13">
      <t>マン</t>
    </rPh>
    <phoneticPr fontId="23"/>
  </si>
  <si>
    <t>第 ２ 種
兼業農家</t>
    <rPh sb="0" eb="1">
      <t>ダイ</t>
    </rPh>
    <rPh sb="4" eb="5">
      <t>シュ</t>
    </rPh>
    <rPh sb="6" eb="8">
      <t>ケンギョウ</t>
    </rPh>
    <rPh sb="8" eb="10">
      <t>ノウカ</t>
    </rPh>
    <phoneticPr fontId="23"/>
  </si>
  <si>
    <t>第 １ 種
兼業農家</t>
    <rPh sb="0" eb="1">
      <t>ダイ</t>
    </rPh>
    <rPh sb="4" eb="5">
      <t>シュ</t>
    </rPh>
    <rPh sb="6" eb="8">
      <t>ケンギョウ</t>
    </rPh>
    <rPh sb="8" eb="10">
      <t>ノウカ</t>
    </rPh>
    <phoneticPr fontId="23"/>
  </si>
  <si>
    <t>小　　計</t>
    <rPh sb="0" eb="1">
      <t>ショウ</t>
    </rPh>
    <rPh sb="3" eb="4">
      <t>ケイ</t>
    </rPh>
    <phoneticPr fontId="23"/>
  </si>
  <si>
    <t>女子生産
年齢人口
が い る</t>
    <rPh sb="0" eb="2">
      <t>ジョシ</t>
    </rPh>
    <rPh sb="2" eb="4">
      <t>セイサン</t>
    </rPh>
    <rPh sb="5" eb="7">
      <t>ネンレイ</t>
    </rPh>
    <rPh sb="7" eb="9">
      <t>ジンコウ</t>
    </rPh>
    <phoneticPr fontId="23"/>
  </si>
  <si>
    <t>男子生産
年齢人口
が い る</t>
    <rPh sb="0" eb="2">
      <t>ダンシ</t>
    </rPh>
    <rPh sb="2" eb="4">
      <t>セイサン</t>
    </rPh>
    <rPh sb="5" eb="7">
      <t>ネンレイ</t>
    </rPh>
    <rPh sb="7" eb="9">
      <t>ジンコウ</t>
    </rPh>
    <phoneticPr fontId="23"/>
  </si>
  <si>
    <t>兼  業  農  家</t>
    <rPh sb="0" eb="1">
      <t>ケン</t>
    </rPh>
    <rPh sb="3" eb="4">
      <t>ギョウ</t>
    </rPh>
    <rPh sb="6" eb="7">
      <t>ノウ</t>
    </rPh>
    <rPh sb="9" eb="10">
      <t>イエ</t>
    </rPh>
    <phoneticPr fontId="23"/>
  </si>
  <si>
    <t>専業農家</t>
    <rPh sb="0" eb="2">
      <t>センギョウ</t>
    </rPh>
    <rPh sb="2" eb="4">
      <t>ノウカ</t>
    </rPh>
    <phoneticPr fontId="23"/>
  </si>
  <si>
    <t>81.【販売農家】　専兼業別農家数 （平成22年）</t>
    <rPh sb="4" eb="6">
      <t>ハンバイ</t>
    </rPh>
    <rPh sb="6" eb="8">
      <t>ノウカ</t>
    </rPh>
    <rPh sb="10" eb="11">
      <t>アツム</t>
    </rPh>
    <rPh sb="11" eb="13">
      <t>ケンギョウ</t>
    </rPh>
    <rPh sb="13" eb="14">
      <t>ベツ</t>
    </rPh>
    <rPh sb="19" eb="21">
      <t>ヘイセイ</t>
    </rPh>
    <rPh sb="23" eb="24">
      <t>ネン</t>
    </rPh>
    <phoneticPr fontId="23"/>
  </si>
  <si>
    <t>資料：農林水産省「作物統計調査」</t>
    <rPh sb="3" eb="5">
      <t>ノウリン</t>
    </rPh>
    <rPh sb="5" eb="8">
      <t>スイサンショウ</t>
    </rPh>
    <rPh sb="9" eb="11">
      <t>サクモツ</t>
    </rPh>
    <rPh sb="13" eb="15">
      <t>チョウサ</t>
    </rPh>
    <phoneticPr fontId="23"/>
  </si>
  <si>
    <t>…</t>
  </si>
  <si>
    <t>キウイフルーツ</t>
    <phoneticPr fontId="23"/>
  </si>
  <si>
    <t>日本なし</t>
    <rPh sb="0" eb="2">
      <t>ニホン</t>
    </rPh>
    <phoneticPr fontId="23"/>
  </si>
  <si>
    <t>うちハウスみかん</t>
    <phoneticPr fontId="23"/>
  </si>
  <si>
    <t>みかん</t>
  </si>
  <si>
    <t>いちご</t>
  </si>
  <si>
    <t>アスパラガス</t>
    <phoneticPr fontId="23"/>
  </si>
  <si>
    <t>れんこん</t>
    <phoneticPr fontId="23"/>
  </si>
  <si>
    <t>うち秋冬だいこん</t>
    <rPh sb="2" eb="3">
      <t>アキ</t>
    </rPh>
    <rPh sb="3" eb="4">
      <t>フユ</t>
    </rPh>
    <phoneticPr fontId="23"/>
  </si>
  <si>
    <t>だいこん</t>
    <phoneticPr fontId="23"/>
  </si>
  <si>
    <t>うち冬キャベツ</t>
    <rPh sb="2" eb="3">
      <t>フユ</t>
    </rPh>
    <phoneticPr fontId="23"/>
  </si>
  <si>
    <t>たまねぎ</t>
  </si>
  <si>
    <t>うち冬春なす</t>
    <rPh sb="2" eb="3">
      <t>フユ</t>
    </rPh>
    <rPh sb="3" eb="4">
      <t>ハル</t>
    </rPh>
    <phoneticPr fontId="23"/>
  </si>
  <si>
    <t>なす</t>
  </si>
  <si>
    <t>うち冬春トマト</t>
    <rPh sb="2" eb="3">
      <t>フユ</t>
    </rPh>
    <rPh sb="3" eb="4">
      <t>ハル</t>
    </rPh>
    <phoneticPr fontId="23"/>
  </si>
  <si>
    <t>トマト</t>
  </si>
  <si>
    <t>うち冬春きゅうり</t>
    <rPh sb="2" eb="3">
      <t>フユ</t>
    </rPh>
    <rPh sb="3" eb="4">
      <t>ハル</t>
    </rPh>
    <phoneticPr fontId="23"/>
  </si>
  <si>
    <t>大豆</t>
    <rPh sb="0" eb="2">
      <t>ダイズ</t>
    </rPh>
    <phoneticPr fontId="23"/>
  </si>
  <si>
    <t>二条大麦</t>
  </si>
  <si>
    <t>小麦</t>
  </si>
  <si>
    <t>水稲</t>
    <rPh sb="0" eb="2">
      <t>スイトウ</t>
    </rPh>
    <phoneticPr fontId="23"/>
  </si>
  <si>
    <t>収穫量</t>
    <rPh sb="0" eb="2">
      <t>シュウカク</t>
    </rPh>
    <rPh sb="2" eb="3">
      <t>リョウ</t>
    </rPh>
    <phoneticPr fontId="23"/>
  </si>
  <si>
    <t>作付面積</t>
    <rPh sb="0" eb="2">
      <t>サクツ</t>
    </rPh>
    <rPh sb="2" eb="4">
      <t>メンセキ</t>
    </rPh>
    <phoneticPr fontId="23"/>
  </si>
  <si>
    <t>収穫量</t>
  </si>
  <si>
    <t>作付面積</t>
    <phoneticPr fontId="23"/>
  </si>
  <si>
    <t>作付面積</t>
    <phoneticPr fontId="23"/>
  </si>
  <si>
    <t>作付面積</t>
    <phoneticPr fontId="23"/>
  </si>
  <si>
    <t>佐賀市</t>
    <rPh sb="0" eb="3">
      <t>サガシ</t>
    </rPh>
    <phoneticPr fontId="23"/>
  </si>
  <si>
    <t>佐賀県</t>
    <rPh sb="0" eb="3">
      <t>サガケン</t>
    </rPh>
    <phoneticPr fontId="23"/>
  </si>
  <si>
    <t>全国</t>
    <rPh sb="0" eb="2">
      <t>ゼンコク</t>
    </rPh>
    <phoneticPr fontId="23"/>
  </si>
  <si>
    <t>平成24年</t>
    <rPh sb="0" eb="2">
      <t>ヘイセイ</t>
    </rPh>
    <rPh sb="4" eb="5">
      <t>ネン</t>
    </rPh>
    <phoneticPr fontId="23"/>
  </si>
  <si>
    <t>平成 23 年</t>
    <rPh sb="0" eb="2">
      <t>ヘイセイ</t>
    </rPh>
    <rPh sb="6" eb="7">
      <t>ネン</t>
    </rPh>
    <phoneticPr fontId="23"/>
  </si>
  <si>
    <t>区分</t>
    <rPh sb="0" eb="2">
      <t>クブン</t>
    </rPh>
    <phoneticPr fontId="23"/>
  </si>
  <si>
    <t>れんこん</t>
    <phoneticPr fontId="23"/>
  </si>
  <si>
    <t>キャベツ</t>
    <phoneticPr fontId="23"/>
  </si>
  <si>
    <t>作付面積</t>
    <phoneticPr fontId="23"/>
  </si>
  <si>
    <t>作付面積</t>
    <phoneticPr fontId="23"/>
  </si>
  <si>
    <t>作付面積</t>
    <phoneticPr fontId="23"/>
  </si>
  <si>
    <t>作付面積</t>
    <phoneticPr fontId="23"/>
  </si>
  <si>
    <t>平成 22 年</t>
    <rPh sb="0" eb="2">
      <t>ヘイセイ</t>
    </rPh>
    <rPh sb="6" eb="7">
      <t>ネン</t>
    </rPh>
    <phoneticPr fontId="23"/>
  </si>
  <si>
    <t>平成 21 年</t>
    <rPh sb="0" eb="2">
      <t>ヘイセイ</t>
    </rPh>
    <rPh sb="6" eb="7">
      <t>ネン</t>
    </rPh>
    <phoneticPr fontId="23"/>
  </si>
  <si>
    <t>(単位：ha・ｔ)</t>
    <rPh sb="1" eb="3">
      <t>タンイ</t>
    </rPh>
    <phoneticPr fontId="23"/>
  </si>
  <si>
    <t xml:space="preserve"> と 収 穫 量 （平成21～24年）</t>
    <rPh sb="3" eb="4">
      <t>オサム</t>
    </rPh>
    <rPh sb="5" eb="6">
      <t>ユタカ</t>
    </rPh>
    <rPh sb="7" eb="8">
      <t>リョウ</t>
    </rPh>
    <rPh sb="10" eb="12">
      <t>ヘイセイ</t>
    </rPh>
    <rPh sb="17" eb="18">
      <t>ネン</t>
    </rPh>
    <phoneticPr fontId="23"/>
  </si>
  <si>
    <t>82.　主 要 農 産 物 作 付 面 積</t>
    <rPh sb="18" eb="19">
      <t>メン</t>
    </rPh>
    <rPh sb="20" eb="21">
      <t>セキ</t>
    </rPh>
    <phoneticPr fontId="23"/>
  </si>
  <si>
    <t>資料：農林水産省「耕地面積調査」</t>
    <rPh sb="0" eb="2">
      <t>シリョウ</t>
    </rPh>
    <rPh sb="3" eb="5">
      <t>ノウリン</t>
    </rPh>
    <rPh sb="5" eb="8">
      <t>スイサンショウ</t>
    </rPh>
    <rPh sb="9" eb="11">
      <t>コウチ</t>
    </rPh>
    <rPh sb="11" eb="13">
      <t>メンセキ</t>
    </rPh>
    <rPh sb="13" eb="15">
      <t>チョウサ</t>
    </rPh>
    <phoneticPr fontId="23"/>
  </si>
  <si>
    <t xml:space="preserve">  25</t>
    <phoneticPr fontId="32"/>
  </si>
  <si>
    <t>　24</t>
  </si>
  <si>
    <t>　23</t>
  </si>
  <si>
    <t>　22</t>
  </si>
  <si>
    <t>平成21年</t>
    <rPh sb="0" eb="2">
      <t>ヘイセイ</t>
    </rPh>
    <rPh sb="4" eb="5">
      <t>ネン</t>
    </rPh>
    <phoneticPr fontId="32"/>
  </si>
  <si>
    <t>田本地面積</t>
    <rPh sb="0" eb="1">
      <t>タ</t>
    </rPh>
    <rPh sb="1" eb="2">
      <t>ホン</t>
    </rPh>
    <rPh sb="2" eb="3">
      <t>チ</t>
    </rPh>
    <rPh sb="3" eb="5">
      <t>メンセキ</t>
    </rPh>
    <phoneticPr fontId="23"/>
  </si>
  <si>
    <t>畑耕地面積</t>
    <rPh sb="0" eb="1">
      <t>ハタケ</t>
    </rPh>
    <rPh sb="1" eb="3">
      <t>コウチ</t>
    </rPh>
    <rPh sb="3" eb="5">
      <t>メンセキ</t>
    </rPh>
    <phoneticPr fontId="32"/>
  </si>
  <si>
    <t>田耕地面積</t>
    <rPh sb="0" eb="1">
      <t>タ</t>
    </rPh>
    <rPh sb="1" eb="3">
      <t>コウチ</t>
    </rPh>
    <rPh sb="3" eb="5">
      <t>メンセキ</t>
    </rPh>
    <phoneticPr fontId="23"/>
  </si>
  <si>
    <t>耕地面積</t>
    <rPh sb="0" eb="2">
      <t>コウチ</t>
    </rPh>
    <rPh sb="2" eb="4">
      <t>メンセキ</t>
    </rPh>
    <phoneticPr fontId="23"/>
  </si>
  <si>
    <t>年　次</t>
    <rPh sb="0" eb="1">
      <t>トシ</t>
    </rPh>
    <rPh sb="2" eb="3">
      <t>ツギ</t>
    </rPh>
    <phoneticPr fontId="23"/>
  </si>
  <si>
    <t>各年7月15日現在</t>
    <rPh sb="0" eb="2">
      <t>カクネン</t>
    </rPh>
    <rPh sb="3" eb="4">
      <t>ガツ</t>
    </rPh>
    <rPh sb="6" eb="7">
      <t>ニチ</t>
    </rPh>
    <rPh sb="7" eb="9">
      <t>ゲンザイ</t>
    </rPh>
    <phoneticPr fontId="32"/>
  </si>
  <si>
    <t>（単位：ha）</t>
    <rPh sb="1" eb="3">
      <t>タンイ</t>
    </rPh>
    <phoneticPr fontId="23"/>
  </si>
  <si>
    <t>83.  耕 地 面 積 (平成21～25年）</t>
    <rPh sb="5" eb="6">
      <t>コウ</t>
    </rPh>
    <rPh sb="7" eb="8">
      <t>チ</t>
    </rPh>
    <rPh sb="9" eb="10">
      <t>メン</t>
    </rPh>
    <rPh sb="11" eb="12">
      <t>セキ</t>
    </rPh>
    <rPh sb="14" eb="16">
      <t>ヘイセイ</t>
    </rPh>
    <rPh sb="21" eb="22">
      <t>ネン</t>
    </rPh>
    <phoneticPr fontId="23"/>
  </si>
  <si>
    <t>資料：農業委員会</t>
  </si>
  <si>
    <t>久保田町</t>
    <rPh sb="0" eb="3">
      <t>クボタ</t>
    </rPh>
    <rPh sb="3" eb="4">
      <t>マチ</t>
    </rPh>
    <phoneticPr fontId="23"/>
  </si>
  <si>
    <t>東与賀町</t>
    <rPh sb="0" eb="1">
      <t>ヒガシ</t>
    </rPh>
    <rPh sb="1" eb="2">
      <t>ヨ</t>
    </rPh>
    <rPh sb="2" eb="3">
      <t>ガ</t>
    </rPh>
    <rPh sb="3" eb="4">
      <t>マチ</t>
    </rPh>
    <phoneticPr fontId="23"/>
  </si>
  <si>
    <t>川副町</t>
    <rPh sb="0" eb="3">
      <t>カワソエマチ</t>
    </rPh>
    <phoneticPr fontId="23"/>
  </si>
  <si>
    <t>三瀬村</t>
    <rPh sb="0" eb="2">
      <t>ミツセ</t>
    </rPh>
    <rPh sb="2" eb="3">
      <t>ムラ</t>
    </rPh>
    <phoneticPr fontId="23"/>
  </si>
  <si>
    <t>富士町</t>
    <rPh sb="0" eb="2">
      <t>フジ</t>
    </rPh>
    <rPh sb="2" eb="3">
      <t>マチ</t>
    </rPh>
    <phoneticPr fontId="23"/>
  </si>
  <si>
    <t>大和町</t>
    <rPh sb="0" eb="2">
      <t>ヤマト</t>
    </rPh>
    <rPh sb="2" eb="3">
      <t>マチ</t>
    </rPh>
    <phoneticPr fontId="23"/>
  </si>
  <si>
    <t>諸富町</t>
    <rPh sb="0" eb="2">
      <t>モロドミ</t>
    </rPh>
    <rPh sb="2" eb="3">
      <t>マチ</t>
    </rPh>
    <phoneticPr fontId="23"/>
  </si>
  <si>
    <t>蓮池</t>
  </si>
  <si>
    <t>久保泉</t>
  </si>
  <si>
    <t>金立</t>
  </si>
  <si>
    <t>鍋島</t>
  </si>
  <si>
    <t>本庄</t>
  </si>
  <si>
    <t>北川副</t>
  </si>
  <si>
    <t>高木瀬</t>
  </si>
  <si>
    <t>兵庫</t>
  </si>
  <si>
    <t>巨勢</t>
  </si>
  <si>
    <t>嘉瀬</t>
  </si>
  <si>
    <t>西与賀</t>
  </si>
  <si>
    <t>旧市内</t>
  </si>
  <si>
    <t>総　数</t>
    <phoneticPr fontId="23"/>
  </si>
  <si>
    <t>面 積</t>
  </si>
  <si>
    <t>件 数</t>
  </si>
  <si>
    <t>平成24年</t>
    <phoneticPr fontId="23"/>
  </si>
  <si>
    <t>平成23年</t>
    <phoneticPr fontId="23"/>
  </si>
  <si>
    <t>平成22年</t>
    <phoneticPr fontId="23"/>
  </si>
  <si>
    <t>平成21年</t>
    <phoneticPr fontId="23"/>
  </si>
  <si>
    <t>平成20年</t>
    <phoneticPr fontId="23"/>
  </si>
  <si>
    <t>地 区 名</t>
    <phoneticPr fontId="23"/>
  </si>
  <si>
    <t>各年中</t>
  </si>
  <si>
    <t>（単位：件・㎡）</t>
  </si>
  <si>
    <t>84.  農 地 転 用 件 数 及 び 面 積 （平成20～24年）</t>
    <rPh sb="13" eb="14">
      <t>ケン</t>
    </rPh>
    <rPh sb="15" eb="16">
      <t>カズ</t>
    </rPh>
    <rPh sb="17" eb="18">
      <t>オヨ</t>
    </rPh>
    <rPh sb="21" eb="22">
      <t>メン</t>
    </rPh>
    <rPh sb="23" eb="24">
      <t>セキ</t>
    </rPh>
    <rPh sb="26" eb="28">
      <t>ヘイセイ</t>
    </rPh>
    <rPh sb="33" eb="34">
      <t>ネン</t>
    </rPh>
    <phoneticPr fontId="23"/>
  </si>
  <si>
    <t>平成25年版佐賀市統計ﾃﾞｰﾀ</t>
    <rPh sb="0" eb="2">
      <t>ヘイセイ</t>
    </rPh>
    <rPh sb="4" eb="6">
      <t>ネンバン</t>
    </rPh>
    <rPh sb="6" eb="9">
      <t>サガシ</t>
    </rPh>
    <rPh sb="9" eb="11">
      <t>トウケイ</t>
    </rPh>
    <phoneticPr fontId="23"/>
  </si>
  <si>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23"/>
  </si>
  <si>
    <t>タイトル</t>
    <phoneticPr fontId="23"/>
  </si>
  <si>
    <t>掲載年次・年度</t>
    <rPh sb="0" eb="2">
      <t>ケイサイ</t>
    </rPh>
    <rPh sb="2" eb="4">
      <t>ネンジ</t>
    </rPh>
    <rPh sb="5" eb="7">
      <t>ネンド</t>
    </rPh>
    <phoneticPr fontId="23"/>
  </si>
  <si>
    <t>平成21～25年</t>
    <rPh sb="0" eb="2">
      <t>ヘイセイ</t>
    </rPh>
    <rPh sb="7" eb="8">
      <t>ネン</t>
    </rPh>
    <phoneticPr fontId="23"/>
  </si>
  <si>
    <t>（世界農林業センサス結果（51～81）</t>
    <rPh sb="1" eb="3">
      <t>セカイ</t>
    </rPh>
    <rPh sb="3" eb="6">
      <t>ノウリンギョウ</t>
    </rPh>
    <rPh sb="10" eb="12">
      <t>ケッカ</t>
    </rPh>
    <phoneticPr fontId="23"/>
  </si>
  <si>
    <t>平成22年</t>
    <rPh sb="0" eb="2">
      <t>ヘイセイ</t>
    </rPh>
    <rPh sb="4" eb="5">
      <t>ネン</t>
    </rPh>
    <phoneticPr fontId="23"/>
  </si>
  <si>
    <t>平成21～24年</t>
    <rPh sb="0" eb="2">
      <t>ヘイセイ</t>
    </rPh>
    <rPh sb="7" eb="8">
      <t>ネン</t>
    </rPh>
    <phoneticPr fontId="23"/>
  </si>
  <si>
    <t>平成20～24年</t>
    <rPh sb="0" eb="2">
      <t>ヘイセイ</t>
    </rPh>
    <rPh sb="7" eb="8">
      <t>ネン</t>
    </rPh>
    <phoneticPr fontId="23"/>
  </si>
  <si>
    <t>〔４〕　農　業</t>
    <rPh sb="4" eb="5">
      <t>ノウ</t>
    </rPh>
    <rPh sb="6" eb="7">
      <t>ギョウ</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</si>
</sst>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_ * #\ ##0_ ;_ * \-#,##0_ ;_ * &quot;-&quot;_ ;_ @_ "/>
    <numFmt numFmtId="177" formatCode="#,##0;\-#,##0;&quot;-&quot;"/>
    <numFmt numFmtId="182" formatCode="#\ ###\ ##0"/>
    <numFmt numFmtId="183" formatCode="#\ ###\ ##0\ "/>
    <numFmt numFmtId="188" formatCode="0.0_ "/>
    <numFmt numFmtId="189" formatCode="#,##0.0_ "/>
    <numFmt numFmtId="190" formatCode="_ * #\ ###\ ##0_ ;_ * \-#,##0_ ;_ * &quot;-&quot;_ ;_ @_ "/>
    <numFmt numFmtId="191" formatCode="_ * #\ ##0_ ;_ * \-#\ ##0_ ;_ * &quot;-&quot;_ ;_ @_ "/>
  </numFmts>
  <fonts count="55">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10"/>
      <name val="ＭＳ Ｐゴシック"/>
      <family val="3"/>
      <charset val="128"/>
    </font>
    <font>
      <sz val="10"/>
      <name val="ＭＳ 明朝"/>
      <family val="1"/>
      <charset val="128"/>
    </font>
    <font>
      <b/>
      <sz val="14"/>
      <name val="ＭＳ Ｐゴシック"/>
      <family val="3"/>
      <charset val="128"/>
    </font>
    <font>
      <b/>
      <sz val="11"/>
      <name val="ＭＳ Ｐゴシック"/>
      <family val="3"/>
      <charset val="128"/>
    </font>
    <font>
      <sz val="9"/>
      <name val="ＭＳ 明朝"/>
      <family val="1"/>
      <charset val="128"/>
    </font>
    <font>
      <sz val="6"/>
      <name val="ＭＳ ゴシック"/>
      <family val="3"/>
      <charset val="128"/>
    </font>
    <font>
      <b/>
      <sz val="9"/>
      <color indexed="10"/>
      <name val="ＭＳ 明朝"/>
      <family val="1"/>
      <charset val="128"/>
    </font>
    <font>
      <sz val="6"/>
      <name val="ＭＳ Ｐ明朝"/>
      <family val="1"/>
      <charset val="128"/>
    </font>
    <font>
      <sz val="8"/>
      <name val="ＭＳ 明朝"/>
      <family val="1"/>
      <charset val="128"/>
    </font>
    <font>
      <sz val="7"/>
      <name val="ＭＳ 明朝"/>
      <family val="1"/>
      <charset val="128"/>
    </font>
    <font>
      <b/>
      <sz val="10"/>
      <name val="ＭＳ 明朝"/>
      <family val="1"/>
      <charset val="128"/>
    </font>
    <font>
      <b/>
      <sz val="12"/>
      <name val="ＭＳ Ｐゴシック"/>
      <family val="3"/>
      <charset val="128"/>
    </font>
    <font>
      <sz val="13"/>
      <name val="ＭＳ Ｐゴシック"/>
      <family val="3"/>
      <charset val="128"/>
    </font>
    <font>
      <b/>
      <sz val="13"/>
      <name val="ＭＳ Ｐゴシック"/>
      <family val="3"/>
      <charset val="128"/>
    </font>
    <font>
      <b/>
      <sz val="20"/>
      <name val="ＭＳ 明朝"/>
      <family val="1"/>
      <charset val="128"/>
    </font>
    <font>
      <sz val="14"/>
      <name val="ＭＳ Ｐゴシック"/>
      <family val="3"/>
      <charset val="128"/>
    </font>
    <font>
      <sz val="10"/>
      <name val="ＭＳ ゴシック"/>
      <family val="3"/>
      <charset val="128"/>
    </font>
    <font>
      <sz val="11"/>
      <name val="ＭＳ ゴシック"/>
      <family val="3"/>
      <charset val="128"/>
    </font>
    <font>
      <sz val="9"/>
      <color indexed="10"/>
      <name val="ＭＳ 明朝"/>
      <family val="1"/>
      <charset val="128"/>
    </font>
    <font>
      <sz val="11"/>
      <color indexed="10"/>
      <name val="ＭＳ 明朝"/>
      <family val="1"/>
      <charset val="128"/>
    </font>
    <font>
      <sz val="10"/>
      <color indexed="8"/>
      <name val="ＭＳ ゴシック"/>
      <family val="3"/>
      <charset val="128"/>
    </font>
    <font>
      <sz val="9"/>
      <name val="ＭＳ ゴシック"/>
      <family val="3"/>
      <charset val="128"/>
    </font>
    <font>
      <b/>
      <sz val="10"/>
      <color indexed="10"/>
      <name val="ＭＳ 明朝"/>
      <family val="1"/>
      <charset val="128"/>
    </font>
    <font>
      <sz val="11"/>
      <name val="ＭＳ Ｐ明朝"/>
      <family val="1"/>
      <charset val="128"/>
    </font>
    <font>
      <sz val="11"/>
      <name val="明朝"/>
      <family val="1"/>
      <charset val="128"/>
    </font>
    <font>
      <sz val="12"/>
      <name val="ＭＳ Ｐゴシック"/>
      <family val="3"/>
      <charset val="128"/>
    </font>
    <font>
      <u/>
      <sz val="12"/>
      <color indexed="12"/>
      <name val="ＭＳ Ｐゴシック"/>
      <family val="3"/>
      <charset val="128"/>
    </font>
    <font>
      <b/>
      <u/>
      <sz val="12"/>
      <color indexed="12"/>
      <name val="ＭＳ Ｐゴシック"/>
      <family val="3"/>
      <charset val="128"/>
    </font>
    <font>
      <b/>
      <sz val="20"/>
      <color theme="3" tint="-0.499984740745262"/>
      <name val="ＭＳ Ｐゴシック"/>
      <family val="3"/>
      <charset val="128"/>
    </font>
    <font>
      <b/>
      <sz val="14"/>
      <color theme="3" tint="-0.49998474074526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39997558519241921"/>
        <bgColor indexed="64"/>
      </patternFill>
    </fill>
    <fill>
      <patternFill patternType="solid">
        <fgColor theme="5" tint="0.79998168889431442"/>
        <bgColor indexed="64"/>
      </patternFill>
    </fill>
  </fills>
  <borders count="11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medium">
        <color indexed="8"/>
      </top>
      <bottom style="thin">
        <color indexed="8"/>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8"/>
      </left>
      <right/>
      <top style="thin">
        <color indexed="8"/>
      </top>
      <bottom style="medium">
        <color indexed="64"/>
      </bottom>
      <diagonal/>
    </border>
    <border>
      <left style="double">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style="thin">
        <color indexed="64"/>
      </top>
      <bottom style="thin">
        <color indexed="8"/>
      </bottom>
      <diagonal/>
    </border>
    <border>
      <left style="double">
        <color indexed="64"/>
      </left>
      <right style="thin">
        <color indexed="64"/>
      </right>
      <top style="thin">
        <color indexed="64"/>
      </top>
      <bottom style="thin">
        <color indexed="8"/>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diagonal/>
    </border>
    <border>
      <left/>
      <right/>
      <top/>
      <bottom style="hair">
        <color indexed="64"/>
      </bottom>
      <diagonal/>
    </border>
    <border>
      <left/>
      <right style="thin">
        <color indexed="64"/>
      </right>
      <top style="hair">
        <color indexed="64"/>
      </top>
      <bottom style="medium">
        <color indexed="64"/>
      </bottom>
      <diagonal/>
    </border>
    <border>
      <left/>
      <right/>
      <top style="hair">
        <color indexed="64"/>
      </top>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medium">
        <color indexed="8"/>
      </top>
      <bottom style="thin">
        <color indexed="8"/>
      </bottom>
      <diagonal/>
    </border>
    <border>
      <left/>
      <right style="thin">
        <color indexed="8"/>
      </right>
      <top/>
      <bottom/>
      <diagonal/>
    </border>
    <border>
      <left/>
      <right style="thin">
        <color indexed="8"/>
      </right>
      <top/>
      <bottom style="thin">
        <color indexed="8"/>
      </bottom>
      <diagonal/>
    </border>
    <border>
      <left style="thin">
        <color indexed="8"/>
      </left>
      <right/>
      <top style="medium">
        <color indexed="8"/>
      </top>
      <bottom/>
      <diagonal/>
    </border>
    <border>
      <left style="thin">
        <color indexed="8"/>
      </left>
      <right/>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hair">
        <color indexed="64"/>
      </top>
      <bottom style="thin">
        <color indexed="64"/>
      </bottom>
      <diagonal/>
    </border>
    <border>
      <left style="double">
        <color indexed="64"/>
      </left>
      <right/>
      <top style="medium">
        <color indexed="64"/>
      </top>
      <bottom style="thin">
        <color indexed="64"/>
      </bottom>
      <diagonal/>
    </border>
    <border>
      <left/>
      <right style="thin">
        <color indexed="64"/>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style="thin">
        <color indexed="8"/>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s>
  <cellStyleXfs count="59">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10" fillId="0" borderId="0" applyNumberFormat="0" applyFill="0" applyBorder="0" applyAlignment="0" applyProtection="0">
      <alignment vertical="top"/>
      <protection locked="0"/>
    </xf>
    <xf numFmtId="0" fontId="1"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9" fillId="0" borderId="0" applyFont="0" applyFill="0" applyBorder="0" applyAlignment="0" applyProtection="0"/>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23" borderId="11" applyNumberFormat="0" applyAlignment="0" applyProtection="0">
      <alignment vertical="center"/>
    </xf>
    <xf numFmtId="0" fontId="20" fillId="0" borderId="0" applyNumberFormat="0" applyFill="0" applyBorder="0" applyAlignment="0" applyProtection="0">
      <alignment vertical="center"/>
    </xf>
    <xf numFmtId="0" fontId="21" fillId="7" borderId="6" applyNumberFormat="0" applyAlignment="0" applyProtection="0">
      <alignment vertical="center"/>
    </xf>
    <xf numFmtId="0" fontId="9" fillId="0" borderId="0">
      <alignment vertical="center"/>
    </xf>
    <xf numFmtId="0" fontId="9" fillId="0" borderId="0"/>
    <xf numFmtId="0" fontId="9" fillId="0" borderId="0"/>
    <xf numFmtId="0" fontId="49" fillId="0" borderId="0"/>
    <xf numFmtId="0" fontId="9" fillId="0" borderId="0"/>
    <xf numFmtId="0" fontId="9" fillId="0" borderId="0">
      <alignment vertical="center"/>
    </xf>
    <xf numFmtId="0" fontId="9" fillId="0" borderId="0"/>
    <xf numFmtId="0" fontId="9" fillId="0" borderId="0"/>
    <xf numFmtId="0" fontId="49" fillId="0" borderId="0"/>
    <xf numFmtId="0" fontId="9" fillId="0" borderId="0"/>
    <xf numFmtId="0" fontId="41" fillId="0" borderId="0"/>
    <xf numFmtId="0" fontId="22" fillId="4" borderId="0" applyNumberFormat="0" applyBorder="0" applyAlignment="0" applyProtection="0">
      <alignment vertical="center"/>
    </xf>
  </cellStyleXfs>
  <cellXfs count="849">
    <xf numFmtId="0" fontId="0" fillId="0" borderId="0" xfId="0"/>
    <xf numFmtId="0" fontId="24" fillId="0" borderId="0" xfId="0" applyFont="1" applyAlignment="1">
      <alignment vertical="center"/>
    </xf>
    <xf numFmtId="0" fontId="0" fillId="0" borderId="0" xfId="0" applyAlignment="1">
      <alignment horizontal="center" vertical="center"/>
    </xf>
    <xf numFmtId="0" fontId="25"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Border="1" applyAlignment="1">
      <alignment vertical="center"/>
    </xf>
    <xf numFmtId="0" fontId="31" fillId="0" borderId="0" xfId="0" applyFont="1" applyBorder="1" applyAlignment="1">
      <alignment horizontal="center" vertical="center"/>
    </xf>
    <xf numFmtId="0" fontId="26" fillId="0" borderId="0" xfId="0" applyFont="1" applyBorder="1" applyAlignment="1">
      <alignment horizontal="right" vertical="center"/>
    </xf>
    <xf numFmtId="0" fontId="29" fillId="0" borderId="12" xfId="0" applyFont="1" applyBorder="1" applyAlignment="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176" fontId="26" fillId="0" borderId="16" xfId="56" applyNumberFormat="1" applyFont="1" applyBorder="1" applyAlignment="1">
      <alignment horizontal="right" vertical="center"/>
    </xf>
    <xf numFmtId="176" fontId="26" fillId="0" borderId="17" xfId="56" applyNumberFormat="1" applyFont="1" applyBorder="1" applyAlignment="1">
      <alignment horizontal="right" vertical="center"/>
    </xf>
    <xf numFmtId="176" fontId="26" fillId="0" borderId="18" xfId="56" applyNumberFormat="1" applyFont="1" applyBorder="1" applyAlignment="1">
      <alignment horizontal="right" vertical="center"/>
    </xf>
    <xf numFmtId="176" fontId="26" fillId="0" borderId="0" xfId="56" applyNumberFormat="1" applyFont="1" applyBorder="1" applyAlignment="1">
      <alignment horizontal="right" vertical="center"/>
    </xf>
    <xf numFmtId="0" fontId="25" fillId="0" borderId="0" xfId="0" applyFont="1" applyBorder="1" applyAlignment="1">
      <alignment vertical="center"/>
    </xf>
    <xf numFmtId="0" fontId="26" fillId="0" borderId="0" xfId="0" applyFont="1" applyAlignment="1">
      <alignment vertical="center"/>
    </xf>
    <xf numFmtId="0" fontId="0" fillId="0" borderId="0" xfId="0" applyAlignment="1">
      <alignment vertical="center"/>
    </xf>
    <xf numFmtId="0" fontId="27" fillId="0" borderId="0" xfId="0" applyFont="1" applyAlignment="1">
      <alignment vertical="center"/>
    </xf>
    <xf numFmtId="0" fontId="28" fillId="0" borderId="0" xfId="0" applyFont="1" applyAlignment="1">
      <alignment vertical="center"/>
    </xf>
    <xf numFmtId="176" fontId="26" fillId="0" borderId="19" xfId="56" applyNumberFormat="1" applyFont="1" applyBorder="1" applyAlignment="1">
      <alignment horizontal="right" vertical="center"/>
    </xf>
    <xf numFmtId="176" fontId="26" fillId="0" borderId="20" xfId="56" applyNumberFormat="1" applyFont="1" applyBorder="1" applyAlignment="1">
      <alignment horizontal="right" vertical="center"/>
    </xf>
    <xf numFmtId="176" fontId="26" fillId="0" borderId="21" xfId="56" applyNumberFormat="1" applyFont="1" applyBorder="1" applyAlignment="1">
      <alignment horizontal="right" vertical="center"/>
    </xf>
    <xf numFmtId="0" fontId="29" fillId="0" borderId="22" xfId="0" applyFont="1" applyBorder="1" applyAlignment="1">
      <alignment horizontal="center" vertical="center" wrapText="1"/>
    </xf>
    <xf numFmtId="0" fontId="29" fillId="0" borderId="22" xfId="0" applyFont="1" applyBorder="1" applyAlignment="1">
      <alignment horizontal="center" vertical="center"/>
    </xf>
    <xf numFmtId="0" fontId="29" fillId="0" borderId="23" xfId="0" applyFont="1" applyBorder="1" applyAlignment="1">
      <alignment horizontal="center" vertical="center" wrapText="1"/>
    </xf>
    <xf numFmtId="0" fontId="29" fillId="0" borderId="24" xfId="0" applyFont="1" applyBorder="1" applyAlignment="1">
      <alignment vertical="center" wrapText="1"/>
    </xf>
    <xf numFmtId="0" fontId="26" fillId="0" borderId="25" xfId="0" applyFont="1" applyBorder="1" applyAlignment="1">
      <alignment horizontal="right" vertical="center"/>
    </xf>
    <xf numFmtId="176" fontId="26" fillId="0" borderId="26" xfId="56" applyNumberFormat="1" applyFont="1" applyBorder="1" applyAlignment="1">
      <alignment horizontal="right" vertical="center"/>
    </xf>
    <xf numFmtId="0" fontId="0" fillId="0" borderId="27" xfId="0" applyBorder="1" applyAlignment="1">
      <alignment vertical="center"/>
    </xf>
    <xf numFmtId="0" fontId="0" fillId="0" borderId="27" xfId="0" applyBorder="1" applyAlignment="1">
      <alignment vertical="center" wrapText="1"/>
    </xf>
    <xf numFmtId="0" fontId="0" fillId="0" borderId="28" xfId="0" applyBorder="1" applyAlignment="1">
      <alignment vertical="center" wrapText="1"/>
    </xf>
    <xf numFmtId="176" fontId="26" fillId="0" borderId="29" xfId="56" applyNumberFormat="1" applyFont="1" applyBorder="1" applyAlignment="1">
      <alignment horizontal="right" vertical="center"/>
    </xf>
    <xf numFmtId="176" fontId="26" fillId="0" borderId="30" xfId="56" applyNumberFormat="1" applyFont="1" applyBorder="1" applyAlignment="1">
      <alignment horizontal="right" vertical="center"/>
    </xf>
    <xf numFmtId="188" fontId="26" fillId="0" borderId="31" xfId="0" applyNumberFormat="1" applyFont="1" applyBorder="1" applyAlignment="1">
      <alignment horizontal="left" vertical="center"/>
    </xf>
    <xf numFmtId="0" fontId="26" fillId="0" borderId="31" xfId="0" applyFont="1" applyBorder="1" applyAlignment="1">
      <alignment horizontal="center" vertical="center"/>
    </xf>
    <xf numFmtId="176" fontId="26" fillId="0" borderId="32" xfId="56" applyNumberFormat="1" applyFont="1" applyBorder="1" applyAlignment="1">
      <alignment horizontal="right" vertical="center"/>
    </xf>
    <xf numFmtId="0" fontId="26" fillId="0" borderId="32" xfId="0" applyFont="1" applyBorder="1" applyAlignment="1">
      <alignment horizontal="center" vertical="center"/>
    </xf>
    <xf numFmtId="176" fontId="26" fillId="0" borderId="33" xfId="56" applyNumberFormat="1" applyFont="1" applyBorder="1" applyAlignment="1">
      <alignment horizontal="right" vertical="center"/>
    </xf>
    <xf numFmtId="188" fontId="26" fillId="0" borderId="34" xfId="0" applyNumberFormat="1" applyFont="1" applyBorder="1" applyAlignment="1">
      <alignment horizontal="left" vertical="center"/>
    </xf>
    <xf numFmtId="0" fontId="26" fillId="0" borderId="34" xfId="0" applyFont="1" applyBorder="1" applyAlignment="1">
      <alignment horizontal="center" vertical="center"/>
    </xf>
    <xf numFmtId="176" fontId="26" fillId="0" borderId="35" xfId="56" applyNumberFormat="1" applyFont="1" applyBorder="1" applyAlignment="1">
      <alignment horizontal="right" vertical="center"/>
    </xf>
    <xf numFmtId="188" fontId="26" fillId="0" borderId="36" xfId="0" applyNumberFormat="1" applyFont="1" applyBorder="1" applyAlignment="1">
      <alignment vertical="center"/>
    </xf>
    <xf numFmtId="176" fontId="26" fillId="0" borderId="37" xfId="56" applyNumberFormat="1" applyFont="1" applyBorder="1" applyAlignment="1">
      <alignment horizontal="right" vertical="center"/>
    </xf>
    <xf numFmtId="176" fontId="26" fillId="0" borderId="38" xfId="56" applyNumberFormat="1" applyFont="1" applyBorder="1" applyAlignment="1">
      <alignment horizontal="right" vertical="center"/>
    </xf>
    <xf numFmtId="176" fontId="26" fillId="0" borderId="39" xfId="56" applyNumberFormat="1" applyFont="1" applyBorder="1" applyAlignment="1">
      <alignment horizontal="right" vertical="center"/>
    </xf>
    <xf numFmtId="176" fontId="26" fillId="0" borderId="40" xfId="56" applyNumberFormat="1" applyFont="1" applyBorder="1" applyAlignment="1">
      <alignment horizontal="right" vertical="center"/>
    </xf>
    <xf numFmtId="0" fontId="26" fillId="0" borderId="41" xfId="0" applyFont="1" applyBorder="1" applyAlignment="1">
      <alignment horizontal="center" vertical="center"/>
    </xf>
    <xf numFmtId="188" fontId="26" fillId="0" borderId="40" xfId="0" applyNumberFormat="1" applyFont="1" applyBorder="1" applyAlignment="1">
      <alignment vertical="center"/>
    </xf>
    <xf numFmtId="176" fontId="26" fillId="0" borderId="42" xfId="56" applyNumberFormat="1" applyFont="1" applyBorder="1" applyAlignment="1">
      <alignment horizontal="right" vertical="center"/>
    </xf>
    <xf numFmtId="176" fontId="26" fillId="0" borderId="43" xfId="56" applyNumberFormat="1" applyFont="1" applyBorder="1" applyAlignment="1">
      <alignment horizontal="right" vertical="center"/>
    </xf>
    <xf numFmtId="0" fontId="27" fillId="0" borderId="25" xfId="0" applyFont="1" applyBorder="1" applyAlignment="1">
      <alignment horizontal="center" vertical="center"/>
    </xf>
    <xf numFmtId="188" fontId="26" fillId="0" borderId="34" xfId="0" applyNumberFormat="1" applyFont="1" applyBorder="1" applyAlignment="1">
      <alignment vertical="center"/>
    </xf>
    <xf numFmtId="188" fontId="26" fillId="0" borderId="31" xfId="0" applyNumberFormat="1" applyFont="1" applyBorder="1" applyAlignment="1">
      <alignment vertical="center"/>
    </xf>
    <xf numFmtId="49" fontId="26" fillId="0" borderId="41" xfId="0" applyNumberFormat="1" applyFont="1" applyBorder="1" applyAlignment="1">
      <alignment vertical="center"/>
    </xf>
    <xf numFmtId="49" fontId="26" fillId="0" borderId="34" xfId="0" applyNumberFormat="1" applyFont="1" applyBorder="1" applyAlignment="1">
      <alignment vertical="center"/>
    </xf>
    <xf numFmtId="0" fontId="26" fillId="0" borderId="0" xfId="0" applyFont="1" applyBorder="1" applyAlignment="1">
      <alignment vertical="center"/>
    </xf>
    <xf numFmtId="0" fontId="26" fillId="0" borderId="0" xfId="0" applyFont="1" applyAlignment="1">
      <alignment vertical="center" shrinkToFit="1"/>
    </xf>
    <xf numFmtId="0" fontId="0" fillId="0" borderId="0" xfId="0" applyBorder="1" applyAlignment="1">
      <alignment horizontal="center" vertical="center"/>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176" fontId="26" fillId="0" borderId="0" xfId="0" quotePrefix="1" applyNumberFormat="1" applyFont="1" applyBorder="1" applyAlignment="1">
      <alignment horizontal="right" vertical="center"/>
    </xf>
    <xf numFmtId="176" fontId="26" fillId="0" borderId="0" xfId="0" applyNumberFormat="1" applyFont="1" applyBorder="1" applyAlignment="1">
      <alignment horizontal="right" vertical="center"/>
    </xf>
    <xf numFmtId="176" fontId="26" fillId="0" borderId="44" xfId="56" applyNumberFormat="1" applyFont="1" applyBorder="1" applyAlignment="1">
      <alignment horizontal="right" vertical="center"/>
    </xf>
    <xf numFmtId="0" fontId="26" fillId="0" borderId="25" xfId="0" applyFont="1" applyBorder="1" applyAlignment="1">
      <alignment vertical="center"/>
    </xf>
    <xf numFmtId="176" fontId="26" fillId="0" borderId="45" xfId="56" applyNumberFormat="1" applyFont="1" applyBorder="1" applyAlignment="1">
      <alignment horizontal="right" vertical="center"/>
    </xf>
    <xf numFmtId="0" fontId="26" fillId="0" borderId="46" xfId="0" applyFont="1" applyBorder="1" applyAlignment="1">
      <alignment vertical="center"/>
    </xf>
    <xf numFmtId="0" fontId="26" fillId="0" borderId="32" xfId="0" applyFont="1" applyBorder="1" applyAlignment="1">
      <alignment vertical="center"/>
    </xf>
    <xf numFmtId="176" fontId="26" fillId="0" borderId="47" xfId="56" applyNumberFormat="1" applyFont="1" applyBorder="1" applyAlignment="1">
      <alignment horizontal="right" vertical="center"/>
    </xf>
    <xf numFmtId="0" fontId="26" fillId="0" borderId="0" xfId="0" applyFont="1" applyBorder="1" applyAlignment="1">
      <alignment vertical="top" textRotation="255" wrapText="1"/>
    </xf>
    <xf numFmtId="176" fontId="26" fillId="0" borderId="48" xfId="56" applyNumberFormat="1" applyFont="1" applyBorder="1" applyAlignment="1">
      <alignment horizontal="right" vertical="center"/>
    </xf>
    <xf numFmtId="0" fontId="26" fillId="0" borderId="49" xfId="0" applyFont="1" applyBorder="1" applyAlignment="1">
      <alignment vertical="center"/>
    </xf>
    <xf numFmtId="0" fontId="26" fillId="0" borderId="34" xfId="0" applyFont="1" applyBorder="1" applyAlignment="1">
      <alignment horizontal="distributed" vertical="center"/>
    </xf>
    <xf numFmtId="0" fontId="26" fillId="0" borderId="36" xfId="0" applyFont="1" applyBorder="1" applyAlignment="1">
      <alignment vertical="center"/>
    </xf>
    <xf numFmtId="176" fontId="26" fillId="0" borderId="36" xfId="56" applyNumberFormat="1" applyFont="1" applyBorder="1" applyAlignment="1">
      <alignment horizontal="right" vertical="center"/>
    </xf>
    <xf numFmtId="0" fontId="26" fillId="0" borderId="50" xfId="0" applyFont="1" applyBorder="1" applyAlignment="1">
      <alignment vertical="center"/>
    </xf>
    <xf numFmtId="0" fontId="26" fillId="0" borderId="41" xfId="0" applyFont="1" applyBorder="1" applyAlignment="1">
      <alignment horizontal="distributed" vertical="center"/>
    </xf>
    <xf numFmtId="0" fontId="26" fillId="0" borderId="40" xfId="0" applyFont="1" applyBorder="1" applyAlignment="1">
      <alignment vertical="center"/>
    </xf>
    <xf numFmtId="176" fontId="26" fillId="0" borderId="51" xfId="56" applyNumberFormat="1" applyFont="1" applyBorder="1" applyAlignment="1">
      <alignment horizontal="right" vertical="center"/>
    </xf>
    <xf numFmtId="0" fontId="26" fillId="0" borderId="52" xfId="0" applyFont="1" applyBorder="1" applyAlignment="1">
      <alignment vertical="center"/>
    </xf>
    <xf numFmtId="0" fontId="26" fillId="0" borderId="53" xfId="0" applyFont="1" applyBorder="1" applyAlignment="1">
      <alignment vertical="center"/>
    </xf>
    <xf numFmtId="0" fontId="26" fillId="0" borderId="45" xfId="0" applyFont="1" applyBorder="1" applyAlignment="1">
      <alignment horizontal="center" vertical="center" textRotation="255"/>
    </xf>
    <xf numFmtId="176" fontId="26" fillId="0" borderId="54" xfId="56" applyNumberFormat="1" applyFont="1" applyBorder="1" applyAlignment="1">
      <alignment horizontal="right" vertical="center"/>
    </xf>
    <xf numFmtId="0" fontId="26" fillId="0" borderId="36" xfId="0" applyFont="1" applyBorder="1" applyAlignment="1">
      <alignment horizontal="center" vertical="center" textRotation="255"/>
    </xf>
    <xf numFmtId="0" fontId="26" fillId="0" borderId="35" xfId="0" applyFont="1" applyBorder="1" applyAlignment="1">
      <alignment horizontal="center" vertical="center" textRotation="255"/>
    </xf>
    <xf numFmtId="0" fontId="26" fillId="0" borderId="39" xfId="0" applyFont="1" applyBorder="1" applyAlignment="1">
      <alignment horizontal="center" vertical="center" textRotation="255"/>
    </xf>
    <xf numFmtId="176" fontId="26" fillId="0" borderId="55" xfId="56" applyNumberFormat="1" applyFont="1" applyBorder="1" applyAlignment="1">
      <alignment horizontal="right" vertical="center"/>
    </xf>
    <xf numFmtId="0" fontId="25" fillId="0" borderId="0" xfId="0" applyFont="1" applyBorder="1" applyAlignment="1">
      <alignment horizontal="center" vertical="center"/>
    </xf>
    <xf numFmtId="176" fontId="26" fillId="0" borderId="15" xfId="56" applyNumberFormat="1" applyFont="1" applyBorder="1" applyAlignment="1">
      <alignment horizontal="right" vertical="center"/>
    </xf>
    <xf numFmtId="0" fontId="26" fillId="0" borderId="56" xfId="0" applyFont="1" applyBorder="1" applyAlignment="1">
      <alignment vertical="center"/>
    </xf>
    <xf numFmtId="0" fontId="26" fillId="0" borderId="15" xfId="0" applyFont="1" applyBorder="1" applyAlignment="1">
      <alignment horizontal="center" vertical="center" textRotation="255"/>
    </xf>
    <xf numFmtId="176" fontId="26" fillId="0" borderId="57" xfId="56" applyNumberFormat="1" applyFont="1" applyBorder="1" applyAlignment="1">
      <alignment horizontal="right" vertical="center"/>
    </xf>
    <xf numFmtId="0" fontId="26" fillId="0" borderId="15" xfId="0" applyFont="1" applyBorder="1" applyAlignment="1">
      <alignment horizontal="center" vertical="center"/>
    </xf>
    <xf numFmtId="0" fontId="25" fillId="0" borderId="25" xfId="0" applyFont="1" applyBorder="1" applyAlignment="1">
      <alignment vertical="center"/>
    </xf>
    <xf numFmtId="176" fontId="26" fillId="0" borderId="58" xfId="56" applyNumberFormat="1" applyFont="1" applyBorder="1" applyAlignment="1">
      <alignment horizontal="right" vertical="center"/>
    </xf>
    <xf numFmtId="176" fontId="26" fillId="0" borderId="59" xfId="56" applyNumberFormat="1" applyFont="1" applyBorder="1" applyAlignment="1">
      <alignment horizontal="right" vertical="center"/>
    </xf>
    <xf numFmtId="176" fontId="26" fillId="0" borderId="60" xfId="56" applyNumberFormat="1" applyFont="1" applyBorder="1" applyAlignment="1">
      <alignment horizontal="right" vertical="center"/>
    </xf>
    <xf numFmtId="176" fontId="26" fillId="0" borderId="61" xfId="56" applyNumberFormat="1" applyFont="1" applyBorder="1" applyAlignment="1">
      <alignment horizontal="right" vertical="center"/>
    </xf>
    <xf numFmtId="0" fontId="29" fillId="0" borderId="62" xfId="0" applyFont="1" applyFill="1" applyBorder="1" applyAlignment="1">
      <alignment horizontal="center" vertical="center" wrapText="1"/>
    </xf>
    <xf numFmtId="0" fontId="29" fillId="0" borderId="63"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5" fillId="0" borderId="0" xfId="0" applyFont="1"/>
    <xf numFmtId="0" fontId="26" fillId="0" borderId="0" xfId="0" applyFont="1"/>
    <xf numFmtId="176" fontId="26" fillId="0" borderId="0" xfId="0" applyNumberFormat="1" applyFont="1" applyAlignment="1">
      <alignment vertical="center"/>
    </xf>
    <xf numFmtId="176" fontId="26" fillId="0" borderId="0" xfId="0" applyNumberFormat="1" applyFont="1" applyFill="1" applyBorder="1" applyAlignment="1">
      <alignment vertical="center"/>
    </xf>
    <xf numFmtId="176" fontId="26" fillId="0" borderId="0" xfId="0" applyNumberFormat="1" applyFont="1" applyBorder="1" applyAlignment="1">
      <alignment vertical="center"/>
    </xf>
    <xf numFmtId="0" fontId="25" fillId="0" borderId="0" xfId="0" applyFont="1" applyBorder="1" applyAlignment="1">
      <alignment horizontal="distributed" vertical="center"/>
    </xf>
    <xf numFmtId="176" fontId="26" fillId="0" borderId="18" xfId="0" applyNumberFormat="1" applyFont="1" applyBorder="1" applyAlignment="1">
      <alignment vertical="center"/>
    </xf>
    <xf numFmtId="176" fontId="26" fillId="0" borderId="17" xfId="0" applyNumberFormat="1" applyFont="1" applyBorder="1" applyAlignment="1">
      <alignment vertical="center"/>
    </xf>
    <xf numFmtId="176" fontId="26" fillId="0" borderId="16" xfId="0" applyNumberFormat="1" applyFont="1" applyBorder="1" applyAlignment="1">
      <alignment vertical="center"/>
    </xf>
    <xf numFmtId="176" fontId="26" fillId="0" borderId="18" xfId="0" applyNumberFormat="1" applyFont="1" applyFill="1" applyBorder="1" applyAlignment="1">
      <alignment vertical="center"/>
    </xf>
    <xf numFmtId="176" fontId="26" fillId="0" borderId="16" xfId="0" applyNumberFormat="1" applyFont="1" applyFill="1" applyBorder="1" applyAlignment="1">
      <alignment vertical="center"/>
    </xf>
    <xf numFmtId="176" fontId="26" fillId="0" borderId="17" xfId="0" applyNumberFormat="1" applyFont="1" applyFill="1" applyBorder="1" applyAlignment="1">
      <alignment vertical="center"/>
    </xf>
    <xf numFmtId="0" fontId="25" fillId="0" borderId="16" xfId="0" applyFont="1" applyBorder="1" applyAlignment="1">
      <alignment horizontal="distributed" vertical="center"/>
    </xf>
    <xf numFmtId="176" fontId="26" fillId="0" borderId="35" xfId="0" applyNumberFormat="1" applyFont="1" applyBorder="1" applyAlignment="1">
      <alignment vertical="center"/>
    </xf>
    <xf numFmtId="176" fontId="26" fillId="0" borderId="55" xfId="0" applyNumberFormat="1" applyFont="1" applyBorder="1" applyAlignment="1">
      <alignment vertical="center"/>
    </xf>
    <xf numFmtId="176" fontId="26" fillId="0" borderId="53" xfId="0" applyNumberFormat="1" applyFont="1" applyBorder="1" applyAlignment="1">
      <alignment vertical="center"/>
    </xf>
    <xf numFmtId="176" fontId="26" fillId="0" borderId="35" xfId="0" applyNumberFormat="1" applyFont="1" applyFill="1" applyBorder="1" applyAlignment="1">
      <alignment vertical="center"/>
    </xf>
    <xf numFmtId="176" fontId="26" fillId="0" borderId="53" xfId="0" applyNumberFormat="1" applyFont="1" applyFill="1" applyBorder="1" applyAlignment="1">
      <alignment vertical="center"/>
    </xf>
    <xf numFmtId="176" fontId="26" fillId="0" borderId="55" xfId="0" applyNumberFormat="1" applyFont="1" applyFill="1" applyBorder="1" applyAlignment="1">
      <alignment vertical="center"/>
    </xf>
    <xf numFmtId="0" fontId="25" fillId="0" borderId="53" xfId="0" applyFont="1" applyBorder="1" applyAlignment="1">
      <alignment horizontal="distributed" vertical="center"/>
    </xf>
    <xf numFmtId="176" fontId="26" fillId="0" borderId="36" xfId="0" applyNumberFormat="1" applyFont="1" applyBorder="1" applyAlignment="1">
      <alignment vertical="center"/>
    </xf>
    <xf numFmtId="176" fontId="26" fillId="0" borderId="33" xfId="0" applyNumberFormat="1" applyFont="1" applyBorder="1" applyAlignment="1">
      <alignment vertical="center"/>
    </xf>
    <xf numFmtId="176" fontId="26" fillId="0" borderId="49" xfId="0" applyNumberFormat="1" applyFont="1" applyBorder="1" applyAlignment="1">
      <alignment vertical="center"/>
    </xf>
    <xf numFmtId="176" fontId="26" fillId="0" borderId="36" xfId="0" applyNumberFormat="1" applyFont="1" applyFill="1" applyBorder="1" applyAlignment="1">
      <alignment vertical="center"/>
    </xf>
    <xf numFmtId="176" fontId="26" fillId="0" borderId="49" xfId="0" applyNumberFormat="1" applyFont="1" applyFill="1" applyBorder="1" applyAlignment="1">
      <alignment vertical="center"/>
    </xf>
    <xf numFmtId="176" fontId="26" fillId="0" borderId="33" xfId="0" applyNumberFormat="1" applyFont="1" applyFill="1" applyBorder="1" applyAlignment="1">
      <alignment vertical="center"/>
    </xf>
    <xf numFmtId="49" fontId="26" fillId="0" borderId="49" xfId="52" applyNumberFormat="1" applyFont="1" applyBorder="1" applyAlignment="1">
      <alignment horizontal="distributed" vertical="center" shrinkToFit="1"/>
    </xf>
    <xf numFmtId="49" fontId="26" fillId="0" borderId="34" xfId="52" applyNumberFormat="1" applyFont="1" applyBorder="1" applyAlignment="1">
      <alignment horizontal="distributed" vertical="center" shrinkToFit="1"/>
    </xf>
    <xf numFmtId="176" fontId="26" fillId="0" borderId="34" xfId="0" applyNumberFormat="1" applyFont="1" applyBorder="1" applyAlignment="1">
      <alignment horizontal="distributed" vertical="center"/>
    </xf>
    <xf numFmtId="176" fontId="26" fillId="0" borderId="49" xfId="0" applyNumberFormat="1" applyFont="1" applyBorder="1" applyAlignment="1">
      <alignment horizontal="right" vertical="center"/>
    </xf>
    <xf numFmtId="176" fontId="26" fillId="0" borderId="49" xfId="0" applyNumberFormat="1" applyFont="1" applyFill="1" applyBorder="1" applyAlignment="1">
      <alignment horizontal="right" vertical="center"/>
    </xf>
    <xf numFmtId="0" fontId="25" fillId="0" borderId="49" xfId="0" applyFont="1" applyBorder="1" applyAlignment="1">
      <alignment horizontal="distributed" vertical="center"/>
    </xf>
    <xf numFmtId="176" fontId="26" fillId="0" borderId="36" xfId="0" applyNumberFormat="1" applyFont="1" applyFill="1" applyBorder="1" applyAlignment="1">
      <alignment horizontal="right" vertical="center"/>
    </xf>
    <xf numFmtId="176" fontId="26" fillId="0" borderId="33" xfId="0" applyNumberFormat="1" applyFont="1" applyFill="1" applyBorder="1" applyAlignment="1">
      <alignment horizontal="right" vertical="center"/>
    </xf>
    <xf numFmtId="176" fontId="26" fillId="0" borderId="33" xfId="0" applyNumberFormat="1" applyFont="1" applyBorder="1" applyAlignment="1">
      <alignment horizontal="right" vertical="center"/>
    </xf>
    <xf numFmtId="176" fontId="26" fillId="0" borderId="48" xfId="0" applyNumberFormat="1" applyFont="1" applyBorder="1" applyAlignment="1">
      <alignment vertical="center"/>
    </xf>
    <xf numFmtId="176" fontId="26" fillId="0" borderId="38" xfId="0" applyNumberFormat="1" applyFont="1" applyBorder="1" applyAlignment="1">
      <alignment vertical="center"/>
    </xf>
    <xf numFmtId="176" fontId="26" fillId="0" borderId="64" xfId="0" applyNumberFormat="1" applyFont="1" applyBorder="1" applyAlignment="1">
      <alignment vertical="center"/>
    </xf>
    <xf numFmtId="176" fontId="26" fillId="0" borderId="40" xfId="0" applyNumberFormat="1" applyFont="1" applyBorder="1" applyAlignment="1">
      <alignment vertical="center"/>
    </xf>
    <xf numFmtId="176" fontId="26" fillId="0" borderId="38" xfId="0" applyNumberFormat="1" applyFont="1" applyBorder="1" applyAlignment="1">
      <alignment horizontal="right" vertical="center"/>
    </xf>
    <xf numFmtId="0" fontId="25" fillId="0" borderId="47" xfId="0" applyFont="1" applyBorder="1" applyAlignment="1">
      <alignment horizontal="center" vertical="center" wrapText="1"/>
    </xf>
    <xf numFmtId="176" fontId="26" fillId="0" borderId="65" xfId="0" applyNumberFormat="1" applyFont="1" applyBorder="1" applyAlignment="1">
      <alignment vertical="center"/>
    </xf>
    <xf numFmtId="176" fontId="26" fillId="0" borderId="45" xfId="0" applyNumberFormat="1" applyFont="1" applyBorder="1" applyAlignment="1">
      <alignment vertical="center"/>
    </xf>
    <xf numFmtId="176" fontId="26" fillId="0" borderId="66" xfId="0" applyNumberFormat="1" applyFont="1" applyBorder="1" applyAlignment="1">
      <alignment vertical="center"/>
    </xf>
    <xf numFmtId="0" fontId="0" fillId="0" borderId="67" xfId="0" applyBorder="1" applyAlignment="1">
      <alignment vertical="center"/>
    </xf>
    <xf numFmtId="0" fontId="0" fillId="0" borderId="45" xfId="0" applyBorder="1" applyAlignment="1">
      <alignment vertical="center"/>
    </xf>
    <xf numFmtId="0" fontId="25" fillId="0" borderId="67" xfId="0" applyFont="1" applyBorder="1" applyAlignment="1">
      <alignment vertical="center"/>
    </xf>
    <xf numFmtId="0" fontId="0" fillId="0" borderId="65" xfId="0" applyBorder="1" applyAlignment="1">
      <alignment vertical="center"/>
    </xf>
    <xf numFmtId="176" fontId="26" fillId="0" borderId="39" xfId="0" applyNumberFormat="1" applyFont="1" applyBorder="1" applyAlignment="1">
      <alignment vertical="center"/>
    </xf>
    <xf numFmtId="176" fontId="33" fillId="0" borderId="42" xfId="0" applyNumberFormat="1" applyFont="1" applyBorder="1" applyAlignment="1">
      <alignment horizontal="center" vertical="center"/>
    </xf>
    <xf numFmtId="176" fontId="26" fillId="0" borderId="68" xfId="0" applyNumberFormat="1" applyFont="1" applyBorder="1" applyAlignment="1">
      <alignment vertical="center"/>
    </xf>
    <xf numFmtId="0" fontId="25" fillId="0" borderId="51" xfId="0" applyFont="1" applyBorder="1" applyAlignment="1">
      <alignment vertical="center"/>
    </xf>
    <xf numFmtId="176" fontId="26" fillId="0" borderId="67" xfId="0" applyNumberFormat="1" applyFont="1" applyBorder="1" applyAlignment="1">
      <alignment vertical="center"/>
    </xf>
    <xf numFmtId="176" fontId="26" fillId="0" borderId="52" xfId="0" applyNumberFormat="1" applyFont="1" applyBorder="1" applyAlignment="1">
      <alignment vertical="center"/>
    </xf>
    <xf numFmtId="176" fontId="34" fillId="0" borderId="51" xfId="0" applyNumberFormat="1" applyFont="1" applyBorder="1" applyAlignment="1">
      <alignment vertical="center" wrapText="1"/>
    </xf>
    <xf numFmtId="176" fontId="26" fillId="0" borderId="43" xfId="0" applyNumberFormat="1" applyFont="1" applyBorder="1" applyAlignment="1">
      <alignment horizontal="center" vertical="center" wrapText="1"/>
    </xf>
    <xf numFmtId="176" fontId="26" fillId="0" borderId="69" xfId="0" applyNumberFormat="1" applyFont="1" applyBorder="1" applyAlignment="1">
      <alignment horizontal="center" vertical="center" wrapText="1"/>
    </xf>
    <xf numFmtId="176" fontId="26" fillId="0" borderId="12" xfId="0" applyNumberFormat="1" applyFont="1" applyBorder="1" applyAlignment="1">
      <alignment horizontal="center" vertical="center" wrapText="1"/>
    </xf>
    <xf numFmtId="0" fontId="25" fillId="0" borderId="12" xfId="0" applyFont="1" applyBorder="1" applyAlignment="1">
      <alignment vertical="center"/>
    </xf>
    <xf numFmtId="0" fontId="35" fillId="0" borderId="0" xfId="0" applyFont="1" applyAlignment="1">
      <alignment horizontal="center"/>
    </xf>
    <xf numFmtId="0" fontId="35" fillId="0" borderId="0" xfId="0" applyFont="1" applyAlignment="1">
      <alignment horizontal="left"/>
    </xf>
    <xf numFmtId="0" fontId="35" fillId="0" borderId="0" xfId="0" applyFont="1" applyAlignment="1">
      <alignment horizontal="right"/>
    </xf>
    <xf numFmtId="0" fontId="26" fillId="0" borderId="0" xfId="0" applyFont="1" applyBorder="1"/>
    <xf numFmtId="176" fontId="26" fillId="0" borderId="70" xfId="56" applyNumberFormat="1" applyFont="1" applyBorder="1" applyAlignment="1">
      <alignment horizontal="right" vertical="center"/>
    </xf>
    <xf numFmtId="0" fontId="0" fillId="0" borderId="44" xfId="0" applyBorder="1" applyAlignment="1">
      <alignment vertical="center"/>
    </xf>
    <xf numFmtId="0" fontId="26" fillId="0" borderId="25" xfId="0" applyFont="1" applyBorder="1" applyAlignment="1">
      <alignment horizontal="distributed" vertical="center"/>
    </xf>
    <xf numFmtId="0" fontId="0" fillId="0" borderId="29" xfId="0" applyBorder="1" applyAlignment="1">
      <alignment vertical="center"/>
    </xf>
    <xf numFmtId="176" fontId="26" fillId="0" borderId="68" xfId="56" applyNumberFormat="1" applyFont="1" applyBorder="1" applyAlignment="1">
      <alignment horizontal="right" vertical="center"/>
    </xf>
    <xf numFmtId="0" fontId="0" fillId="0" borderId="51" xfId="0" applyBorder="1" applyAlignment="1">
      <alignment vertical="center"/>
    </xf>
    <xf numFmtId="0" fontId="0" fillId="0" borderId="39" xfId="0" applyBorder="1" applyAlignment="1">
      <alignment vertical="center"/>
    </xf>
    <xf numFmtId="0" fontId="0" fillId="0" borderId="47" xfId="0" applyBorder="1" applyAlignment="1">
      <alignment vertical="center"/>
    </xf>
    <xf numFmtId="0" fontId="26" fillId="0" borderId="0" xfId="0" applyFont="1" applyBorder="1" applyAlignment="1">
      <alignment horizontal="distributed" vertical="center"/>
    </xf>
    <xf numFmtId="0" fontId="26" fillId="0" borderId="65" xfId="0" applyFont="1" applyBorder="1" applyAlignment="1">
      <alignment horizontal="distributed" vertical="center"/>
    </xf>
    <xf numFmtId="0" fontId="0" fillId="0" borderId="68" xfId="0" applyBorder="1" applyAlignment="1">
      <alignment vertical="center"/>
    </xf>
    <xf numFmtId="0" fontId="0" fillId="0" borderId="52" xfId="0" applyBorder="1" applyAlignment="1">
      <alignment vertical="center"/>
    </xf>
    <xf numFmtId="0" fontId="26" fillId="0" borderId="65" xfId="0" applyFont="1" applyBorder="1" applyAlignment="1">
      <alignment vertical="center"/>
    </xf>
    <xf numFmtId="0" fontId="29" fillId="0" borderId="0" xfId="0" applyFont="1" applyBorder="1" applyAlignment="1">
      <alignment horizontal="center" vertical="center"/>
    </xf>
    <xf numFmtId="182" fontId="29" fillId="0" borderId="0" xfId="0" applyNumberFormat="1" applyFont="1" applyBorder="1" applyAlignment="1">
      <alignment horizontal="center" vertical="center"/>
    </xf>
    <xf numFmtId="0" fontId="26" fillId="0" borderId="27" xfId="0" applyFont="1" applyBorder="1" applyAlignment="1">
      <alignment horizontal="distributed" vertical="center"/>
    </xf>
    <xf numFmtId="0" fontId="26" fillId="0" borderId="27" xfId="0" applyFont="1" applyBorder="1" applyAlignment="1">
      <alignment vertical="center"/>
    </xf>
    <xf numFmtId="0" fontId="26" fillId="0" borderId="0" xfId="0" applyFont="1" applyBorder="1" applyAlignment="1">
      <alignment horizontal="left" vertical="center"/>
    </xf>
    <xf numFmtId="0" fontId="29" fillId="0" borderId="0" xfId="0" applyFont="1" applyFill="1" applyBorder="1" applyAlignment="1">
      <alignment horizontal="center" vertical="center" wrapText="1"/>
    </xf>
    <xf numFmtId="0" fontId="29" fillId="0" borderId="68" xfId="47" applyNumberFormat="1" applyFont="1" applyFill="1" applyBorder="1" applyAlignment="1">
      <alignment horizontal="distributed" vertical="center" wrapText="1" justifyLastLine="1"/>
    </xf>
    <xf numFmtId="0" fontId="29" fillId="0" borderId="42" xfId="47" applyNumberFormat="1" applyFont="1" applyFill="1" applyBorder="1" applyAlignment="1">
      <alignment horizontal="distributed" vertical="center" wrapText="1" justifyLastLine="1"/>
    </xf>
    <xf numFmtId="0" fontId="29" fillId="0" borderId="42" xfId="47" applyNumberFormat="1" applyFont="1" applyFill="1" applyBorder="1" applyAlignment="1">
      <alignment horizontal="distributed" vertical="center" justifyLastLine="1"/>
    </xf>
    <xf numFmtId="0" fontId="27" fillId="0" borderId="0" xfId="0" applyFont="1" applyAlignment="1">
      <alignment horizontal="left" vertical="center"/>
    </xf>
    <xf numFmtId="0" fontId="26" fillId="0" borderId="25" xfId="0" applyFont="1" applyBorder="1"/>
    <xf numFmtId="176" fontId="26" fillId="0" borderId="71" xfId="56" applyNumberFormat="1" applyFont="1" applyBorder="1" applyAlignment="1">
      <alignment horizontal="right" vertical="center"/>
    </xf>
    <xf numFmtId="0" fontId="26" fillId="0" borderId="34" xfId="0" applyFont="1" applyBorder="1"/>
    <xf numFmtId="0" fontId="26" fillId="0" borderId="49" xfId="0" applyFont="1" applyBorder="1"/>
    <xf numFmtId="176" fontId="26" fillId="0" borderId="72" xfId="56" applyNumberFormat="1" applyFont="1" applyBorder="1" applyAlignment="1">
      <alignment horizontal="right" vertical="center"/>
    </xf>
    <xf numFmtId="0" fontId="26" fillId="0" borderId="73" xfId="0" applyFont="1" applyBorder="1"/>
    <xf numFmtId="0" fontId="26" fillId="0" borderId="73" xfId="0" applyFont="1" applyBorder="1" applyAlignment="1">
      <alignment horizontal="distributed" vertical="center"/>
    </xf>
    <xf numFmtId="176" fontId="26" fillId="0" borderId="74" xfId="56" applyNumberFormat="1" applyFont="1" applyBorder="1" applyAlignment="1">
      <alignment horizontal="right" vertical="center"/>
    </xf>
    <xf numFmtId="0" fontId="26" fillId="0" borderId="27" xfId="0" applyFont="1" applyBorder="1"/>
    <xf numFmtId="0" fontId="26"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Alignment="1">
      <alignment horizontal="right" vertical="center"/>
    </xf>
    <xf numFmtId="3" fontId="26" fillId="0" borderId="75" xfId="47" applyNumberFormat="1" applyFont="1" applyFill="1" applyBorder="1" applyAlignment="1">
      <alignment horizontal="right" vertical="center"/>
    </xf>
    <xf numFmtId="3" fontId="26" fillId="0" borderId="29" xfId="47" applyNumberFormat="1" applyFont="1" applyFill="1" applyBorder="1" applyAlignment="1">
      <alignment horizontal="right" vertical="center"/>
    </xf>
    <xf numFmtId="3" fontId="26" fillId="0" borderId="44" xfId="47" applyNumberFormat="1" applyFont="1" applyFill="1" applyBorder="1" applyAlignment="1">
      <alignment horizontal="right" vertical="center"/>
    </xf>
    <xf numFmtId="0" fontId="26" fillId="0" borderId="76" xfId="47" applyNumberFormat="1" applyFont="1" applyFill="1" applyBorder="1" applyAlignment="1">
      <alignment horizontal="distributed" vertical="center" wrapText="1" justifyLastLine="1"/>
    </xf>
    <xf numFmtId="0" fontId="26" fillId="0" borderId="27" xfId="47" applyNumberFormat="1" applyFont="1" applyFill="1" applyBorder="1" applyAlignment="1">
      <alignment horizontal="distributed" vertical="center" wrapText="1" justifyLastLine="1"/>
    </xf>
    <xf numFmtId="0" fontId="26" fillId="0" borderId="77" xfId="47" applyNumberFormat="1" applyFont="1" applyFill="1" applyBorder="1" applyAlignment="1">
      <alignment horizontal="distributed" vertical="center" wrapText="1" justifyLastLine="1"/>
    </xf>
    <xf numFmtId="0" fontId="26" fillId="0" borderId="78" xfId="47" applyNumberFormat="1" applyFont="1" applyFill="1" applyBorder="1" applyAlignment="1">
      <alignment horizontal="distributed" vertical="center" wrapText="1" justifyLastLine="1"/>
    </xf>
    <xf numFmtId="176" fontId="26" fillId="0" borderId="25" xfId="56" applyNumberFormat="1" applyFont="1" applyBorder="1" applyAlignment="1">
      <alignment horizontal="right" vertical="center"/>
    </xf>
    <xf numFmtId="0" fontId="26" fillId="0" borderId="79" xfId="0" applyFont="1" applyBorder="1" applyAlignment="1">
      <alignment vertical="center"/>
    </xf>
    <xf numFmtId="176" fontId="26" fillId="0" borderId="34" xfId="56" applyNumberFormat="1" applyFont="1" applyBorder="1" applyAlignment="1">
      <alignment horizontal="right" vertical="center"/>
    </xf>
    <xf numFmtId="0" fontId="26" fillId="0" borderId="80" xfId="0" applyFont="1" applyBorder="1" applyAlignment="1">
      <alignment vertical="center"/>
    </xf>
    <xf numFmtId="0" fontId="26" fillId="0" borderId="34" xfId="0" applyFont="1" applyBorder="1" applyAlignment="1">
      <alignment vertical="center"/>
    </xf>
    <xf numFmtId="176" fontId="26" fillId="0" borderId="49" xfId="56" applyNumberFormat="1" applyFont="1" applyBorder="1" applyAlignment="1">
      <alignment horizontal="right" vertical="center"/>
    </xf>
    <xf numFmtId="176" fontId="26" fillId="0" borderId="73" xfId="56" applyNumberFormat="1" applyFont="1" applyBorder="1" applyAlignment="1">
      <alignment horizontal="right" vertical="center"/>
    </xf>
    <xf numFmtId="0" fontId="26" fillId="0" borderId="81" xfId="0" applyFont="1" applyBorder="1" applyAlignment="1">
      <alignment vertical="center"/>
    </xf>
    <xf numFmtId="0" fontId="26" fillId="0" borderId="73" xfId="0" applyFont="1" applyBorder="1" applyAlignment="1">
      <alignment vertical="center"/>
    </xf>
    <xf numFmtId="176" fontId="26" fillId="0" borderId="78" xfId="56" applyNumberFormat="1" applyFont="1" applyBorder="1" applyAlignment="1">
      <alignment horizontal="right" vertical="center"/>
    </xf>
    <xf numFmtId="0" fontId="26" fillId="0" borderId="0" xfId="0" applyFont="1" applyBorder="1" applyAlignment="1">
      <alignment horizontal="center" vertical="center"/>
    </xf>
    <xf numFmtId="0" fontId="26" fillId="0" borderId="67" xfId="0" applyFont="1" applyBorder="1" applyAlignment="1">
      <alignment vertical="center"/>
    </xf>
    <xf numFmtId="0" fontId="26" fillId="0" borderId="47" xfId="0" applyFont="1" applyBorder="1" applyAlignment="1">
      <alignment vertical="center"/>
    </xf>
    <xf numFmtId="176" fontId="26" fillId="0" borderId="28" xfId="56" applyNumberFormat="1" applyFont="1" applyBorder="1" applyAlignment="1">
      <alignment horizontal="right" vertical="center"/>
    </xf>
    <xf numFmtId="0" fontId="26" fillId="0" borderId="82" xfId="0" applyFont="1" applyBorder="1" applyAlignment="1">
      <alignment vertical="center"/>
    </xf>
    <xf numFmtId="0" fontId="0" fillId="0" borderId="82" xfId="0" applyBorder="1" applyAlignment="1">
      <alignment vertical="center"/>
    </xf>
    <xf numFmtId="0" fontId="37" fillId="0" borderId="0" xfId="0" applyFont="1" applyAlignment="1">
      <alignment vertical="center"/>
    </xf>
    <xf numFmtId="0" fontId="38" fillId="0" borderId="0" xfId="0" applyFont="1" applyAlignment="1">
      <alignment vertical="center"/>
    </xf>
    <xf numFmtId="0" fontId="29" fillId="0" borderId="44" xfId="47" applyNumberFormat="1" applyFont="1" applyFill="1" applyBorder="1" applyAlignment="1">
      <alignment vertical="center"/>
    </xf>
    <xf numFmtId="0" fontId="29" fillId="0" borderId="25" xfId="47" applyNumberFormat="1" applyFont="1" applyFill="1" applyBorder="1" applyAlignment="1">
      <alignment horizontal="distributed" vertical="center" wrapText="1"/>
    </xf>
    <xf numFmtId="0" fontId="29" fillId="0" borderId="70" xfId="47" applyNumberFormat="1" applyFont="1" applyFill="1" applyBorder="1" applyAlignment="1">
      <alignment vertical="center" wrapText="1"/>
    </xf>
    <xf numFmtId="0" fontId="29" fillId="0" borderId="44" xfId="47" applyFont="1" applyFill="1" applyBorder="1" applyAlignment="1">
      <alignment horizontal="distributed" vertical="center" justifyLastLine="1"/>
    </xf>
    <xf numFmtId="0" fontId="29" fillId="0" borderId="25" xfId="47" applyFont="1" applyFill="1" applyBorder="1" applyAlignment="1">
      <alignment vertical="center" justifyLastLine="1"/>
    </xf>
    <xf numFmtId="0" fontId="9" fillId="0" borderId="44" xfId="47" applyFill="1" applyBorder="1" applyAlignment="1">
      <alignment vertical="center"/>
    </xf>
    <xf numFmtId="0" fontId="29" fillId="0" borderId="49" xfId="47" applyNumberFormat="1" applyFont="1" applyFill="1" applyBorder="1" applyAlignment="1">
      <alignment vertical="center"/>
    </xf>
    <xf numFmtId="0" fontId="29" fillId="0" borderId="34" xfId="47" applyNumberFormat="1" applyFont="1" applyFill="1" applyBorder="1" applyAlignment="1">
      <alignment horizontal="distributed" vertical="center" wrapText="1"/>
    </xf>
    <xf numFmtId="0" fontId="29" fillId="0" borderId="39" xfId="47" applyNumberFormat="1" applyFont="1" applyFill="1" applyBorder="1" applyAlignment="1">
      <alignment vertical="center" wrapText="1"/>
    </xf>
    <xf numFmtId="0" fontId="29" fillId="0" borderId="47" xfId="47" applyFont="1" applyFill="1" applyBorder="1" applyAlignment="1">
      <alignment horizontal="distributed" vertical="center" justifyLastLine="1"/>
    </xf>
    <xf numFmtId="0" fontId="29" fillId="0" borderId="39" xfId="47" applyFont="1" applyFill="1" applyBorder="1" applyAlignment="1">
      <alignment vertical="center" justifyLastLine="1"/>
    </xf>
    <xf numFmtId="0" fontId="9" fillId="0" borderId="0" xfId="47" applyFill="1" applyBorder="1" applyAlignment="1">
      <alignment vertical="center"/>
    </xf>
    <xf numFmtId="0" fontId="29" fillId="0" borderId="50" xfId="47" applyNumberFormat="1" applyFont="1" applyFill="1" applyBorder="1" applyAlignment="1">
      <alignment vertical="center"/>
    </xf>
    <xf numFmtId="0" fontId="29" fillId="0" borderId="41" xfId="47" applyNumberFormat="1" applyFont="1" applyFill="1" applyBorder="1" applyAlignment="1">
      <alignment horizontal="distributed" vertical="center" wrapText="1"/>
    </xf>
    <xf numFmtId="0" fontId="29" fillId="0" borderId="40" xfId="47" applyNumberFormat="1" applyFont="1" applyFill="1" applyBorder="1" applyAlignment="1">
      <alignment vertical="center" wrapText="1"/>
    </xf>
    <xf numFmtId="0" fontId="29" fillId="0" borderId="51" xfId="47" applyFont="1" applyFill="1" applyBorder="1" applyAlignment="1">
      <alignment horizontal="distributed" vertical="center" justifyLastLine="1"/>
    </xf>
    <xf numFmtId="0" fontId="29" fillId="0" borderId="68" xfId="47" applyFont="1" applyFill="1" applyBorder="1" applyAlignment="1">
      <alignment vertical="center" justifyLastLine="1"/>
    </xf>
    <xf numFmtId="0" fontId="29" fillId="0" borderId="67" xfId="47" applyNumberFormat="1" applyFont="1" applyFill="1" applyBorder="1" applyAlignment="1">
      <alignment vertical="center"/>
    </xf>
    <xf numFmtId="0" fontId="29" fillId="0" borderId="65" xfId="47" applyNumberFormat="1" applyFont="1" applyFill="1" applyBorder="1" applyAlignment="1">
      <alignment horizontal="distributed" vertical="center" wrapText="1"/>
    </xf>
    <xf numFmtId="0" fontId="29" fillId="0" borderId="45" xfId="47" applyNumberFormat="1" applyFont="1" applyFill="1" applyBorder="1" applyAlignment="1">
      <alignment vertical="center" wrapText="1"/>
    </xf>
    <xf numFmtId="0" fontId="29" fillId="0" borderId="67" xfId="47" applyFont="1" applyFill="1" applyBorder="1" applyAlignment="1">
      <alignment horizontal="center" vertical="center"/>
    </xf>
    <xf numFmtId="0" fontId="29" fillId="0" borderId="45" xfId="47" applyFont="1" applyFill="1" applyBorder="1" applyAlignment="1">
      <alignment vertical="center"/>
    </xf>
    <xf numFmtId="0" fontId="29" fillId="0" borderId="36" xfId="47" applyNumberFormat="1" applyFont="1" applyFill="1" applyBorder="1" applyAlignment="1">
      <alignment vertical="center" wrapText="1"/>
    </xf>
    <xf numFmtId="0" fontId="29" fillId="0" borderId="47" xfId="47" applyFont="1" applyFill="1" applyBorder="1" applyAlignment="1">
      <alignment horizontal="center" vertical="center"/>
    </xf>
    <xf numFmtId="0" fontId="29" fillId="0" borderId="39" xfId="47" applyFont="1" applyFill="1" applyBorder="1" applyAlignment="1">
      <alignment vertical="center"/>
    </xf>
    <xf numFmtId="0" fontId="29" fillId="0" borderId="0" xfId="54" applyNumberFormat="1" applyFont="1" applyFill="1" applyBorder="1" applyAlignment="1">
      <alignment horizontal="center" vertical="center"/>
    </xf>
    <xf numFmtId="0" fontId="29" fillId="0" borderId="50" xfId="47" applyNumberFormat="1" applyFont="1" applyFill="1" applyBorder="1" applyAlignment="1">
      <alignment vertical="center" wrapText="1"/>
    </xf>
    <xf numFmtId="0" fontId="29" fillId="0" borderId="51" xfId="47" applyFont="1" applyFill="1" applyBorder="1" applyAlignment="1">
      <alignment horizontal="center" vertical="center"/>
    </xf>
    <xf numFmtId="0" fontId="29" fillId="0" borderId="68" xfId="47" applyFont="1" applyFill="1" applyBorder="1" applyAlignment="1">
      <alignment vertical="center"/>
    </xf>
    <xf numFmtId="0" fontId="9" fillId="0" borderId="56" xfId="47" applyFill="1" applyBorder="1" applyAlignment="1">
      <alignment vertical="center"/>
    </xf>
    <xf numFmtId="0" fontId="29" fillId="0" borderId="2" xfId="47" applyNumberFormat="1" applyFont="1" applyFill="1" applyBorder="1" applyAlignment="1">
      <alignment vertical="center" wrapText="1"/>
    </xf>
    <xf numFmtId="0" fontId="29" fillId="0" borderId="2" xfId="47" applyNumberFormat="1" applyFont="1" applyFill="1" applyBorder="1" applyAlignment="1">
      <alignment vertical="center"/>
    </xf>
    <xf numFmtId="0" fontId="29" fillId="0" borderId="2" xfId="54" applyNumberFormat="1" applyFont="1" applyFill="1" applyBorder="1" applyAlignment="1">
      <alignment vertical="center" wrapText="1"/>
    </xf>
    <xf numFmtId="0" fontId="29" fillId="0" borderId="52" xfId="54" applyNumberFormat="1" applyFont="1" applyFill="1" applyBorder="1" applyAlignment="1">
      <alignment vertical="center"/>
    </xf>
    <xf numFmtId="0" fontId="35" fillId="0" borderId="0" xfId="0" applyFont="1" applyBorder="1" applyAlignment="1">
      <alignment horizontal="lef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29" fillId="0" borderId="46" xfId="47" applyNumberFormat="1" applyFont="1" applyFill="1" applyBorder="1" applyAlignment="1">
      <alignment vertical="center"/>
    </xf>
    <xf numFmtId="0" fontId="29" fillId="0" borderId="32" xfId="47" applyNumberFormat="1" applyFont="1" applyFill="1" applyBorder="1" applyAlignment="1">
      <alignment vertical="center" wrapText="1"/>
    </xf>
    <xf numFmtId="0" fontId="28" fillId="0" borderId="0" xfId="0" applyFont="1" applyBorder="1" applyAlignment="1">
      <alignment horizontal="center" vertical="center"/>
    </xf>
    <xf numFmtId="0" fontId="27" fillId="0" borderId="0" xfId="0" applyFont="1" applyBorder="1" applyAlignment="1">
      <alignment horizontal="center" vertical="center"/>
    </xf>
    <xf numFmtId="0" fontId="29" fillId="0" borderId="82" xfId="54" applyNumberFormat="1" applyFont="1" applyFill="1" applyBorder="1" applyAlignment="1">
      <alignment vertical="center" wrapText="1"/>
    </xf>
    <xf numFmtId="0" fontId="29" fillId="0" borderId="73" xfId="54" applyNumberFormat="1" applyFont="1" applyFill="1" applyBorder="1" applyAlignment="1">
      <alignment horizontal="distributed" vertical="center" wrapText="1"/>
    </xf>
    <xf numFmtId="0" fontId="29" fillId="0" borderId="28" xfId="54" applyNumberFormat="1" applyFont="1" applyFill="1" applyBorder="1" applyAlignment="1">
      <alignment vertical="center" wrapText="1"/>
    </xf>
    <xf numFmtId="0" fontId="39" fillId="0" borderId="0" xfId="0" applyFont="1" applyBorder="1" applyAlignment="1">
      <alignment horizontal="center" vertical="center"/>
    </xf>
    <xf numFmtId="3" fontId="29" fillId="0" borderId="0" xfId="47" applyNumberFormat="1" applyFont="1" applyFill="1" applyBorder="1" applyAlignment="1">
      <alignment horizontal="right" vertical="center"/>
    </xf>
    <xf numFmtId="0" fontId="29" fillId="0" borderId="13" xfId="53" applyNumberFormat="1" applyFont="1" applyFill="1" applyBorder="1" applyAlignment="1">
      <alignment horizontal="distributed" vertical="center" indent="12"/>
    </xf>
    <xf numFmtId="0" fontId="26" fillId="0" borderId="25" xfId="47" applyNumberFormat="1" applyFont="1" applyFill="1" applyBorder="1" applyAlignment="1">
      <alignment horizontal="center" vertical="center"/>
    </xf>
    <xf numFmtId="0" fontId="26" fillId="0" borderId="25" xfId="47" applyNumberFormat="1" applyFont="1" applyFill="1" applyBorder="1" applyAlignment="1">
      <alignment horizontal="distributed" vertical="center"/>
    </xf>
    <xf numFmtId="0" fontId="26" fillId="0" borderId="29" xfId="47" applyNumberFormat="1" applyFont="1" applyFill="1" applyBorder="1" applyAlignment="1">
      <alignment vertical="center"/>
    </xf>
    <xf numFmtId="0" fontId="26" fillId="0" borderId="25" xfId="47" applyNumberFormat="1" applyFont="1" applyFill="1" applyBorder="1" applyAlignment="1">
      <alignment vertical="center"/>
    </xf>
    <xf numFmtId="0" fontId="26" fillId="0" borderId="83" xfId="47" applyNumberFormat="1" applyFont="1" applyFill="1" applyBorder="1" applyAlignment="1">
      <alignment horizontal="center" vertical="center"/>
    </xf>
    <xf numFmtId="0" fontId="26" fillId="0" borderId="83" xfId="47" applyNumberFormat="1" applyFont="1" applyFill="1" applyBorder="1" applyAlignment="1">
      <alignment horizontal="distributed" vertical="center"/>
    </xf>
    <xf numFmtId="0" fontId="26" fillId="0" borderId="48" xfId="47" applyNumberFormat="1" applyFont="1" applyFill="1" applyBorder="1" applyAlignment="1">
      <alignment vertical="center"/>
    </xf>
    <xf numFmtId="0" fontId="26" fillId="0" borderId="0" xfId="47" applyNumberFormat="1" applyFont="1" applyFill="1" applyBorder="1" applyAlignment="1">
      <alignment vertical="center"/>
    </xf>
    <xf numFmtId="0" fontId="26" fillId="0" borderId="39" xfId="47" applyNumberFormat="1" applyFont="1" applyFill="1" applyBorder="1" applyAlignment="1">
      <alignment vertical="center"/>
    </xf>
    <xf numFmtId="0" fontId="26" fillId="0" borderId="83" xfId="47" applyNumberFormat="1" applyFont="1" applyFill="1" applyBorder="1" applyAlignment="1">
      <alignment vertical="center"/>
    </xf>
    <xf numFmtId="0" fontId="26" fillId="0" borderId="41" xfId="47" applyNumberFormat="1" applyFont="1" applyFill="1" applyBorder="1" applyAlignment="1">
      <alignment horizontal="center" vertical="center"/>
    </xf>
    <xf numFmtId="0" fontId="26" fillId="0" borderId="41" xfId="47" applyNumberFormat="1" applyFont="1" applyFill="1" applyBorder="1" applyAlignment="1">
      <alignment horizontal="distributed" vertical="center"/>
    </xf>
    <xf numFmtId="0" fontId="26" fillId="0" borderId="40" xfId="47" applyNumberFormat="1" applyFont="1" applyFill="1" applyBorder="1" applyAlignment="1">
      <alignment vertical="center"/>
    </xf>
    <xf numFmtId="0" fontId="26" fillId="0" borderId="52" xfId="47" applyNumberFormat="1" applyFont="1" applyFill="1" applyBorder="1" applyAlignment="1">
      <alignment vertical="center"/>
    </xf>
    <xf numFmtId="0" fontId="26" fillId="0" borderId="68" xfId="47" applyNumberFormat="1" applyFont="1" applyFill="1" applyBorder="1" applyAlignment="1">
      <alignment vertical="center"/>
    </xf>
    <xf numFmtId="0" fontId="25" fillId="0" borderId="2" xfId="0" applyFont="1" applyBorder="1" applyAlignment="1">
      <alignment vertical="center"/>
    </xf>
    <xf numFmtId="0" fontId="26" fillId="0" borderId="2" xfId="47" applyNumberFormat="1" applyFont="1" applyFill="1" applyBorder="1" applyAlignment="1">
      <alignment vertical="center" shrinkToFit="1"/>
    </xf>
    <xf numFmtId="0" fontId="25" fillId="0" borderId="65" xfId="0" applyFont="1" applyBorder="1" applyAlignment="1">
      <alignment vertical="center"/>
    </xf>
    <xf numFmtId="0" fontId="26" fillId="0" borderId="45" xfId="47" applyNumberFormat="1" applyFont="1" applyFill="1" applyBorder="1" applyAlignment="1">
      <alignment horizontal="distributed" vertical="center"/>
    </xf>
    <xf numFmtId="0" fontId="25" fillId="0" borderId="41" xfId="0" applyFont="1" applyBorder="1" applyAlignment="1">
      <alignment vertical="center"/>
    </xf>
    <xf numFmtId="0" fontId="26" fillId="0" borderId="40" xfId="47" applyNumberFormat="1" applyFont="1" applyFill="1" applyBorder="1" applyAlignment="1">
      <alignment horizontal="distributed" vertical="center"/>
    </xf>
    <xf numFmtId="0" fontId="25" fillId="0" borderId="73" xfId="0" applyFont="1" applyBorder="1" applyAlignment="1">
      <alignment vertical="center"/>
    </xf>
    <xf numFmtId="0" fontId="26" fillId="0" borderId="72" xfId="47" applyNumberFormat="1" applyFont="1" applyFill="1" applyBorder="1" applyAlignment="1">
      <alignment horizontal="distributed" vertical="center"/>
    </xf>
    <xf numFmtId="0" fontId="26" fillId="0" borderId="40" xfId="47" applyNumberFormat="1" applyFont="1" applyFill="1" applyBorder="1" applyAlignment="1">
      <alignment horizontal="distributed" vertical="center" justifyLastLine="1"/>
    </xf>
    <xf numFmtId="0" fontId="26" fillId="0" borderId="57" xfId="47" applyNumberFormat="1" applyFont="1" applyFill="1" applyBorder="1" applyAlignment="1">
      <alignment horizontal="distributed" vertical="center" justifyLastLine="1"/>
    </xf>
    <xf numFmtId="0" fontId="26" fillId="0" borderId="42" xfId="47" applyNumberFormat="1" applyFont="1" applyFill="1" applyBorder="1" applyAlignment="1">
      <alignment horizontal="distributed" vertical="center" justifyLastLine="1"/>
    </xf>
    <xf numFmtId="0" fontId="26" fillId="0" borderId="50" xfId="47" applyNumberFormat="1" applyFont="1" applyFill="1" applyBorder="1" applyAlignment="1">
      <alignment horizontal="distributed" vertical="center" justifyLastLine="1"/>
    </xf>
    <xf numFmtId="0" fontId="26" fillId="0" borderId="13" xfId="47" applyNumberFormat="1" applyFont="1" applyFill="1" applyBorder="1" applyAlignment="1">
      <alignment horizontal="center" vertical="center"/>
    </xf>
    <xf numFmtId="0" fontId="26" fillId="0" borderId="12" xfId="47" applyNumberFormat="1" applyFont="1" applyFill="1" applyBorder="1" applyAlignment="1">
      <alignment horizontal="center" vertical="center"/>
    </xf>
    <xf numFmtId="0" fontId="24" fillId="0" borderId="0" xfId="0" applyFont="1" applyBorder="1" applyAlignment="1">
      <alignment vertical="center"/>
    </xf>
    <xf numFmtId="0" fontId="24" fillId="0" borderId="0" xfId="57" applyFont="1" applyBorder="1" applyAlignment="1">
      <alignment horizontal="left" vertical="center"/>
    </xf>
    <xf numFmtId="0" fontId="29" fillId="0" borderId="56" xfId="47" applyNumberFormat="1" applyFont="1" applyFill="1" applyBorder="1" applyAlignment="1">
      <alignment horizontal="center" vertical="center"/>
    </xf>
    <xf numFmtId="0" fontId="29" fillId="0" borderId="13" xfId="47" applyNumberFormat="1" applyFont="1" applyFill="1" applyBorder="1" applyAlignment="1">
      <alignment horizontal="distributed" vertical="center" indent="5"/>
    </xf>
    <xf numFmtId="0" fontId="29" fillId="0" borderId="0" xfId="47" applyNumberFormat="1" applyFont="1" applyFill="1" applyBorder="1" applyAlignment="1">
      <alignment horizontal="center" vertical="center"/>
    </xf>
    <xf numFmtId="0" fontId="29" fillId="0" borderId="0" xfId="47" applyNumberFormat="1" applyFont="1" applyFill="1" applyBorder="1" applyAlignment="1">
      <alignment vertical="center"/>
    </xf>
    <xf numFmtId="0" fontId="26" fillId="0" borderId="40" xfId="47" applyNumberFormat="1" applyFont="1" applyFill="1" applyBorder="1" applyAlignment="1">
      <alignment horizontal="center" vertical="center"/>
    </xf>
    <xf numFmtId="0" fontId="26" fillId="0" borderId="57" xfId="47" applyNumberFormat="1" applyFont="1" applyFill="1" applyBorder="1" applyAlignment="1">
      <alignment horizontal="center" vertical="center" wrapText="1"/>
    </xf>
    <xf numFmtId="0" fontId="26" fillId="0" borderId="57" xfId="47" applyNumberFormat="1" applyFont="1" applyFill="1" applyBorder="1" applyAlignment="1">
      <alignment horizontal="center" vertical="center"/>
    </xf>
    <xf numFmtId="0" fontId="0" fillId="0" borderId="0" xfId="0" applyAlignment="1">
      <alignment horizontal="left" vertical="center"/>
    </xf>
    <xf numFmtId="0" fontId="28" fillId="0" borderId="0" xfId="0" applyFont="1" applyAlignment="1">
      <alignment horizontal="left" vertical="center"/>
    </xf>
    <xf numFmtId="0" fontId="29" fillId="0" borderId="0" xfId="47" applyNumberFormat="1" applyFont="1" applyFill="1" applyBorder="1" applyAlignment="1">
      <alignment horizontal="distributed" vertical="center"/>
    </xf>
    <xf numFmtId="0" fontId="29" fillId="0" borderId="0" xfId="47" applyNumberFormat="1" applyFont="1" applyFill="1" applyBorder="1" applyAlignment="1">
      <alignment horizontal="distributed" vertical="distributed"/>
    </xf>
    <xf numFmtId="0" fontId="0" fillId="0" borderId="0" xfId="0" applyAlignment="1"/>
    <xf numFmtId="176" fontId="26" fillId="0" borderId="84" xfId="56" applyNumberFormat="1" applyFont="1" applyBorder="1" applyAlignment="1">
      <alignment horizontal="right" vertical="center"/>
    </xf>
    <xf numFmtId="0" fontId="26" fillId="0" borderId="57" xfId="49" applyNumberFormat="1" applyFont="1" applyFill="1" applyBorder="1" applyAlignment="1">
      <alignment horizontal="center" vertical="center" wrapText="1"/>
    </xf>
    <xf numFmtId="0" fontId="26" fillId="0" borderId="51" xfId="49" applyNumberFormat="1" applyFont="1" applyFill="1" applyBorder="1" applyAlignment="1">
      <alignment horizontal="center" vertical="center"/>
    </xf>
    <xf numFmtId="0" fontId="29" fillId="0" borderId="0" xfId="47" applyFont="1" applyFill="1" applyBorder="1" applyAlignment="1">
      <alignment vertical="center"/>
    </xf>
    <xf numFmtId="3" fontId="26" fillId="0" borderId="40" xfId="48" applyNumberFormat="1" applyFont="1" applyFill="1" applyBorder="1" applyAlignment="1">
      <alignment horizontal="distributed" vertical="center" justifyLastLine="1"/>
    </xf>
    <xf numFmtId="3" fontId="26" fillId="0" borderId="57" xfId="48" applyNumberFormat="1" applyFont="1" applyFill="1" applyBorder="1" applyAlignment="1">
      <alignment horizontal="distributed" vertical="center" justifyLastLine="1"/>
    </xf>
    <xf numFmtId="3" fontId="26" fillId="0" borderId="50" xfId="48" applyNumberFormat="1" applyFont="1" applyFill="1" applyBorder="1" applyAlignment="1">
      <alignment horizontal="distributed" vertical="center" justifyLastLine="1"/>
    </xf>
    <xf numFmtId="3" fontId="26" fillId="0" borderId="15" xfId="48" applyNumberFormat="1" applyFont="1" applyFill="1" applyBorder="1" applyAlignment="1">
      <alignment horizontal="distributed" vertical="center" justifyLastLine="1"/>
    </xf>
    <xf numFmtId="3" fontId="26" fillId="0" borderId="56" xfId="48" applyNumberFormat="1" applyFont="1" applyFill="1" applyBorder="1" applyAlignment="1">
      <alignment horizontal="distributed" vertical="center" justifyLastLine="1"/>
    </xf>
    <xf numFmtId="0" fontId="25" fillId="0" borderId="0" xfId="0" applyFont="1" applyFill="1" applyBorder="1" applyAlignment="1">
      <alignment vertical="center"/>
    </xf>
    <xf numFmtId="0" fontId="24" fillId="0" borderId="0" xfId="57" applyFont="1" applyFill="1" applyBorder="1" applyAlignment="1">
      <alignment horizontal="left" vertical="center"/>
    </xf>
    <xf numFmtId="3" fontId="26" fillId="0" borderId="14" xfId="48" applyNumberFormat="1" applyFont="1" applyFill="1" applyBorder="1" applyAlignment="1">
      <alignment horizontal="distributed" vertical="center" justifyLastLine="1"/>
    </xf>
    <xf numFmtId="3" fontId="26" fillId="0" borderId="56" xfId="48" applyNumberFormat="1" applyFont="1" applyFill="1" applyBorder="1" applyAlignment="1">
      <alignment horizontal="center" vertical="center"/>
    </xf>
    <xf numFmtId="182" fontId="29" fillId="0" borderId="0" xfId="0" applyNumberFormat="1" applyFont="1" applyFill="1" applyBorder="1" applyAlignment="1">
      <alignment horizontal="center" vertical="center"/>
    </xf>
    <xf numFmtId="0" fontId="29" fillId="0" borderId="0" xfId="0" applyFont="1" applyFill="1" applyBorder="1" applyAlignment="1">
      <alignment horizontal="right"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center"/>
    </xf>
    <xf numFmtId="0" fontId="42" fillId="0" borderId="0" xfId="57" applyFont="1" applyFill="1" applyBorder="1" applyAlignment="1">
      <alignment vertical="center"/>
    </xf>
    <xf numFmtId="182" fontId="24" fillId="0" borderId="0" xfId="0" applyNumberFormat="1" applyFont="1" applyFill="1" applyBorder="1" applyAlignment="1">
      <alignment horizontal="center" vertical="center"/>
    </xf>
    <xf numFmtId="0" fontId="24" fillId="0" borderId="0" xfId="0" applyFont="1" applyFill="1" applyBorder="1" applyAlignment="1">
      <alignment vertical="center"/>
    </xf>
    <xf numFmtId="182" fontId="43" fillId="0" borderId="0" xfId="0" applyNumberFormat="1" applyFont="1" applyFill="1" applyBorder="1" applyAlignment="1">
      <alignment horizontal="center" vertical="center"/>
    </xf>
    <xf numFmtId="0" fontId="43" fillId="0" borderId="0" xfId="0" applyFont="1" applyFill="1" applyBorder="1" applyAlignment="1">
      <alignment horizontal="center" vertical="center"/>
    </xf>
    <xf numFmtId="0" fontId="26" fillId="0" borderId="0" xfId="0" applyFont="1" applyFill="1" applyBorder="1" applyAlignment="1">
      <alignment horizontal="right" vertical="center"/>
    </xf>
    <xf numFmtId="3" fontId="26" fillId="0" borderId="42" xfId="48" applyNumberFormat="1" applyFont="1" applyFill="1" applyBorder="1" applyAlignment="1">
      <alignment horizontal="distributed" vertical="center" justifyLastLine="1"/>
    </xf>
    <xf numFmtId="3" fontId="26" fillId="0" borderId="51" xfId="48" applyNumberFormat="1" applyFont="1" applyFill="1" applyBorder="1" applyAlignment="1">
      <alignment horizontal="distributed" vertical="center" justifyLastLine="1"/>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35" fillId="0" borderId="0" xfId="0" applyFont="1" applyFill="1" applyBorder="1" applyAlignment="1">
      <alignment horizontal="lef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3" fontId="26" fillId="0" borderId="13" xfId="48" applyNumberFormat="1" applyFont="1" applyFill="1" applyBorder="1" applyAlignment="1">
      <alignment horizontal="center" vertical="center"/>
    </xf>
    <xf numFmtId="0" fontId="25" fillId="0" borderId="0" xfId="0" applyFont="1" applyFill="1" applyBorder="1" applyAlignment="1">
      <alignment horizontal="center" vertical="center"/>
    </xf>
    <xf numFmtId="0" fontId="39" fillId="0" borderId="0" xfId="0" applyFont="1" applyFill="1" applyBorder="1" applyAlignment="1">
      <alignment horizontal="center" vertical="center"/>
    </xf>
    <xf numFmtId="0" fontId="24" fillId="0" borderId="0" xfId="57" applyFont="1" applyFill="1" applyBorder="1" applyAlignment="1">
      <alignment vertical="center"/>
    </xf>
    <xf numFmtId="41" fontId="24" fillId="0" borderId="0" xfId="57" applyNumberFormat="1" applyFont="1" applyFill="1" applyBorder="1" applyAlignment="1">
      <alignment vertical="center"/>
    </xf>
    <xf numFmtId="0" fontId="24" fillId="0" borderId="0" xfId="57" applyFont="1" applyFill="1" applyBorder="1" applyAlignment="1">
      <alignment horizontal="distributed" vertical="center"/>
    </xf>
    <xf numFmtId="183" fontId="45" fillId="0" borderId="0" xfId="0" applyNumberFormat="1" applyFont="1" applyFill="1" applyBorder="1" applyAlignment="1">
      <alignment horizontal="right" vertical="center"/>
    </xf>
    <xf numFmtId="0" fontId="41" fillId="0" borderId="0" xfId="57" applyFont="1" applyFill="1" applyBorder="1" applyAlignment="1">
      <alignment horizontal="distributed" vertical="center"/>
    </xf>
    <xf numFmtId="3" fontId="26" fillId="0" borderId="14" xfId="48" applyNumberFormat="1" applyFont="1" applyFill="1" applyBorder="1" applyAlignment="1">
      <alignment horizontal="center" vertical="center" wrapText="1"/>
    </xf>
    <xf numFmtId="0" fontId="29" fillId="0" borderId="0" xfId="57" applyFont="1" applyFill="1" applyBorder="1" applyAlignment="1">
      <alignment horizontal="center" vertical="center" wrapText="1"/>
    </xf>
    <xf numFmtId="176" fontId="26" fillId="0" borderId="0" xfId="56" applyNumberFormat="1" applyFont="1" applyFill="1" applyBorder="1" applyAlignment="1">
      <alignment horizontal="right" vertical="center"/>
    </xf>
    <xf numFmtId="0" fontId="46" fillId="0" borderId="0" xfId="57" applyFont="1" applyFill="1" applyBorder="1" applyAlignment="1">
      <alignment vertical="center"/>
    </xf>
    <xf numFmtId="0" fontId="26" fillId="0" borderId="43" xfId="48" applyNumberFormat="1" applyFont="1" applyFill="1" applyBorder="1" applyAlignment="1">
      <alignment horizontal="center" vertical="center" wrapText="1"/>
    </xf>
    <xf numFmtId="0" fontId="26" fillId="0" borderId="69" xfId="48" applyNumberFormat="1" applyFont="1" applyFill="1" applyBorder="1" applyAlignment="1">
      <alignment horizontal="center" vertical="center" wrapText="1"/>
    </xf>
    <xf numFmtId="0" fontId="26" fillId="0" borderId="69" xfId="48" applyNumberFormat="1" applyFont="1" applyFill="1" applyBorder="1" applyAlignment="1">
      <alignment horizontal="center" vertical="center"/>
    </xf>
    <xf numFmtId="0" fontId="26" fillId="0" borderId="12" xfId="48" applyNumberFormat="1" applyFont="1" applyFill="1" applyBorder="1" applyAlignment="1">
      <alignment horizontal="center" vertical="center"/>
    </xf>
    <xf numFmtId="0" fontId="29" fillId="0" borderId="0" xfId="0" applyFont="1" applyFill="1" applyBorder="1" applyAlignment="1">
      <alignment vertical="center" wrapText="1"/>
    </xf>
    <xf numFmtId="0" fontId="31" fillId="0" borderId="0" xfId="0" applyFont="1" applyFill="1" applyBorder="1" applyAlignment="1">
      <alignment vertical="center"/>
    </xf>
    <xf numFmtId="0" fontId="29" fillId="0" borderId="0" xfId="57" applyFont="1" applyFill="1" applyBorder="1" applyAlignment="1">
      <alignment horizontal="distributed" vertical="center"/>
    </xf>
    <xf numFmtId="176" fontId="26" fillId="0" borderId="29" xfId="56" applyNumberFormat="1" applyFont="1" applyBorder="1" applyAlignment="1">
      <alignment vertical="center"/>
    </xf>
    <xf numFmtId="188" fontId="26" fillId="0" borderId="29" xfId="47" applyNumberFormat="1" applyFont="1" applyFill="1" applyBorder="1" applyAlignment="1">
      <alignment horizontal="right" vertical="center"/>
    </xf>
    <xf numFmtId="188" fontId="26" fillId="0" borderId="25" xfId="47" applyNumberFormat="1" applyFont="1" applyFill="1" applyBorder="1" applyAlignment="1">
      <alignment vertical="center"/>
    </xf>
    <xf numFmtId="41" fontId="41" fillId="0" borderId="0" xfId="57" applyNumberFormat="1" applyFont="1" applyFill="1" applyBorder="1" applyAlignment="1">
      <alignment horizontal="right" vertical="center"/>
    </xf>
    <xf numFmtId="0" fontId="26" fillId="0" borderId="34" xfId="47" applyNumberFormat="1" applyFont="1" applyFill="1" applyBorder="1" applyAlignment="1">
      <alignment horizontal="center" vertical="center"/>
    </xf>
    <xf numFmtId="188" fontId="26" fillId="0" borderId="36" xfId="47" applyNumberFormat="1" applyFont="1" applyFill="1" applyBorder="1" applyAlignment="1">
      <alignment horizontal="right" vertical="center"/>
    </xf>
    <xf numFmtId="188" fontId="26" fillId="0" borderId="34" xfId="47" applyNumberFormat="1" applyFont="1" applyFill="1" applyBorder="1" applyAlignment="1">
      <alignment vertical="center"/>
    </xf>
    <xf numFmtId="0" fontId="29" fillId="0" borderId="0" xfId="57" applyFont="1" applyFill="1" applyBorder="1" applyAlignment="1">
      <alignment horizontal="center" vertical="center" textRotation="255"/>
    </xf>
    <xf numFmtId="188" fontId="26" fillId="0" borderId="40" xfId="47" applyNumberFormat="1" applyFont="1" applyFill="1" applyBorder="1" applyAlignment="1">
      <alignment horizontal="right" vertical="center"/>
    </xf>
    <xf numFmtId="0" fontId="29" fillId="0" borderId="0" xfId="57" applyFont="1" applyFill="1" applyBorder="1" applyAlignment="1">
      <alignment vertical="center"/>
    </xf>
    <xf numFmtId="41" fontId="24" fillId="0" borderId="0" xfId="57" applyNumberFormat="1" applyFont="1" applyFill="1" applyBorder="1" applyAlignment="1">
      <alignment horizontal="right" vertical="center"/>
    </xf>
    <xf numFmtId="41" fontId="24" fillId="0" borderId="0" xfId="57" applyNumberFormat="1" applyFont="1" applyFill="1" applyBorder="1" applyAlignment="1">
      <alignment horizontal="distributed" vertical="center"/>
    </xf>
    <xf numFmtId="0" fontId="25" fillId="0" borderId="25" xfId="0" applyFont="1" applyFill="1" applyBorder="1" applyAlignment="1">
      <alignment vertical="center"/>
    </xf>
    <xf numFmtId="41" fontId="24" fillId="0" borderId="0" xfId="57" applyNumberFormat="1" applyFont="1" applyFill="1" applyBorder="1" applyAlignment="1">
      <alignment horizontal="left" vertical="center"/>
    </xf>
    <xf numFmtId="0" fontId="33" fillId="0" borderId="0" xfId="0" applyFont="1" applyFill="1" applyBorder="1" applyAlignment="1">
      <alignment horizontal="center" vertical="center"/>
    </xf>
    <xf numFmtId="0" fontId="29" fillId="0" borderId="0" xfId="57" applyFont="1" applyFill="1" applyBorder="1" applyAlignment="1">
      <alignment horizontal="center" vertical="center"/>
    </xf>
    <xf numFmtId="0" fontId="26" fillId="0" borderId="0" xfId="0" applyFont="1" applyFill="1" applyBorder="1" applyAlignment="1">
      <alignment vertical="center" shrinkToFit="1"/>
    </xf>
    <xf numFmtId="0" fontId="26" fillId="0" borderId="0" xfId="57" applyFont="1" applyFill="1" applyBorder="1" applyAlignment="1">
      <alignment horizontal="center" vertical="center" textRotation="255"/>
    </xf>
    <xf numFmtId="0" fontId="26" fillId="0" borderId="0" xfId="0" applyFont="1" applyFill="1" applyBorder="1" applyAlignment="1">
      <alignment horizontal="center" vertical="center"/>
    </xf>
    <xf numFmtId="182" fontId="26" fillId="0" borderId="0" xfId="0" applyNumberFormat="1" applyFont="1" applyFill="1" applyBorder="1" applyAlignment="1">
      <alignment horizontal="center" vertical="center"/>
    </xf>
    <xf numFmtId="0" fontId="26" fillId="0" borderId="0" xfId="57" applyFont="1" applyFill="1" applyBorder="1" applyAlignment="1">
      <alignment horizontal="center" vertical="center"/>
    </xf>
    <xf numFmtId="0" fontId="26" fillId="0" borderId="0" xfId="57" applyFont="1" applyFill="1" applyBorder="1" applyAlignment="1">
      <alignment vertical="center"/>
    </xf>
    <xf numFmtId="0" fontId="47" fillId="0" borderId="0" xfId="0" applyFont="1" applyFill="1" applyBorder="1" applyAlignment="1">
      <alignment horizontal="center" vertical="center"/>
    </xf>
    <xf numFmtId="0" fontId="26" fillId="0" borderId="0" xfId="57" applyFont="1" applyFill="1" applyBorder="1" applyAlignment="1">
      <alignment horizontal="distributed" vertical="center"/>
    </xf>
    <xf numFmtId="0" fontId="26" fillId="0" borderId="27" xfId="47" applyNumberFormat="1" applyFont="1" applyFill="1" applyBorder="1" applyAlignment="1">
      <alignment horizontal="center" vertical="center"/>
    </xf>
    <xf numFmtId="0" fontId="26" fillId="0" borderId="82" xfId="47" applyNumberFormat="1" applyFont="1" applyFill="1" applyBorder="1" applyAlignment="1">
      <alignment horizontal="center" vertical="center"/>
    </xf>
    <xf numFmtId="41" fontId="26" fillId="0" borderId="0" xfId="57" applyNumberFormat="1" applyFont="1" applyFill="1" applyBorder="1" applyAlignment="1">
      <alignment vertical="center"/>
    </xf>
    <xf numFmtId="41" fontId="26" fillId="0" borderId="0" xfId="57" applyNumberFormat="1" applyFont="1" applyFill="1" applyBorder="1" applyAlignment="1">
      <alignment horizontal="right" vertical="center"/>
    </xf>
    <xf numFmtId="0" fontId="26" fillId="0" borderId="0" xfId="57" applyFont="1" applyFill="1" applyBorder="1" applyAlignment="1">
      <alignment horizontal="left" vertical="center"/>
    </xf>
    <xf numFmtId="188" fontId="26" fillId="0" borderId="34" xfId="47" applyNumberFormat="1" applyFont="1" applyFill="1" applyBorder="1" applyAlignment="1">
      <alignment horizontal="left" vertical="center"/>
    </xf>
    <xf numFmtId="188" fontId="26" fillId="0" borderId="25" xfId="47" applyNumberFormat="1" applyFont="1" applyFill="1" applyBorder="1" applyAlignment="1">
      <alignment horizontal="left" vertical="center"/>
    </xf>
    <xf numFmtId="188" fontId="26" fillId="0" borderId="34" xfId="47" applyNumberFormat="1" applyFont="1" applyFill="1" applyBorder="1" applyAlignment="1">
      <alignment horizontal="right" vertical="center"/>
    </xf>
    <xf numFmtId="188" fontId="26" fillId="0" borderId="25" xfId="47" applyNumberFormat="1" applyFont="1" applyFill="1" applyBorder="1" applyAlignment="1">
      <alignment horizontal="right" vertical="center"/>
    </xf>
    <xf numFmtId="49" fontId="26" fillId="0" borderId="83" xfId="47" applyNumberFormat="1" applyFont="1" applyFill="1" applyBorder="1" applyAlignment="1">
      <alignment horizontal="left" vertical="center"/>
    </xf>
    <xf numFmtId="49" fontId="26" fillId="0" borderId="34" xfId="47" applyNumberFormat="1" applyFont="1" applyFill="1" applyBorder="1" applyAlignment="1">
      <alignment horizontal="left" vertical="center"/>
    </xf>
    <xf numFmtId="188" fontId="26" fillId="0" borderId="41" xfId="47" applyNumberFormat="1" applyFont="1" applyFill="1" applyBorder="1" applyAlignment="1">
      <alignment vertical="center"/>
    </xf>
    <xf numFmtId="189" fontId="26" fillId="0" borderId="34" xfId="47" applyNumberFormat="1" applyFont="1" applyFill="1" applyBorder="1" applyAlignment="1">
      <alignment horizontal="right" vertical="center"/>
    </xf>
    <xf numFmtId="0" fontId="0" fillId="0" borderId="0" xfId="0" applyProtection="1"/>
    <xf numFmtId="0" fontId="26" fillId="0" borderId="0" xfId="0" applyFont="1" applyAlignment="1" applyProtection="1">
      <alignment horizontal="left" vertical="center"/>
      <protection locked="0"/>
    </xf>
    <xf numFmtId="176" fontId="26" fillId="0" borderId="70" xfId="0" applyNumberFormat="1" applyFont="1" applyBorder="1" applyAlignment="1">
      <alignment horizontal="right" vertical="center"/>
    </xf>
    <xf numFmtId="176" fontId="26" fillId="0" borderId="30" xfId="0" applyNumberFormat="1" applyFont="1" applyBorder="1" applyAlignment="1">
      <alignment horizontal="right" vertical="center"/>
    </xf>
    <xf numFmtId="176" fontId="26" fillId="0" borderId="70" xfId="0" applyNumberFormat="1" applyFont="1" applyBorder="1" applyAlignment="1">
      <alignment horizontal="center" vertical="center"/>
    </xf>
    <xf numFmtId="176" fontId="26" fillId="0" borderId="30" xfId="0" applyNumberFormat="1" applyFont="1" applyBorder="1" applyAlignment="1">
      <alignment horizontal="center" vertical="center"/>
    </xf>
    <xf numFmtId="190" fontId="26" fillId="0" borderId="30" xfId="0" applyNumberFormat="1" applyFont="1" applyBorder="1" applyAlignment="1">
      <alignment horizontal="right" vertical="center"/>
    </xf>
    <xf numFmtId="190" fontId="26" fillId="0" borderId="84" xfId="0" applyNumberFormat="1" applyFont="1" applyBorder="1" applyAlignment="1">
      <alignment horizontal="right" vertical="center"/>
    </xf>
    <xf numFmtId="0" fontId="26" fillId="0" borderId="84" xfId="0" applyNumberFormat="1" applyFont="1" applyBorder="1" applyAlignment="1">
      <alignment horizontal="distributed" vertical="center"/>
    </xf>
    <xf numFmtId="0" fontId="26" fillId="0" borderId="31" xfId="0" applyNumberFormat="1" applyFont="1" applyBorder="1" applyAlignment="1">
      <alignment horizontal="distributed" vertical="center" wrapText="1"/>
    </xf>
    <xf numFmtId="176" fontId="26" fillId="0" borderId="35" xfId="0" applyNumberFormat="1" applyFont="1" applyBorder="1" applyAlignment="1">
      <alignment horizontal="right" vertical="center"/>
    </xf>
    <xf numFmtId="176" fontId="26" fillId="0" borderId="55" xfId="0" applyNumberFormat="1" applyFont="1" applyBorder="1" applyAlignment="1">
      <alignment horizontal="right" vertical="center"/>
    </xf>
    <xf numFmtId="176" fontId="26" fillId="0" borderId="35" xfId="0" applyNumberFormat="1" applyFont="1" applyBorder="1" applyAlignment="1">
      <alignment horizontal="center" vertical="center"/>
    </xf>
    <xf numFmtId="176" fontId="26" fillId="0" borderId="55" xfId="0" applyNumberFormat="1" applyFont="1" applyBorder="1" applyAlignment="1">
      <alignment horizontal="center" vertical="center"/>
    </xf>
    <xf numFmtId="190" fontId="26" fillId="0" borderId="55" xfId="0" applyNumberFormat="1" applyFont="1" applyBorder="1" applyAlignment="1">
      <alignment horizontal="right" vertical="center"/>
    </xf>
    <xf numFmtId="190" fontId="26" fillId="0" borderId="53" xfId="0" applyNumberFormat="1" applyFont="1" applyBorder="1" applyAlignment="1">
      <alignment horizontal="right" vertical="center"/>
    </xf>
    <xf numFmtId="0" fontId="26" fillId="0" borderId="53" xfId="0" applyNumberFormat="1" applyFont="1" applyBorder="1" applyAlignment="1">
      <alignment horizontal="distributed" vertical="center"/>
    </xf>
    <xf numFmtId="0" fontId="26" fillId="0" borderId="85" xfId="0" applyNumberFormat="1" applyFont="1" applyBorder="1" applyAlignment="1">
      <alignment horizontal="distributed" vertical="center" wrapText="1"/>
    </xf>
    <xf numFmtId="176" fontId="26" fillId="0" borderId="36" xfId="0" applyNumberFormat="1" applyFont="1" applyBorder="1" applyAlignment="1">
      <alignment horizontal="right" vertical="center"/>
    </xf>
    <xf numFmtId="176" fontId="26" fillId="0" borderId="36" xfId="0" applyNumberFormat="1" applyFont="1" applyBorder="1" applyAlignment="1">
      <alignment horizontal="center" vertical="center"/>
    </xf>
    <xf numFmtId="176" fontId="26" fillId="0" borderId="33" xfId="0" applyNumberFormat="1" applyFont="1" applyBorder="1" applyAlignment="1">
      <alignment horizontal="center" vertical="center"/>
    </xf>
    <xf numFmtId="190" fontId="26" fillId="0" borderId="33" xfId="0" applyNumberFormat="1" applyFont="1" applyBorder="1" applyAlignment="1">
      <alignment horizontal="right" vertical="center"/>
    </xf>
    <xf numFmtId="190" fontId="26" fillId="0" borderId="49" xfId="0" applyNumberFormat="1" applyFont="1" applyBorder="1" applyAlignment="1">
      <alignment horizontal="right" vertical="center"/>
    </xf>
    <xf numFmtId="0" fontId="26" fillId="0" borderId="49" xfId="0" applyNumberFormat="1" applyFont="1" applyBorder="1" applyAlignment="1">
      <alignment horizontal="distributed" vertical="center"/>
    </xf>
    <xf numFmtId="0" fontId="26" fillId="0" borderId="34" xfId="0" applyNumberFormat="1" applyFont="1" applyBorder="1" applyAlignment="1">
      <alignment horizontal="distributed" vertical="center" wrapText="1"/>
    </xf>
    <xf numFmtId="176" fontId="26" fillId="0" borderId="48" xfId="0" applyNumberFormat="1" applyFont="1" applyBorder="1" applyAlignment="1">
      <alignment horizontal="right" vertical="center"/>
    </xf>
    <xf numFmtId="176" fontId="26" fillId="0" borderId="48" xfId="0" applyNumberFormat="1" applyFont="1" applyBorder="1" applyAlignment="1">
      <alignment horizontal="center" vertical="center"/>
    </xf>
    <xf numFmtId="176" fontId="26" fillId="0" borderId="38" xfId="0" applyNumberFormat="1" applyFont="1" applyBorder="1" applyAlignment="1">
      <alignment horizontal="center" vertical="center"/>
    </xf>
    <xf numFmtId="190" fontId="26" fillId="0" borderId="38" xfId="0" applyNumberFormat="1" applyFont="1" applyBorder="1" applyAlignment="1">
      <alignment horizontal="right" vertical="center"/>
    </xf>
    <xf numFmtId="190" fontId="26" fillId="0" borderId="64" xfId="0" applyNumberFormat="1" applyFont="1" applyBorder="1" applyAlignment="1">
      <alignment horizontal="right" vertical="center"/>
    </xf>
    <xf numFmtId="0" fontId="26" fillId="0" borderId="64" xfId="0" applyNumberFormat="1" applyFont="1" applyFill="1" applyBorder="1" applyAlignment="1">
      <alignment horizontal="distributed" vertical="center"/>
    </xf>
    <xf numFmtId="0" fontId="26" fillId="0" borderId="83" xfId="0" applyNumberFormat="1" applyFont="1" applyFill="1" applyBorder="1" applyAlignment="1">
      <alignment horizontal="distributed" vertical="center"/>
    </xf>
    <xf numFmtId="0" fontId="26" fillId="0" borderId="34" xfId="0" applyNumberFormat="1" applyFont="1" applyBorder="1" applyAlignment="1">
      <alignment horizontal="distributed" vertical="center"/>
    </xf>
    <xf numFmtId="190" fontId="26" fillId="0" borderId="33" xfId="0" applyNumberFormat="1" applyFont="1" applyBorder="1" applyAlignment="1">
      <alignment horizontal="center" vertical="center"/>
    </xf>
    <xf numFmtId="190" fontId="26" fillId="0" borderId="49" xfId="0" applyNumberFormat="1" applyFont="1" applyBorder="1" applyAlignment="1">
      <alignment horizontal="center" vertical="center"/>
    </xf>
    <xf numFmtId="190" fontId="26" fillId="0" borderId="36" xfId="0" applyNumberFormat="1" applyFont="1" applyBorder="1" applyAlignment="1">
      <alignment horizontal="right" vertical="center"/>
    </xf>
    <xf numFmtId="190" fontId="26" fillId="0" borderId="34" xfId="0" applyNumberFormat="1" applyFont="1" applyBorder="1" applyAlignment="1">
      <alignment horizontal="right" vertical="center"/>
    </xf>
    <xf numFmtId="190" fontId="26" fillId="0" borderId="36" xfId="0" applyNumberFormat="1" applyFont="1" applyBorder="1" applyAlignment="1">
      <alignment vertical="center"/>
    </xf>
    <xf numFmtId="190" fontId="26" fillId="0" borderId="34" xfId="0" applyNumberFormat="1" applyFont="1" applyBorder="1" applyAlignment="1">
      <alignment vertical="center"/>
    </xf>
    <xf numFmtId="190" fontId="26" fillId="0" borderId="36" xfId="0" applyNumberFormat="1" applyFont="1" applyBorder="1" applyAlignment="1">
      <alignment horizontal="center" vertical="center"/>
    </xf>
    <xf numFmtId="190" fontId="26" fillId="0" borderId="34" xfId="0" applyNumberFormat="1" applyFont="1" applyBorder="1" applyAlignment="1">
      <alignment horizontal="center" vertical="center"/>
    </xf>
    <xf numFmtId="190" fontId="26" fillId="0" borderId="36" xfId="0" applyNumberFormat="1" applyFont="1" applyBorder="1" applyAlignment="1" applyProtection="1">
      <alignment horizontal="right" vertical="center"/>
    </xf>
    <xf numFmtId="190" fontId="26" fillId="0" borderId="34" xfId="0" applyNumberFormat="1" applyFont="1" applyBorder="1" applyAlignment="1" applyProtection="1">
      <alignment horizontal="right" vertical="center"/>
    </xf>
    <xf numFmtId="176" fontId="26" fillId="0" borderId="36" xfId="0" applyNumberFormat="1" applyFont="1" applyBorder="1" applyAlignment="1" applyProtection="1">
      <alignment horizontal="right" vertical="center"/>
    </xf>
    <xf numFmtId="176" fontId="26" fillId="0" borderId="57" xfId="0" applyNumberFormat="1" applyFont="1" applyBorder="1" applyAlignment="1">
      <alignment vertical="center"/>
    </xf>
    <xf numFmtId="190" fontId="26" fillId="0" borderId="40" xfId="0" applyNumberFormat="1" applyFont="1" applyBorder="1" applyAlignment="1">
      <alignment vertical="center"/>
    </xf>
    <xf numFmtId="190" fontId="26" fillId="0" borderId="41" xfId="0" applyNumberFormat="1" applyFont="1" applyBorder="1" applyAlignment="1">
      <alignment vertical="center"/>
    </xf>
    <xf numFmtId="0" fontId="26" fillId="0" borderId="50" xfId="0" applyNumberFormat="1" applyFont="1" applyBorder="1" applyAlignment="1">
      <alignment horizontal="distributed" vertical="center"/>
    </xf>
    <xf numFmtId="0" fontId="26" fillId="0" borderId="41" xfId="0" applyNumberFormat="1" applyFont="1" applyBorder="1" applyAlignment="1">
      <alignment horizontal="distributed" vertical="center"/>
    </xf>
    <xf numFmtId="0" fontId="26" fillId="0" borderId="14" xfId="0" applyFont="1" applyBorder="1" applyAlignment="1">
      <alignment horizontal="center" vertical="center" wrapText="1"/>
    </xf>
    <xf numFmtId="0" fontId="26" fillId="0" borderId="45" xfId="0" applyFont="1" applyBorder="1" applyAlignment="1">
      <alignment horizontal="center" vertical="center"/>
    </xf>
    <xf numFmtId="0" fontId="26" fillId="0" borderId="65" xfId="0" applyFont="1" applyBorder="1" applyAlignment="1">
      <alignment horizontal="center" vertical="center"/>
    </xf>
    <xf numFmtId="0" fontId="26" fillId="0" borderId="54" xfId="0" applyFont="1" applyBorder="1" applyAlignment="1">
      <alignment horizontal="center" vertical="center" wrapText="1"/>
    </xf>
    <xf numFmtId="0" fontId="26" fillId="0" borderId="67" xfId="0" applyFont="1" applyBorder="1" applyAlignment="1">
      <alignment horizontal="distributed" vertical="center"/>
    </xf>
    <xf numFmtId="0" fontId="26" fillId="0" borderId="47" xfId="0" applyFont="1" applyBorder="1" applyAlignment="1">
      <alignment horizontal="distributed" vertical="center"/>
    </xf>
    <xf numFmtId="0" fontId="26" fillId="0" borderId="82" xfId="0" applyFont="1" applyBorder="1" applyAlignment="1">
      <alignment horizontal="distributed" vertical="center"/>
    </xf>
    <xf numFmtId="0" fontId="26" fillId="0" borderId="0" xfId="0" applyFont="1" applyAlignment="1" applyProtection="1">
      <alignment vertical="center"/>
    </xf>
    <xf numFmtId="0" fontId="26" fillId="0" borderId="56" xfId="0" applyFont="1" applyBorder="1" applyAlignment="1">
      <alignment horizontal="center" vertical="center" wrapText="1"/>
    </xf>
    <xf numFmtId="0" fontId="26" fillId="0" borderId="0" xfId="0" applyFont="1" applyAlignment="1"/>
    <xf numFmtId="0" fontId="26" fillId="0" borderId="0" xfId="47" applyFont="1">
      <alignment vertical="center"/>
    </xf>
    <xf numFmtId="191" fontId="26" fillId="0" borderId="29" xfId="47" applyNumberFormat="1" applyFont="1" applyBorder="1">
      <alignment vertical="center"/>
    </xf>
    <xf numFmtId="191" fontId="26" fillId="0" borderId="71" xfId="47" applyNumberFormat="1" applyFont="1" applyBorder="1">
      <alignment vertical="center"/>
    </xf>
    <xf numFmtId="49" fontId="26" fillId="0" borderId="44" xfId="47" applyNumberFormat="1" applyFont="1" applyBorder="1" applyAlignment="1">
      <alignment horizontal="center" vertical="center"/>
    </xf>
    <xf numFmtId="191" fontId="26" fillId="0" borderId="36" xfId="47" applyNumberFormat="1" applyFont="1" applyBorder="1">
      <alignment vertical="center"/>
    </xf>
    <xf numFmtId="191" fontId="26" fillId="0" borderId="33" xfId="47" applyNumberFormat="1" applyFont="1" applyBorder="1">
      <alignment vertical="center"/>
    </xf>
    <xf numFmtId="49" fontId="26" fillId="0" borderId="49" xfId="47" applyNumberFormat="1" applyFont="1" applyBorder="1" applyAlignment="1">
      <alignment horizontal="center" vertical="center"/>
    </xf>
    <xf numFmtId="191" fontId="26" fillId="0" borderId="39" xfId="47" applyNumberFormat="1" applyFont="1" applyBorder="1">
      <alignment vertical="center"/>
    </xf>
    <xf numFmtId="191" fontId="26" fillId="0" borderId="37" xfId="47" applyNumberFormat="1" applyFont="1" applyBorder="1">
      <alignment vertical="center"/>
    </xf>
    <xf numFmtId="0" fontId="26" fillId="0" borderId="53" xfId="47" applyFont="1" applyBorder="1" applyAlignment="1">
      <alignment horizontal="center" vertical="center"/>
    </xf>
    <xf numFmtId="191" fontId="26" fillId="0" borderId="68" xfId="47" applyNumberFormat="1" applyFont="1" applyBorder="1">
      <alignment vertical="center"/>
    </xf>
    <xf numFmtId="191" fontId="26" fillId="0" borderId="55" xfId="47" applyNumberFormat="1" applyFont="1" applyBorder="1">
      <alignment vertical="center"/>
    </xf>
    <xf numFmtId="0" fontId="26" fillId="0" borderId="15" xfId="47" applyFont="1" applyBorder="1" applyAlignment="1">
      <alignment horizontal="center" vertical="center"/>
    </xf>
    <xf numFmtId="0" fontId="26" fillId="0" borderId="13" xfId="47" applyFont="1" applyBorder="1" applyAlignment="1">
      <alignment vertical="center"/>
    </xf>
    <xf numFmtId="0" fontId="26" fillId="0" borderId="0" xfId="47" applyFont="1" applyAlignment="1">
      <alignment horizontal="right" vertical="center"/>
    </xf>
    <xf numFmtId="0" fontId="48" fillId="0" borderId="0" xfId="0" applyFont="1"/>
    <xf numFmtId="0" fontId="9" fillId="0" borderId="0" xfId="51"/>
    <xf numFmtId="0" fontId="26" fillId="0" borderId="27" xfId="51" applyFont="1" applyBorder="1"/>
    <xf numFmtId="0" fontId="26" fillId="0" borderId="27" xfId="55" applyFont="1" applyBorder="1" applyAlignment="1">
      <alignment vertical="center"/>
    </xf>
    <xf numFmtId="0" fontId="9" fillId="0" borderId="0" xfId="51" applyBorder="1"/>
    <xf numFmtId="176" fontId="26" fillId="0" borderId="70" xfId="51" applyNumberFormat="1" applyFont="1" applyBorder="1" applyAlignment="1">
      <alignment horizontal="right" vertical="center"/>
    </xf>
    <xf numFmtId="176" fontId="26" fillId="0" borderId="84" xfId="51" applyNumberFormat="1" applyFont="1" applyBorder="1" applyAlignment="1">
      <alignment horizontal="right" vertical="center"/>
    </xf>
    <xf numFmtId="176" fontId="26" fillId="0" borderId="30" xfId="51" applyNumberFormat="1" applyFont="1" applyBorder="1" applyAlignment="1">
      <alignment horizontal="right" vertical="center"/>
    </xf>
    <xf numFmtId="0" fontId="26" fillId="0" borderId="84" xfId="55" applyFont="1" applyBorder="1" applyAlignment="1">
      <alignment horizontal="distributed" vertical="center"/>
    </xf>
    <xf numFmtId="0" fontId="26" fillId="0" borderId="31" xfId="55" applyFont="1" applyBorder="1" applyAlignment="1">
      <alignment horizontal="distributed" vertical="center"/>
    </xf>
    <xf numFmtId="176" fontId="26" fillId="0" borderId="36" xfId="51" applyNumberFormat="1" applyFont="1" applyBorder="1" applyAlignment="1">
      <alignment horizontal="right" vertical="center"/>
    </xf>
    <xf numFmtId="176" fontId="26" fillId="0" borderId="49" xfId="51" applyNumberFormat="1" applyFont="1" applyBorder="1" applyAlignment="1">
      <alignment horizontal="right" vertical="center"/>
    </xf>
    <xf numFmtId="176" fontId="26" fillId="0" borderId="33" xfId="51" applyNumberFormat="1" applyFont="1" applyBorder="1" applyAlignment="1">
      <alignment horizontal="right" vertical="center"/>
    </xf>
    <xf numFmtId="0" fontId="26" fillId="0" borderId="49" xfId="55" applyFont="1" applyBorder="1" applyAlignment="1">
      <alignment horizontal="distributed" vertical="center"/>
    </xf>
    <xf numFmtId="0" fontId="26" fillId="0" borderId="34" xfId="55" applyFont="1" applyBorder="1" applyAlignment="1">
      <alignment horizontal="distributed" vertical="center"/>
    </xf>
    <xf numFmtId="176" fontId="26" fillId="0" borderId="35" xfId="51" applyNumberFormat="1" applyFont="1" applyBorder="1" applyAlignment="1">
      <alignment horizontal="right" vertical="center"/>
    </xf>
    <xf numFmtId="176" fontId="26" fillId="0" borderId="53" xfId="51" applyNumberFormat="1" applyFont="1" applyBorder="1" applyAlignment="1">
      <alignment horizontal="right" vertical="center"/>
    </xf>
    <xf numFmtId="176" fontId="26" fillId="0" borderId="55" xfId="51" applyNumberFormat="1" applyFont="1" applyBorder="1" applyAlignment="1">
      <alignment horizontal="right" vertical="center"/>
    </xf>
    <xf numFmtId="0" fontId="26" fillId="0" borderId="53" xfId="55" applyFont="1" applyBorder="1" applyAlignment="1">
      <alignment horizontal="distributed" vertical="center"/>
    </xf>
    <xf numFmtId="0" fontId="26" fillId="0" borderId="85" xfId="55" applyFont="1" applyBorder="1" applyAlignment="1">
      <alignment horizontal="distributed" vertical="center"/>
    </xf>
    <xf numFmtId="176" fontId="26" fillId="0" borderId="40" xfId="51" applyNumberFormat="1" applyFont="1" applyBorder="1" applyAlignment="1">
      <alignment horizontal="right" vertical="center"/>
    </xf>
    <xf numFmtId="176" fontId="26" fillId="0" borderId="50" xfId="51" applyNumberFormat="1" applyFont="1" applyBorder="1" applyAlignment="1">
      <alignment horizontal="right" vertical="center"/>
    </xf>
    <xf numFmtId="176" fontId="26" fillId="0" borderId="57" xfId="51" applyNumberFormat="1" applyFont="1" applyBorder="1" applyAlignment="1">
      <alignment horizontal="right" vertical="center"/>
    </xf>
    <xf numFmtId="0" fontId="26" fillId="0" borderId="50" xfId="55" applyFont="1" applyBorder="1" applyAlignment="1">
      <alignment horizontal="distributed" vertical="center"/>
    </xf>
    <xf numFmtId="0" fontId="26" fillId="0" borderId="41" xfId="55" applyFont="1" applyBorder="1" applyAlignment="1">
      <alignment horizontal="distributed" vertical="center"/>
    </xf>
    <xf numFmtId="0" fontId="26" fillId="0" borderId="15" xfId="55" applyFont="1" applyBorder="1" applyAlignment="1">
      <alignment horizontal="center" vertical="center"/>
    </xf>
    <xf numFmtId="0" fontId="26" fillId="0" borderId="56" xfId="55" applyFont="1" applyBorder="1" applyAlignment="1">
      <alignment horizontal="center" vertical="center"/>
    </xf>
    <xf numFmtId="0" fontId="26" fillId="0" borderId="14" xfId="55" applyFont="1" applyBorder="1" applyAlignment="1">
      <alignment horizontal="center" vertical="center"/>
    </xf>
    <xf numFmtId="0" fontId="26" fillId="0" borderId="67" xfId="55" applyFont="1" applyBorder="1" applyAlignment="1">
      <alignment horizontal="center" vertical="center"/>
    </xf>
    <xf numFmtId="0" fontId="26" fillId="0" borderId="82" xfId="55" applyFont="1" applyBorder="1" applyAlignment="1">
      <alignment horizontal="center" vertical="center"/>
    </xf>
    <xf numFmtId="0" fontId="26" fillId="0" borderId="0" xfId="51" applyFont="1"/>
    <xf numFmtId="0" fontId="26" fillId="0" borderId="0" xfId="55" applyFont="1" applyBorder="1" applyAlignment="1">
      <alignment horizontal="right" vertical="center"/>
    </xf>
    <xf numFmtId="0" fontId="26" fillId="0" borderId="25" xfId="55" applyFont="1" applyBorder="1" applyAlignment="1">
      <alignment vertical="center"/>
    </xf>
    <xf numFmtId="0" fontId="26" fillId="0" borderId="0" xfId="55" applyFont="1" applyBorder="1" applyAlignment="1">
      <alignment vertical="center"/>
    </xf>
    <xf numFmtId="0" fontId="26" fillId="0" borderId="25" xfId="55" applyFont="1" applyBorder="1" applyAlignment="1">
      <alignment horizontal="right" vertical="center"/>
    </xf>
    <xf numFmtId="0" fontId="26" fillId="0" borderId="0" xfId="55" applyFont="1" applyAlignment="1">
      <alignment horizontal="center" vertical="center"/>
    </xf>
    <xf numFmtId="0" fontId="0" fillId="0" borderId="0" xfId="0" applyFont="1" applyAlignment="1">
      <alignment vertical="center"/>
    </xf>
    <xf numFmtId="0" fontId="50" fillId="0" borderId="0" xfId="0" applyFont="1" applyAlignment="1">
      <alignment vertical="center"/>
    </xf>
    <xf numFmtId="0" fontId="53" fillId="0" borderId="0" xfId="0" applyFont="1" applyAlignment="1">
      <alignment horizontal="center" vertical="center"/>
    </xf>
    <xf numFmtId="0" fontId="36" fillId="24" borderId="86" xfId="0" applyFont="1" applyFill="1" applyBorder="1" applyAlignment="1">
      <alignment horizontal="center" vertical="center"/>
    </xf>
    <xf numFmtId="0" fontId="36" fillId="25" borderId="87" xfId="0" applyFont="1" applyFill="1" applyBorder="1" applyAlignment="1">
      <alignment horizontal="center" vertical="center"/>
    </xf>
    <xf numFmtId="0" fontId="50" fillId="25" borderId="88" xfId="0" applyFont="1" applyFill="1" applyBorder="1" applyAlignment="1">
      <alignment horizontal="center" vertical="center"/>
    </xf>
    <xf numFmtId="0" fontId="50" fillId="25" borderId="89" xfId="0" applyFont="1" applyFill="1" applyBorder="1" applyAlignment="1">
      <alignment horizontal="center" vertical="center"/>
    </xf>
    <xf numFmtId="0" fontId="0" fillId="0" borderId="0" xfId="0" applyFont="1" applyAlignment="1">
      <alignment horizontal="center" vertical="center"/>
    </xf>
    <xf numFmtId="0" fontId="50" fillId="25" borderId="90" xfId="0" applyFont="1" applyFill="1" applyBorder="1" applyAlignment="1">
      <alignment horizontal="center" vertical="center"/>
    </xf>
    <xf numFmtId="0" fontId="52" fillId="25" borderId="87" xfId="32" applyFont="1" applyFill="1" applyBorder="1" applyAlignment="1" applyProtection="1">
      <alignment horizontal="center" vertical="center"/>
    </xf>
    <xf numFmtId="0" fontId="52" fillId="25" borderId="114" xfId="32" applyFont="1" applyFill="1" applyBorder="1" applyAlignment="1" applyProtection="1">
      <alignment horizontal="center" vertical="center"/>
    </xf>
    <xf numFmtId="0" fontId="51" fillId="25" borderId="115" xfId="32" applyFont="1" applyFill="1" applyBorder="1" applyAlignment="1" applyProtection="1">
      <alignment vertical="center"/>
    </xf>
    <xf numFmtId="0" fontId="51" fillId="25" borderId="116" xfId="32" applyFont="1" applyFill="1" applyBorder="1" applyAlignment="1" applyProtection="1">
      <alignment vertical="center"/>
    </xf>
    <xf numFmtId="0" fontId="50" fillId="25" borderId="91" xfId="0" applyFont="1" applyFill="1" applyBorder="1" applyAlignment="1">
      <alignment horizontal="center" vertical="center"/>
    </xf>
    <xf numFmtId="0" fontId="50" fillId="25" borderId="92" xfId="0" applyFont="1" applyFill="1" applyBorder="1" applyAlignment="1">
      <alignment horizontal="center" vertical="center"/>
    </xf>
    <xf numFmtId="0" fontId="53" fillId="0" borderId="0" xfId="0" applyFont="1" applyAlignment="1">
      <alignment horizontal="center" vertical="center"/>
    </xf>
    <xf numFmtId="0" fontId="36" fillId="24" borderId="93" xfId="0" applyFont="1" applyFill="1" applyBorder="1" applyAlignment="1">
      <alignment horizontal="center" vertical="center"/>
    </xf>
    <xf numFmtId="0" fontId="36" fillId="24" borderId="94" xfId="0" applyFont="1" applyFill="1" applyBorder="1" applyAlignment="1">
      <alignment horizontal="center" vertical="center"/>
    </xf>
    <xf numFmtId="0" fontId="54" fillId="25" borderId="95" xfId="0" applyFont="1" applyFill="1" applyBorder="1" applyAlignment="1">
      <alignment vertical="center"/>
    </xf>
    <xf numFmtId="0" fontId="54" fillId="25" borderId="41" xfId="0" applyFont="1" applyFill="1" applyBorder="1" applyAlignment="1">
      <alignment vertical="center"/>
    </xf>
    <xf numFmtId="0" fontId="54" fillId="25" borderId="96" xfId="0" applyFont="1" applyFill="1" applyBorder="1" applyAlignment="1">
      <alignment vertical="center"/>
    </xf>
    <xf numFmtId="176" fontId="26" fillId="0" borderId="18" xfId="56" applyNumberFormat="1" applyFont="1" applyBorder="1" applyAlignment="1">
      <alignment horizontal="center" vertical="center"/>
    </xf>
    <xf numFmtId="0" fontId="0" fillId="0" borderId="16" xfId="0" applyBorder="1" applyAlignment="1">
      <alignment horizontal="center" vertical="center"/>
    </xf>
    <xf numFmtId="0" fontId="26" fillId="0" borderId="82" xfId="0" applyFont="1" applyBorder="1" applyAlignment="1">
      <alignment horizontal="center" vertical="center"/>
    </xf>
    <xf numFmtId="0" fontId="26" fillId="0" borderId="67" xfId="0" applyFont="1" applyBorder="1" applyAlignment="1">
      <alignment horizontal="center" vertical="center"/>
    </xf>
    <xf numFmtId="0" fontId="29" fillId="0" borderId="28" xfId="0" applyFont="1" applyBorder="1" applyAlignment="1">
      <alignment horizontal="center" vertical="center"/>
    </xf>
    <xf numFmtId="0" fontId="0" fillId="0" borderId="45" xfId="0" applyBorder="1" applyAlignment="1">
      <alignment horizontal="center" vertical="center"/>
    </xf>
    <xf numFmtId="0" fontId="0" fillId="0" borderId="27" xfId="0" applyBorder="1" applyAlignment="1">
      <alignment horizontal="center" vertical="center"/>
    </xf>
    <xf numFmtId="0" fontId="29" fillId="0" borderId="45" xfId="0" applyFont="1" applyBorder="1" applyAlignment="1">
      <alignment horizontal="center" vertical="center"/>
    </xf>
    <xf numFmtId="0" fontId="0" fillId="0" borderId="67" xfId="0"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0" fillId="0" borderId="0" xfId="0" applyAlignment="1">
      <alignment horizontal="center" vertical="center"/>
    </xf>
    <xf numFmtId="0" fontId="29" fillId="0" borderId="97" xfId="0" applyFont="1" applyBorder="1" applyAlignment="1">
      <alignment horizontal="center" vertical="center" wrapText="1"/>
    </xf>
    <xf numFmtId="0" fontId="29" fillId="0" borderId="98" xfId="0" applyFont="1" applyBorder="1" applyAlignment="1">
      <alignment horizontal="center" vertical="center" wrapText="1"/>
    </xf>
    <xf numFmtId="0" fontId="26" fillId="0" borderId="47" xfId="0" applyFont="1" applyBorder="1" applyAlignment="1">
      <alignment horizontal="center" vertical="center"/>
    </xf>
    <xf numFmtId="182" fontId="29" fillId="0" borderId="24" xfId="0" applyNumberFormat="1" applyFont="1" applyBorder="1" applyAlignment="1">
      <alignment horizontal="center" vertical="center"/>
    </xf>
    <xf numFmtId="0" fontId="0" fillId="0" borderId="24" xfId="0" applyBorder="1" applyAlignment="1">
      <alignment horizontal="center" vertical="center"/>
    </xf>
    <xf numFmtId="0" fontId="0" fillId="0" borderId="99" xfId="0" applyBorder="1" applyAlignment="1">
      <alignment horizontal="center" vertical="center"/>
    </xf>
    <xf numFmtId="0" fontId="29" fillId="0" borderId="100" xfId="0" applyFont="1" applyBorder="1" applyAlignment="1">
      <alignment horizontal="center" vertical="center"/>
    </xf>
    <xf numFmtId="0" fontId="0" fillId="0" borderId="101" xfId="0" applyBorder="1" applyAlignment="1">
      <alignment horizontal="center" vertical="center"/>
    </xf>
    <xf numFmtId="0" fontId="29" fillId="0" borderId="102" xfId="0" applyFont="1" applyBorder="1" applyAlignment="1">
      <alignment horizontal="center" vertical="center" wrapText="1"/>
    </xf>
    <xf numFmtId="0" fontId="0" fillId="0" borderId="103" xfId="0" applyBorder="1" applyAlignment="1">
      <alignment horizontal="center" vertical="center" wrapText="1"/>
    </xf>
    <xf numFmtId="0" fontId="0" fillId="0" borderId="98" xfId="0" applyBorder="1" applyAlignment="1">
      <alignment horizontal="center" vertical="center" wrapText="1"/>
    </xf>
    <xf numFmtId="182" fontId="29" fillId="0" borderId="104" xfId="0" applyNumberFormat="1" applyFont="1" applyBorder="1" applyAlignment="1">
      <alignment horizontal="center" vertical="center" wrapText="1"/>
    </xf>
    <xf numFmtId="0" fontId="0" fillId="0" borderId="105" xfId="0" applyBorder="1" applyAlignment="1">
      <alignment horizontal="center" vertical="center" wrapText="1"/>
    </xf>
    <xf numFmtId="0" fontId="0" fillId="0" borderId="23" xfId="0" applyBorder="1" applyAlignment="1">
      <alignment horizontal="center" vertical="center" wrapText="1"/>
    </xf>
    <xf numFmtId="0" fontId="29" fillId="0" borderId="105" xfId="0" applyFont="1" applyBorder="1" applyAlignment="1">
      <alignment horizontal="center" vertical="center" wrapText="1"/>
    </xf>
    <xf numFmtId="0" fontId="29" fillId="0" borderId="106" xfId="0" applyFont="1" applyBorder="1" applyAlignment="1">
      <alignment horizontal="center" vertical="center" wrapText="1"/>
    </xf>
    <xf numFmtId="0" fontId="29" fillId="0" borderId="107" xfId="0" applyFont="1" applyBorder="1" applyAlignment="1">
      <alignment horizontal="center" vertical="center" wrapText="1"/>
    </xf>
    <xf numFmtId="0" fontId="29" fillId="0" borderId="108" xfId="0" applyFont="1" applyBorder="1" applyAlignment="1">
      <alignment horizontal="center" vertical="center" wrapText="1"/>
    </xf>
    <xf numFmtId="182" fontId="29" fillId="0" borderId="105" xfId="0" applyNumberFormat="1" applyFont="1" applyBorder="1" applyAlignment="1">
      <alignment horizontal="center" vertical="center" wrapText="1"/>
    </xf>
    <xf numFmtId="182" fontId="29" fillId="0" borderId="23" xfId="0" applyNumberFormat="1" applyFont="1" applyBorder="1" applyAlignment="1">
      <alignment horizontal="center" vertical="center" wrapText="1"/>
    </xf>
    <xf numFmtId="0" fontId="29" fillId="0" borderId="68" xfId="47" applyNumberFormat="1" applyFont="1" applyFill="1" applyBorder="1" applyAlignment="1">
      <alignment horizontal="center" vertical="center" wrapText="1"/>
    </xf>
    <xf numFmtId="0" fontId="29" fillId="0" borderId="39" xfId="47" applyNumberFormat="1" applyFont="1" applyFill="1" applyBorder="1" applyAlignment="1">
      <alignment horizontal="center" vertical="center" wrapText="1"/>
    </xf>
    <xf numFmtId="0" fontId="29" fillId="0" borderId="45" xfId="47" applyNumberFormat="1" applyFont="1" applyFill="1" applyBorder="1" applyAlignment="1">
      <alignment horizontal="center" vertical="center" wrapText="1"/>
    </xf>
    <xf numFmtId="0" fontId="29" fillId="0" borderId="42" xfId="47" applyNumberFormat="1" applyFont="1" applyFill="1" applyBorder="1" applyAlignment="1">
      <alignment horizontal="center" vertical="center" wrapText="1"/>
    </xf>
    <xf numFmtId="0" fontId="29" fillId="0" borderId="37" xfId="47" applyNumberFormat="1" applyFont="1" applyFill="1" applyBorder="1" applyAlignment="1">
      <alignment horizontal="center" vertical="center" wrapText="1"/>
    </xf>
    <xf numFmtId="0" fontId="29" fillId="0" borderId="66" xfId="47" applyNumberFormat="1" applyFont="1" applyFill="1" applyBorder="1" applyAlignment="1">
      <alignment horizontal="center" vertical="center" wrapText="1"/>
    </xf>
    <xf numFmtId="0" fontId="29" fillId="0" borderId="82" xfId="47" applyNumberFormat="1" applyFont="1" applyFill="1" applyBorder="1" applyAlignment="1">
      <alignment horizontal="center" vertical="center"/>
    </xf>
    <xf numFmtId="0" fontId="29" fillId="0" borderId="47" xfId="47" applyNumberFormat="1" applyFont="1" applyFill="1" applyBorder="1" applyAlignment="1">
      <alignment horizontal="center" vertical="center"/>
    </xf>
    <xf numFmtId="0" fontId="29" fillId="0" borderId="67" xfId="47" applyNumberFormat="1" applyFont="1" applyFill="1" applyBorder="1" applyAlignment="1">
      <alignment horizontal="center" vertical="center"/>
    </xf>
    <xf numFmtId="0" fontId="29" fillId="0" borderId="43" xfId="47" applyNumberFormat="1" applyFont="1" applyFill="1" applyBorder="1" applyAlignment="1">
      <alignment horizontal="distributed" vertical="center" indent="2"/>
    </xf>
    <xf numFmtId="0" fontId="29" fillId="0" borderId="13" xfId="47" applyNumberFormat="1" applyFont="1" applyFill="1" applyBorder="1" applyAlignment="1">
      <alignment horizontal="distributed" vertical="center" indent="2"/>
    </xf>
    <xf numFmtId="0" fontId="29" fillId="0" borderId="12" xfId="47" applyNumberFormat="1" applyFont="1" applyFill="1" applyBorder="1" applyAlignment="1">
      <alignment horizontal="distributed" vertical="center" indent="2"/>
    </xf>
    <xf numFmtId="0" fontId="29" fillId="0" borderId="43" xfId="47" applyNumberFormat="1" applyFont="1" applyFill="1" applyBorder="1" applyAlignment="1">
      <alignment vertical="center"/>
    </xf>
    <xf numFmtId="0" fontId="29" fillId="0" borderId="13" xfId="47" applyNumberFormat="1" applyFont="1" applyFill="1" applyBorder="1" applyAlignment="1">
      <alignment vertical="center"/>
    </xf>
    <xf numFmtId="0" fontId="26" fillId="0" borderId="32" xfId="0" applyFont="1" applyBorder="1" applyAlignment="1">
      <alignment horizontal="center" vertical="center"/>
    </xf>
    <xf numFmtId="0" fontId="26" fillId="0" borderId="109" xfId="0" applyFont="1" applyBorder="1" applyAlignment="1">
      <alignment horizontal="center" vertical="center"/>
    </xf>
    <xf numFmtId="0" fontId="26" fillId="0" borderId="18" xfId="0" applyFont="1" applyBorder="1" applyAlignment="1">
      <alignment horizontal="center" vertical="center"/>
    </xf>
    <xf numFmtId="0" fontId="26" fillId="0" borderId="26" xfId="0" applyFont="1" applyBorder="1" applyAlignment="1">
      <alignment horizontal="center" vertical="center"/>
    </xf>
    <xf numFmtId="0" fontId="26" fillId="0" borderId="50" xfId="0" applyFont="1" applyBorder="1" applyAlignment="1">
      <alignment horizontal="center" vertical="center"/>
    </xf>
    <xf numFmtId="0" fontId="26" fillId="0" borderId="57" xfId="0" applyFont="1" applyBorder="1" applyAlignment="1">
      <alignment horizontal="center" vertical="center"/>
    </xf>
    <xf numFmtId="0" fontId="26" fillId="0" borderId="37" xfId="0" applyFont="1" applyBorder="1" applyAlignment="1">
      <alignment horizontal="center" vertical="center"/>
    </xf>
    <xf numFmtId="0" fontId="26" fillId="0" borderId="13" xfId="0" applyFont="1" applyBorder="1" applyAlignment="1">
      <alignment horizontal="distributed" vertical="center" indent="7"/>
    </xf>
    <xf numFmtId="0" fontId="26" fillId="0" borderId="18" xfId="0" applyFont="1" applyBorder="1" applyAlignment="1">
      <alignment horizontal="distributed" vertical="center"/>
    </xf>
    <xf numFmtId="0" fontId="26" fillId="0" borderId="26" xfId="0" applyFont="1" applyBorder="1" applyAlignment="1">
      <alignment horizontal="distributed" vertical="center"/>
    </xf>
    <xf numFmtId="0" fontId="26" fillId="0" borderId="16" xfId="0" applyFont="1" applyBorder="1" applyAlignment="1">
      <alignment horizontal="distributed" vertical="center"/>
    </xf>
    <xf numFmtId="0" fontId="26" fillId="0" borderId="109" xfId="0" applyFont="1" applyBorder="1" applyAlignment="1">
      <alignment horizontal="distributed" vertical="center"/>
    </xf>
    <xf numFmtId="0" fontId="26" fillId="0" borderId="34" xfId="0" applyFont="1" applyBorder="1" applyAlignment="1">
      <alignment horizontal="distributed" vertical="center"/>
    </xf>
    <xf numFmtId="0" fontId="26" fillId="0" borderId="2" xfId="0" applyFont="1" applyBorder="1" applyAlignment="1">
      <alignment horizontal="distributed" vertical="center"/>
    </xf>
    <xf numFmtId="0" fontId="26" fillId="0" borderId="41" xfId="0" applyFont="1" applyBorder="1" applyAlignment="1">
      <alignment horizontal="distributed" vertical="center"/>
    </xf>
    <xf numFmtId="0" fontId="26" fillId="0" borderId="68" xfId="0" applyFont="1" applyBorder="1" applyAlignment="1">
      <alignment horizontal="center" vertical="center" textRotation="255"/>
    </xf>
    <xf numFmtId="0" fontId="0" fillId="0" borderId="51" xfId="0" applyBorder="1"/>
    <xf numFmtId="0" fontId="0" fillId="0" borderId="39" xfId="0" applyBorder="1"/>
    <xf numFmtId="0" fontId="0" fillId="0" borderId="47" xfId="0" applyBorder="1"/>
    <xf numFmtId="0" fontId="0" fillId="0" borderId="45" xfId="0" applyBorder="1"/>
    <xf numFmtId="0" fontId="0" fillId="0" borderId="67" xfId="0" applyBorder="1"/>
    <xf numFmtId="0" fontId="26" fillId="0" borderId="42" xfId="0" applyFont="1" applyBorder="1" applyAlignment="1">
      <alignment horizontal="center" vertical="center" textRotation="255" wrapText="1"/>
    </xf>
    <xf numFmtId="0" fontId="26" fillId="0" borderId="37" xfId="0" applyFont="1" applyBorder="1" applyAlignment="1">
      <alignment horizontal="center" vertical="center" textRotation="255" wrapText="1"/>
    </xf>
    <xf numFmtId="0" fontId="26" fillId="0" borderId="66" xfId="0" applyFont="1" applyBorder="1" applyAlignment="1">
      <alignment horizontal="center" vertical="center" textRotation="255" wrapText="1"/>
    </xf>
    <xf numFmtId="0" fontId="26" fillId="0" borderId="25" xfId="0" applyFont="1" applyBorder="1" applyAlignment="1">
      <alignment vertical="center"/>
    </xf>
    <xf numFmtId="0" fontId="26" fillId="0" borderId="13" xfId="0" applyFont="1" applyBorder="1" applyAlignment="1">
      <alignment horizontal="distributed" vertical="center" indent="5"/>
    </xf>
    <xf numFmtId="0" fontId="26" fillId="0" borderId="12" xfId="0" applyFont="1" applyBorder="1" applyAlignment="1">
      <alignment horizontal="distributed" vertical="center" indent="5"/>
    </xf>
    <xf numFmtId="0" fontId="26" fillId="0" borderId="51" xfId="0" applyFont="1" applyBorder="1" applyAlignment="1">
      <alignment horizontal="center" vertical="center" textRotation="255" wrapText="1"/>
    </xf>
    <xf numFmtId="0" fontId="26" fillId="0" borderId="47" xfId="0" applyFont="1" applyBorder="1" applyAlignment="1">
      <alignment horizontal="center" vertical="center" textRotation="255" wrapText="1"/>
    </xf>
    <xf numFmtId="0" fontId="26" fillId="0" borderId="67" xfId="0" applyFont="1" applyBorder="1" applyAlignment="1">
      <alignment horizontal="center" vertical="center" textRotation="255" wrapText="1"/>
    </xf>
    <xf numFmtId="0" fontId="26" fillId="0" borderId="42" xfId="0" applyFont="1" applyBorder="1" applyAlignment="1">
      <alignment horizontal="center" vertical="center"/>
    </xf>
    <xf numFmtId="0" fontId="26" fillId="0" borderId="15" xfId="0" applyFont="1" applyBorder="1" applyAlignment="1">
      <alignment horizontal="center" vertical="center"/>
    </xf>
    <xf numFmtId="0" fontId="26" fillId="0" borderId="2" xfId="0" applyFont="1" applyBorder="1" applyAlignment="1">
      <alignment horizontal="center" vertical="center"/>
    </xf>
    <xf numFmtId="0" fontId="26" fillId="0" borderId="56" xfId="0" applyFont="1" applyBorder="1" applyAlignment="1">
      <alignment horizontal="center" vertical="center"/>
    </xf>
    <xf numFmtId="0" fontId="29" fillId="0" borderId="43"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10" xfId="0" applyFont="1" applyFill="1" applyBorder="1" applyAlignment="1">
      <alignment horizontal="center" vertical="center" wrapText="1"/>
    </xf>
    <xf numFmtId="0" fontId="29" fillId="0" borderId="13" xfId="0" applyFont="1" applyFill="1" applyBorder="1" applyAlignment="1">
      <alignment horizontal="center" vertical="center"/>
    </xf>
    <xf numFmtId="0" fontId="29" fillId="0" borderId="82" xfId="0" applyFont="1" applyFill="1" applyBorder="1" applyAlignment="1">
      <alignment horizontal="center" vertical="center" wrapText="1"/>
    </xf>
    <xf numFmtId="0" fontId="0" fillId="0" borderId="111" xfId="0" applyBorder="1" applyAlignment="1">
      <alignment horizontal="center" vertical="center" wrapText="1"/>
    </xf>
    <xf numFmtId="0" fontId="29" fillId="0" borderId="112" xfId="0" applyFont="1" applyFill="1" applyBorder="1" applyAlignment="1">
      <alignment horizontal="center" vertical="center" wrapText="1"/>
    </xf>
    <xf numFmtId="0" fontId="0" fillId="0" borderId="113" xfId="0" applyBorder="1" applyAlignment="1">
      <alignment horizontal="center" vertical="center" wrapText="1"/>
    </xf>
    <xf numFmtId="49" fontId="26" fillId="0" borderId="26" xfId="52" applyNumberFormat="1" applyFont="1" applyBorder="1" applyAlignment="1">
      <alignment horizontal="distributed" vertical="center"/>
    </xf>
    <xf numFmtId="0" fontId="25" fillId="0" borderId="26" xfId="0" applyFont="1" applyBorder="1" applyAlignment="1">
      <alignment horizontal="distributed" vertical="center"/>
    </xf>
    <xf numFmtId="0" fontId="26" fillId="0" borderId="83" xfId="0" applyFont="1" applyBorder="1" applyAlignment="1">
      <alignment horizontal="distributed" vertical="center" wrapText="1"/>
    </xf>
    <xf numFmtId="0" fontId="25" fillId="0" borderId="83" xfId="0" applyFont="1" applyBorder="1" applyAlignment="1">
      <alignment horizontal="distributed" vertical="center" wrapText="1"/>
    </xf>
    <xf numFmtId="176" fontId="26" fillId="0" borderId="13" xfId="0" applyNumberFormat="1" applyFont="1" applyBorder="1" applyAlignment="1">
      <alignment horizontal="center" vertical="center"/>
    </xf>
    <xf numFmtId="0" fontId="25" fillId="0" borderId="13" xfId="0" applyFont="1" applyBorder="1" applyAlignment="1">
      <alignment vertical="center"/>
    </xf>
    <xf numFmtId="38" fontId="26" fillId="0" borderId="52" xfId="38" applyFont="1" applyBorder="1" applyAlignment="1">
      <alignment horizontal="center" vertical="center"/>
    </xf>
    <xf numFmtId="0" fontId="25" fillId="0" borderId="52" xfId="0" applyFont="1" applyBorder="1" applyAlignment="1">
      <alignment vertical="center"/>
    </xf>
    <xf numFmtId="0" fontId="0" fillId="0" borderId="65" xfId="0" applyBorder="1" applyAlignment="1">
      <alignment vertical="center"/>
    </xf>
    <xf numFmtId="176" fontId="26" fillId="0" borderId="42" xfId="0" applyNumberFormat="1" applyFont="1" applyBorder="1" applyAlignment="1">
      <alignment vertical="center"/>
    </xf>
    <xf numFmtId="0" fontId="0" fillId="0" borderId="66" xfId="0" applyBorder="1" applyAlignment="1">
      <alignment vertical="center"/>
    </xf>
    <xf numFmtId="0" fontId="25" fillId="0" borderId="34" xfId="0" applyFont="1" applyBorder="1" applyAlignment="1">
      <alignment horizontal="distributed" vertical="center"/>
    </xf>
    <xf numFmtId="49" fontId="26" fillId="0" borderId="85" xfId="52" applyNumberFormat="1" applyFont="1" applyBorder="1" applyAlignment="1">
      <alignment horizontal="distributed" vertical="center"/>
    </xf>
    <xf numFmtId="0" fontId="25" fillId="0" borderId="85" xfId="0" applyFont="1" applyBorder="1" applyAlignment="1">
      <alignment horizontal="distributed" vertical="center"/>
    </xf>
    <xf numFmtId="0" fontId="27" fillId="0" borderId="0" xfId="0" applyFont="1" applyAlignment="1">
      <alignment vertical="center"/>
    </xf>
    <xf numFmtId="0" fontId="26" fillId="0" borderId="49" xfId="0" applyFont="1" applyBorder="1" applyAlignment="1">
      <alignment horizontal="distributed" vertical="center"/>
    </xf>
    <xf numFmtId="0" fontId="27" fillId="0" borderId="0" xfId="0" applyFont="1" applyAlignment="1">
      <alignment horizontal="right" vertical="center"/>
    </xf>
    <xf numFmtId="49" fontId="26" fillId="0" borderId="34" xfId="52" applyNumberFormat="1" applyFont="1" applyBorder="1" applyAlignment="1">
      <alignment horizontal="distributed" vertical="center"/>
    </xf>
    <xf numFmtId="176" fontId="26" fillId="0" borderId="68" xfId="0" applyNumberFormat="1" applyFont="1" applyBorder="1" applyAlignment="1">
      <alignment vertical="center"/>
    </xf>
    <xf numFmtId="0" fontId="0" fillId="0" borderId="45" xfId="0" applyBorder="1" applyAlignment="1">
      <alignment vertical="center"/>
    </xf>
    <xf numFmtId="176" fontId="26" fillId="0" borderId="51" xfId="0" applyNumberFormat="1" applyFont="1" applyBorder="1" applyAlignment="1">
      <alignment vertical="center"/>
    </xf>
    <xf numFmtId="0" fontId="0" fillId="0" borderId="67" xfId="0" applyBorder="1" applyAlignment="1">
      <alignment vertical="center"/>
    </xf>
    <xf numFmtId="0" fontId="26" fillId="0" borderId="42" xfId="0" applyFont="1" applyBorder="1" applyAlignment="1">
      <alignment horizontal="distributed" vertical="center" indent="1"/>
    </xf>
    <xf numFmtId="0" fontId="26" fillId="0" borderId="54" xfId="0" applyFont="1" applyBorder="1" applyAlignment="1">
      <alignment horizontal="distributed" vertical="center" indent="1"/>
    </xf>
    <xf numFmtId="0" fontId="26" fillId="0" borderId="57" xfId="0" applyFont="1" applyBorder="1" applyAlignment="1">
      <alignment horizontal="distributed" vertical="center" indent="1"/>
    </xf>
    <xf numFmtId="0" fontId="26" fillId="0" borderId="66" xfId="0" applyFont="1" applyBorder="1" applyAlignment="1">
      <alignment horizontal="distributed" vertical="center" indent="1"/>
    </xf>
    <xf numFmtId="0" fontId="26" fillId="0" borderId="14" xfId="0" applyFont="1" applyBorder="1" applyAlignment="1">
      <alignment horizontal="distributed" vertical="center" indent="1"/>
    </xf>
    <xf numFmtId="0" fontId="26" fillId="0" borderId="52" xfId="0" applyFont="1" applyBorder="1" applyAlignment="1">
      <alignment horizontal="distributed" vertical="center"/>
    </xf>
    <xf numFmtId="0" fontId="26" fillId="0" borderId="65" xfId="0" applyFont="1" applyBorder="1" applyAlignment="1">
      <alignment horizontal="distributed" vertical="center"/>
    </xf>
    <xf numFmtId="0" fontId="26" fillId="0" borderId="0" xfId="0" applyFont="1" applyBorder="1" applyAlignment="1">
      <alignment horizontal="left" vertical="center"/>
    </xf>
    <xf numFmtId="0" fontId="24" fillId="0" borderId="0" xfId="0" applyFont="1" applyAlignment="1">
      <alignment vertical="center"/>
    </xf>
    <xf numFmtId="0" fontId="26" fillId="0" borderId="0" xfId="0" applyFont="1" applyBorder="1" applyAlignment="1">
      <alignment horizontal="distributed" vertical="center"/>
    </xf>
    <xf numFmtId="0" fontId="26" fillId="0" borderId="25" xfId="0" applyFont="1" applyBorder="1" applyAlignment="1">
      <alignment horizontal="distributed" vertical="center"/>
    </xf>
    <xf numFmtId="0" fontId="26" fillId="0" borderId="30" xfId="0" applyFont="1" applyBorder="1" applyAlignment="1">
      <alignment horizontal="distributed" vertical="center" indent="1"/>
    </xf>
    <xf numFmtId="0" fontId="26" fillId="0" borderId="42" xfId="0" applyFont="1" applyBorder="1" applyAlignment="1">
      <alignment horizontal="distributed" vertical="center" wrapText="1" indent="1"/>
    </xf>
    <xf numFmtId="0" fontId="0" fillId="0" borderId="42" xfId="0" applyBorder="1" applyAlignment="1">
      <alignment horizontal="distributed" vertical="center" indent="1"/>
    </xf>
    <xf numFmtId="0" fontId="26" fillId="0" borderId="27" xfId="0" applyFont="1" applyBorder="1" applyAlignment="1">
      <alignment horizontal="distributed" vertical="center"/>
    </xf>
    <xf numFmtId="0" fontId="26" fillId="0" borderId="2" xfId="0" applyFont="1" applyBorder="1" applyAlignment="1">
      <alignment horizontal="distributed" vertical="center" indent="2"/>
    </xf>
    <xf numFmtId="0" fontId="26" fillId="0" borderId="56" xfId="0" applyFont="1" applyBorder="1" applyAlignment="1">
      <alignment horizontal="distributed" vertical="center" indent="2"/>
    </xf>
    <xf numFmtId="0" fontId="36" fillId="0" borderId="0" xfId="0" applyFont="1" applyAlignment="1">
      <alignment horizontal="center" vertical="center"/>
    </xf>
    <xf numFmtId="0" fontId="26" fillId="0" borderId="45" xfId="0" applyFont="1" applyBorder="1" applyAlignment="1">
      <alignment horizontal="distributed" vertical="center" indent="1"/>
    </xf>
    <xf numFmtId="0" fontId="26" fillId="0" borderId="65" xfId="0" applyFont="1" applyBorder="1" applyAlignment="1">
      <alignment horizontal="distributed" vertical="center" indent="1"/>
    </xf>
    <xf numFmtId="0" fontId="26" fillId="0" borderId="67" xfId="0" applyFont="1" applyBorder="1" applyAlignment="1">
      <alignment horizontal="distributed" vertical="center" indent="1"/>
    </xf>
    <xf numFmtId="0" fontId="26" fillId="0" borderId="40" xfId="0" applyFont="1" applyBorder="1" applyAlignment="1">
      <alignment horizontal="distributed" vertical="center" indent="1"/>
    </xf>
    <xf numFmtId="0" fontId="26" fillId="0" borderId="41" xfId="0" applyFont="1" applyBorder="1" applyAlignment="1">
      <alignment horizontal="distributed" vertical="center" indent="1"/>
    </xf>
    <xf numFmtId="0" fontId="26" fillId="0" borderId="50" xfId="0" applyFont="1" applyBorder="1" applyAlignment="1">
      <alignment horizontal="distributed" vertical="center" indent="1"/>
    </xf>
    <xf numFmtId="0" fontId="26" fillId="0" borderId="2" xfId="0" applyFont="1" applyBorder="1" applyAlignment="1">
      <alignment horizontal="distributed" vertical="center" indent="1"/>
    </xf>
    <xf numFmtId="0" fontId="26" fillId="0" borderId="56" xfId="0" applyFont="1" applyBorder="1" applyAlignment="1">
      <alignment horizontal="distributed" vertical="center" indent="1"/>
    </xf>
    <xf numFmtId="0" fontId="26" fillId="0" borderId="13" xfId="0" applyFont="1" applyBorder="1" applyAlignment="1">
      <alignment horizontal="distributed" vertical="center" indent="2"/>
    </xf>
    <xf numFmtId="0" fontId="26" fillId="0" borderId="12" xfId="0" applyFont="1" applyBorder="1" applyAlignment="1">
      <alignment horizontal="distributed" vertical="center" indent="2"/>
    </xf>
    <xf numFmtId="0" fontId="29" fillId="0" borderId="82" xfId="47" applyNumberFormat="1" applyFont="1" applyFill="1" applyBorder="1" applyAlignment="1">
      <alignment horizontal="center" vertical="center" wrapText="1"/>
    </xf>
    <xf numFmtId="0" fontId="29" fillId="0" borderId="67" xfId="47" applyNumberFormat="1" applyFont="1" applyFill="1" applyBorder="1" applyAlignment="1">
      <alignment horizontal="center" vertical="center" wrapText="1"/>
    </xf>
    <xf numFmtId="0" fontId="29" fillId="0" borderId="69" xfId="47" applyNumberFormat="1" applyFont="1" applyFill="1" applyBorder="1" applyAlignment="1">
      <alignment horizontal="center" vertical="center"/>
    </xf>
    <xf numFmtId="0" fontId="29" fillId="0" borderId="43" xfId="47"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8" fillId="0" borderId="0" xfId="0" applyFont="1" applyAlignment="1">
      <alignment horizontal="left" vertical="center"/>
    </xf>
    <xf numFmtId="0" fontId="26" fillId="0" borderId="26" xfId="0" applyFont="1" applyBorder="1" applyAlignment="1">
      <alignment vertical="center" wrapText="1"/>
    </xf>
    <xf numFmtId="0" fontId="0" fillId="0" borderId="26" xfId="0" applyBorder="1" applyAlignment="1">
      <alignment vertical="center" wrapText="1"/>
    </xf>
    <xf numFmtId="0" fontId="0" fillId="0" borderId="16" xfId="0" applyBorder="1" applyAlignment="1">
      <alignment vertical="center" wrapText="1"/>
    </xf>
    <xf numFmtId="0" fontId="29" fillId="0" borderId="52" xfId="47" applyFont="1" applyFill="1" applyBorder="1" applyAlignment="1">
      <alignment horizontal="distributed" vertical="center" wrapText="1"/>
    </xf>
    <xf numFmtId="0" fontId="29" fillId="0" borderId="0" xfId="47" applyFont="1" applyFill="1" applyBorder="1" applyAlignment="1">
      <alignment horizontal="distributed" vertical="center"/>
    </xf>
    <xf numFmtId="0" fontId="29" fillId="0" borderId="25" xfId="47" applyFont="1" applyFill="1" applyBorder="1" applyAlignment="1">
      <alignment horizontal="distributed" vertical="center"/>
    </xf>
    <xf numFmtId="0" fontId="29" fillId="0" borderId="27" xfId="54" applyNumberFormat="1" applyFont="1" applyFill="1" applyBorder="1" applyAlignment="1">
      <alignment horizontal="distributed" vertical="center" justifyLastLine="1"/>
    </xf>
    <xf numFmtId="0" fontId="29" fillId="0" borderId="82" xfId="54" applyNumberFormat="1" applyFont="1" applyFill="1" applyBorder="1" applyAlignment="1">
      <alignment horizontal="distributed" vertical="center" justifyLastLine="1"/>
    </xf>
    <xf numFmtId="0" fontId="29" fillId="0" borderId="65" xfId="54" applyNumberFormat="1" applyFont="1" applyFill="1" applyBorder="1" applyAlignment="1">
      <alignment horizontal="distributed" vertical="center" justifyLastLine="1"/>
    </xf>
    <xf numFmtId="0" fontId="29" fillId="0" borderId="67" xfId="54" applyNumberFormat="1" applyFont="1" applyFill="1" applyBorder="1" applyAlignment="1">
      <alignment horizontal="distributed" vertical="center" justifyLastLine="1"/>
    </xf>
    <xf numFmtId="0" fontId="29" fillId="0" borderId="2" xfId="47" applyNumberFormat="1" applyFont="1" applyFill="1" applyBorder="1" applyAlignment="1">
      <alignment horizontal="distributed" vertical="center" wrapText="1"/>
    </xf>
    <xf numFmtId="0" fontId="29" fillId="0" borderId="2" xfId="47" applyNumberFormat="1" applyFont="1" applyFill="1" applyBorder="1" applyAlignment="1">
      <alignment horizontal="distributed" vertical="center"/>
    </xf>
    <xf numFmtId="0" fontId="29" fillId="0" borderId="2" xfId="54" applyNumberFormat="1" applyFont="1" applyFill="1" applyBorder="1" applyAlignment="1">
      <alignment horizontal="distributed" vertical="center" wrapText="1"/>
    </xf>
    <xf numFmtId="0" fontId="29" fillId="0" borderId="52" xfId="47" applyFont="1" applyFill="1" applyBorder="1" applyAlignment="1">
      <alignment horizontal="distributed" vertical="center"/>
    </xf>
    <xf numFmtId="0" fontId="29" fillId="0" borderId="65" xfId="47" applyFont="1" applyFill="1" applyBorder="1" applyAlignment="1">
      <alignment horizontal="distributed" vertical="center"/>
    </xf>
    <xf numFmtId="0" fontId="29" fillId="0" borderId="15" xfId="47" applyNumberFormat="1" applyFont="1" applyFill="1" applyBorder="1" applyAlignment="1">
      <alignment horizontal="distributed" vertical="center" justifyLastLine="1"/>
    </xf>
    <xf numFmtId="0" fontId="29" fillId="0" borderId="40" xfId="47" applyFont="1" applyFill="1" applyBorder="1" applyAlignment="1">
      <alignment horizontal="distributed" vertical="center" justifyLastLine="1"/>
    </xf>
    <xf numFmtId="0" fontId="40" fillId="0" borderId="0" xfId="0" applyFont="1" applyAlignment="1">
      <alignment horizontal="center" vertical="center"/>
    </xf>
    <xf numFmtId="0" fontId="29" fillId="0" borderId="13" xfId="53" applyNumberFormat="1" applyFont="1" applyFill="1" applyBorder="1" applyAlignment="1">
      <alignment horizontal="center" vertical="center"/>
    </xf>
    <xf numFmtId="0" fontId="29" fillId="0" borderId="2" xfId="47" applyFont="1" applyFill="1" applyBorder="1" applyAlignment="1">
      <alignment vertical="center"/>
    </xf>
    <xf numFmtId="0" fontId="29" fillId="0" borderId="41" xfId="47" applyFont="1" applyFill="1" applyBorder="1" applyAlignment="1">
      <alignment vertical="center"/>
    </xf>
    <xf numFmtId="0" fontId="29" fillId="0" borderId="43" xfId="53" applyNumberFormat="1" applyFont="1" applyFill="1" applyBorder="1" applyAlignment="1">
      <alignment horizontal="distributed" vertical="center" indent="5"/>
    </xf>
    <xf numFmtId="0" fontId="29" fillId="0" borderId="13" xfId="47" applyFont="1" applyFill="1" applyBorder="1" applyAlignment="1">
      <alignment horizontal="distributed" vertical="center" indent="5"/>
    </xf>
    <xf numFmtId="0" fontId="29" fillId="0" borderId="12" xfId="47" applyFont="1" applyFill="1" applyBorder="1" applyAlignment="1">
      <alignment horizontal="distributed" vertical="center" indent="5"/>
    </xf>
    <xf numFmtId="0" fontId="29" fillId="0" borderId="14" xfId="47" applyNumberFormat="1" applyFont="1" applyFill="1" applyBorder="1" applyAlignment="1">
      <alignment horizontal="distributed" vertical="center" wrapText="1" justifyLastLine="1"/>
    </xf>
    <xf numFmtId="0" fontId="29" fillId="0" borderId="57" xfId="47" applyNumberFormat="1" applyFont="1" applyFill="1" applyBorder="1" applyAlignment="1">
      <alignment horizontal="distributed" vertical="center" wrapText="1" justifyLastLine="1"/>
    </xf>
    <xf numFmtId="0" fontId="29" fillId="0" borderId="14" xfId="47" applyNumberFormat="1" applyFont="1" applyFill="1" applyBorder="1" applyAlignment="1">
      <alignment horizontal="center" vertical="center" wrapText="1"/>
    </xf>
    <xf numFmtId="0" fontId="29" fillId="0" borderId="57" xfId="47" applyNumberFormat="1" applyFont="1" applyFill="1" applyBorder="1" applyAlignment="1">
      <alignment horizontal="center" vertical="center" wrapText="1"/>
    </xf>
    <xf numFmtId="0" fontId="29" fillId="0" borderId="15" xfId="53" applyNumberFormat="1" applyFont="1" applyFill="1" applyBorder="1" applyAlignment="1">
      <alignment horizontal="center" vertical="center" wrapText="1"/>
    </xf>
    <xf numFmtId="0" fontId="29" fillId="0" borderId="40" xfId="47" applyFont="1" applyFill="1" applyBorder="1" applyAlignment="1">
      <alignment horizontal="center" vertical="center"/>
    </xf>
    <xf numFmtId="0" fontId="29" fillId="0" borderId="43" xfId="53" applyNumberFormat="1" applyFont="1" applyFill="1" applyBorder="1" applyAlignment="1">
      <alignment horizontal="center" vertical="center" wrapText="1"/>
    </xf>
    <xf numFmtId="0" fontId="29" fillId="0" borderId="15" xfId="47" applyFont="1" applyFill="1" applyBorder="1" applyAlignment="1">
      <alignment vertical="center"/>
    </xf>
    <xf numFmtId="0" fontId="29" fillId="0" borderId="40" xfId="47" applyFont="1" applyFill="1" applyBorder="1" applyAlignment="1">
      <alignment vertical="center"/>
    </xf>
    <xf numFmtId="0" fontId="29" fillId="0" borderId="14" xfId="47" applyNumberFormat="1" applyFont="1" applyFill="1" applyBorder="1" applyAlignment="1">
      <alignment horizontal="distributed" vertical="center" justifyLastLine="1"/>
    </xf>
    <xf numFmtId="0" fontId="29" fillId="0" borderId="57" xfId="47" applyFont="1" applyFill="1" applyBorder="1" applyAlignment="1">
      <alignment horizontal="distributed" vertical="center" justifyLastLine="1"/>
    </xf>
    <xf numFmtId="0" fontId="29" fillId="0" borderId="15" xfId="47" applyNumberFormat="1" applyFont="1" applyFill="1" applyBorder="1" applyAlignment="1">
      <alignment horizontal="center" vertical="center"/>
    </xf>
    <xf numFmtId="0" fontId="26" fillId="0" borderId="109" xfId="47" applyNumberFormat="1" applyFont="1" applyFill="1" applyBorder="1" applyAlignment="1">
      <alignment horizontal="distributed" vertical="center"/>
    </xf>
    <xf numFmtId="0" fontId="26" fillId="0" borderId="41" xfId="47" applyNumberFormat="1" applyFont="1" applyFill="1" applyBorder="1" applyAlignment="1">
      <alignment horizontal="distributed" vertical="center"/>
    </xf>
    <xf numFmtId="0" fontId="26" fillId="0" borderId="73" xfId="47" applyNumberFormat="1" applyFont="1" applyFill="1" applyBorder="1" applyAlignment="1">
      <alignment horizontal="distributed" vertical="center"/>
    </xf>
    <xf numFmtId="0" fontId="26" fillId="0" borderId="2" xfId="47" applyNumberFormat="1" applyFont="1" applyFill="1" applyBorder="1" applyAlignment="1">
      <alignment horizontal="distributed" vertical="center" shrinkToFit="1"/>
    </xf>
    <xf numFmtId="0" fontId="26" fillId="0" borderId="52" xfId="47" applyNumberFormat="1" applyFont="1" applyFill="1" applyBorder="1" applyAlignment="1">
      <alignment horizontal="distributed" vertical="center" justifyLastLine="1"/>
    </xf>
    <xf numFmtId="0" fontId="26" fillId="0" borderId="0" xfId="47" applyNumberFormat="1" applyFont="1" applyFill="1" applyBorder="1" applyAlignment="1">
      <alignment horizontal="distributed" vertical="center" justifyLastLine="1"/>
    </xf>
    <xf numFmtId="0" fontId="26" fillId="0" borderId="47" xfId="47" applyNumberFormat="1" applyFont="1" applyFill="1" applyBorder="1" applyAlignment="1">
      <alignment horizontal="distributed" vertical="center" justifyLastLine="1"/>
    </xf>
    <xf numFmtId="0" fontId="26" fillId="0" borderId="25" xfId="47" applyNumberFormat="1" applyFont="1" applyFill="1" applyBorder="1" applyAlignment="1">
      <alignment horizontal="distributed" vertical="center" justifyLastLine="1"/>
    </xf>
    <xf numFmtId="0" fontId="26" fillId="0" borderId="44" xfId="47" applyNumberFormat="1" applyFont="1" applyFill="1" applyBorder="1" applyAlignment="1">
      <alignment horizontal="distributed" vertical="center" justifyLastLine="1"/>
    </xf>
    <xf numFmtId="0" fontId="26" fillId="0" borderId="52" xfId="47" applyNumberFormat="1" applyFont="1" applyFill="1" applyBorder="1" applyAlignment="1">
      <alignment horizontal="distributed" vertical="center"/>
    </xf>
    <xf numFmtId="0" fontId="26" fillId="0" borderId="83" xfId="47" applyNumberFormat="1" applyFont="1" applyFill="1" applyBorder="1" applyAlignment="1">
      <alignment horizontal="distributed" vertical="center"/>
    </xf>
    <xf numFmtId="0" fontId="26" fillId="0" borderId="0" xfId="47" applyNumberFormat="1" applyFont="1" applyFill="1" applyBorder="1" applyAlignment="1">
      <alignment horizontal="distributed" vertical="center"/>
    </xf>
    <xf numFmtId="0" fontId="26" fillId="0" borderId="25" xfId="47" applyNumberFormat="1" applyFont="1" applyFill="1" applyBorder="1" applyAlignment="1">
      <alignment horizontal="distributed" vertical="center"/>
    </xf>
    <xf numFmtId="0" fontId="26" fillId="0" borderId="27" xfId="47" applyNumberFormat="1" applyFont="1" applyFill="1" applyBorder="1" applyAlignment="1">
      <alignment horizontal="distributed" vertical="center" justifyLastLine="1"/>
    </xf>
    <xf numFmtId="0" fontId="26" fillId="0" borderId="82" xfId="47" applyNumberFormat="1" applyFont="1" applyFill="1" applyBorder="1" applyAlignment="1">
      <alignment horizontal="distributed" vertical="center" justifyLastLine="1"/>
    </xf>
    <xf numFmtId="0" fontId="26" fillId="0" borderId="65" xfId="47" applyNumberFormat="1" applyFont="1" applyFill="1" applyBorder="1" applyAlignment="1">
      <alignment horizontal="distributed" vertical="center" justifyLastLine="1"/>
    </xf>
    <xf numFmtId="0" fontId="26" fillId="0" borderId="67" xfId="47" applyNumberFormat="1" applyFont="1" applyFill="1" applyBorder="1" applyAlignment="1">
      <alignment horizontal="distributed" vertical="center" justifyLastLine="1"/>
    </xf>
    <xf numFmtId="0" fontId="26" fillId="0" borderId="51" xfId="47" applyNumberFormat="1" applyFont="1" applyFill="1" applyBorder="1" applyAlignment="1">
      <alignment horizontal="distributed" vertical="center" justifyLastLine="1"/>
    </xf>
    <xf numFmtId="0" fontId="26" fillId="0" borderId="13" xfId="47" applyNumberFormat="1" applyFont="1" applyFill="1" applyBorder="1" applyAlignment="1">
      <alignment horizontal="center" vertical="center"/>
    </xf>
    <xf numFmtId="0" fontId="26" fillId="0" borderId="12" xfId="47" applyNumberFormat="1" applyFont="1" applyFill="1" applyBorder="1" applyAlignment="1">
      <alignment horizontal="center" vertical="center"/>
    </xf>
    <xf numFmtId="0" fontId="26" fillId="0" borderId="43" xfId="47" applyNumberFormat="1" applyFont="1" applyFill="1" applyBorder="1" applyAlignment="1">
      <alignment horizontal="center" vertical="center"/>
    </xf>
    <xf numFmtId="0" fontId="29" fillId="0" borderId="14" xfId="47" applyNumberFormat="1" applyFont="1" applyFill="1" applyBorder="1" applyAlignment="1">
      <alignment horizontal="center" vertical="center"/>
    </xf>
    <xf numFmtId="0" fontId="29" fillId="0" borderId="57" xfId="47" applyNumberFormat="1" applyFont="1" applyFill="1" applyBorder="1" applyAlignment="1">
      <alignment horizontal="center" vertical="center"/>
    </xf>
    <xf numFmtId="0" fontId="38" fillId="0" borderId="0" xfId="0" applyFont="1" applyAlignment="1">
      <alignment horizontal="center" vertical="center"/>
    </xf>
    <xf numFmtId="0" fontId="37" fillId="0" borderId="0" xfId="0" applyFont="1" applyAlignment="1">
      <alignment horizontal="center" vertical="center"/>
    </xf>
    <xf numFmtId="0" fontId="29" fillId="0" borderId="12" xfId="47" applyNumberFormat="1" applyFont="1" applyFill="1" applyBorder="1" applyAlignment="1">
      <alignment horizontal="center" vertical="center"/>
    </xf>
    <xf numFmtId="0" fontId="0" fillId="0" borderId="56" xfId="0" applyBorder="1" applyAlignment="1">
      <alignment horizontal="center" vertical="center"/>
    </xf>
    <xf numFmtId="0" fontId="0" fillId="0" borderId="50" xfId="0" applyBorder="1" applyAlignment="1">
      <alignment horizontal="center" vertical="center"/>
    </xf>
    <xf numFmtId="0" fontId="29" fillId="0" borderId="69" xfId="47" applyNumberFormat="1" applyFont="1" applyFill="1" applyBorder="1" applyAlignment="1">
      <alignment horizontal="center" vertical="center" wrapText="1"/>
    </xf>
    <xf numFmtId="0" fontId="29" fillId="0" borderId="112" xfId="47" applyNumberFormat="1" applyFont="1" applyFill="1" applyBorder="1" applyAlignment="1">
      <alignment horizontal="center" vertical="center" wrapText="1"/>
    </xf>
    <xf numFmtId="0" fontId="0" fillId="0" borderId="37" xfId="0" applyBorder="1"/>
    <xf numFmtId="0" fontId="0" fillId="0" borderId="38" xfId="0" applyBorder="1"/>
    <xf numFmtId="0" fontId="29" fillId="0" borderId="15" xfId="47" applyNumberFormat="1" applyFont="1" applyFill="1" applyBorder="1" applyAlignment="1">
      <alignment horizontal="center" vertical="center" wrapText="1"/>
    </xf>
    <xf numFmtId="0" fontId="29" fillId="0" borderId="40" xfId="47" applyNumberFormat="1" applyFont="1" applyFill="1" applyBorder="1" applyAlignment="1">
      <alignment horizontal="center" vertical="center" wrapText="1"/>
    </xf>
    <xf numFmtId="0" fontId="29" fillId="0" borderId="43" xfId="47" applyNumberFormat="1" applyFont="1" applyFill="1" applyBorder="1" applyAlignment="1">
      <alignment horizontal="distributed" vertical="center" indent="10"/>
    </xf>
    <xf numFmtId="0" fontId="29" fillId="0" borderId="13" xfId="47" applyFont="1" applyFill="1" applyBorder="1" applyAlignment="1">
      <alignment horizontal="distributed" vertical="center" indent="10"/>
    </xf>
    <xf numFmtId="0" fontId="29" fillId="0" borderId="38" xfId="47" applyNumberFormat="1" applyFont="1" applyFill="1" applyBorder="1" applyAlignment="1">
      <alignment horizontal="center" vertical="center" wrapText="1"/>
    </xf>
    <xf numFmtId="0" fontId="29" fillId="0" borderId="112" xfId="47" applyNumberFormat="1" applyFont="1" applyFill="1" applyBorder="1" applyAlignment="1">
      <alignment horizontal="center" vertical="center" wrapText="1" shrinkToFit="1"/>
    </xf>
    <xf numFmtId="0" fontId="29" fillId="0" borderId="37" xfId="47" applyNumberFormat="1" applyFont="1" applyFill="1" applyBorder="1" applyAlignment="1">
      <alignment horizontal="center" vertical="center" shrinkToFit="1"/>
    </xf>
    <xf numFmtId="0" fontId="29" fillId="0" borderId="38" xfId="47" applyNumberFormat="1" applyFont="1" applyFill="1" applyBorder="1" applyAlignment="1">
      <alignment horizontal="center" vertical="center" shrinkToFit="1"/>
    </xf>
    <xf numFmtId="0" fontId="29" fillId="0" borderId="43" xfId="47" applyNumberFormat="1" applyFont="1" applyFill="1" applyBorder="1" applyAlignment="1">
      <alignment horizontal="distributed" vertical="center" indent="5"/>
    </xf>
    <xf numFmtId="0" fontId="29" fillId="0" borderId="13" xfId="47" applyNumberFormat="1" applyFont="1" applyFill="1" applyBorder="1" applyAlignment="1">
      <alignment horizontal="distributed" vertical="center" indent="5"/>
    </xf>
    <xf numFmtId="0" fontId="29" fillId="0" borderId="42" xfId="47" applyNumberFormat="1" applyFont="1" applyFill="1" applyBorder="1" applyAlignment="1">
      <alignment horizontal="center" vertical="center"/>
    </xf>
    <xf numFmtId="0" fontId="29" fillId="0" borderId="37" xfId="47" applyNumberFormat="1" applyFont="1" applyFill="1" applyBorder="1" applyAlignment="1">
      <alignment horizontal="center" vertical="center"/>
    </xf>
    <xf numFmtId="0" fontId="29" fillId="0" borderId="38" xfId="47" applyNumberFormat="1" applyFont="1" applyFill="1" applyBorder="1" applyAlignment="1">
      <alignment horizontal="center" vertical="center"/>
    </xf>
    <xf numFmtId="0" fontId="29" fillId="0" borderId="42" xfId="47" applyNumberFormat="1" applyFont="1" applyFill="1" applyBorder="1" applyAlignment="1">
      <alignment horizontal="center" vertical="center" wrapText="1" shrinkToFit="1"/>
    </xf>
    <xf numFmtId="0" fontId="29" fillId="0" borderId="37" xfId="47" applyNumberFormat="1" applyFont="1" applyFill="1" applyBorder="1" applyAlignment="1">
      <alignment horizontal="center" vertical="center" wrapText="1" shrinkToFit="1"/>
    </xf>
    <xf numFmtId="0" fontId="29" fillId="0" borderId="38" xfId="47" applyNumberFormat="1" applyFont="1" applyFill="1" applyBorder="1" applyAlignment="1">
      <alignment horizontal="center" vertical="center" wrapText="1" shrinkToFit="1"/>
    </xf>
    <xf numFmtId="0" fontId="29" fillId="0" borderId="48" xfId="47" applyNumberFormat="1" applyFont="1" applyFill="1" applyBorder="1" applyAlignment="1">
      <alignment horizontal="center" vertical="center" wrapText="1"/>
    </xf>
    <xf numFmtId="0" fontId="29" fillId="0" borderId="68" xfId="47" applyNumberFormat="1" applyFont="1" applyFill="1" applyBorder="1" applyAlignment="1">
      <alignment horizontal="center" vertical="center"/>
    </xf>
    <xf numFmtId="0" fontId="29" fillId="0" borderId="39" xfId="47" applyNumberFormat="1" applyFont="1" applyFill="1" applyBorder="1" applyAlignment="1">
      <alignment horizontal="center" vertical="center"/>
    </xf>
    <xf numFmtId="0" fontId="29" fillId="0" borderId="48" xfId="47" applyNumberFormat="1" applyFont="1" applyFill="1" applyBorder="1" applyAlignment="1">
      <alignment horizontal="center" vertical="center"/>
    </xf>
    <xf numFmtId="0" fontId="29" fillId="0" borderId="64" xfId="47" applyNumberFormat="1" applyFont="1" applyFill="1" applyBorder="1" applyAlignment="1">
      <alignment horizontal="center" vertical="center"/>
    </xf>
    <xf numFmtId="0" fontId="29" fillId="0" borderId="38" xfId="47" applyFont="1" applyFill="1" applyBorder="1" applyAlignment="1">
      <alignment horizontal="center" vertical="center" wrapText="1"/>
    </xf>
    <xf numFmtId="0" fontId="25" fillId="0" borderId="50" xfId="0" applyFont="1" applyBorder="1" applyAlignment="1">
      <alignment horizontal="center" vertical="center"/>
    </xf>
    <xf numFmtId="0" fontId="26" fillId="0" borderId="69" xfId="47" applyNumberFormat="1" applyFont="1" applyFill="1" applyBorder="1" applyAlignment="1">
      <alignment horizontal="distributed" vertical="center" indent="5"/>
    </xf>
    <xf numFmtId="0" fontId="26" fillId="0" borderId="43" xfId="47" applyNumberFormat="1" applyFont="1" applyFill="1" applyBorder="1" applyAlignment="1">
      <alignment horizontal="distributed" vertical="center" indent="5"/>
    </xf>
    <xf numFmtId="0" fontId="26" fillId="0" borderId="13" xfId="49" applyNumberFormat="1" applyFont="1" applyFill="1" applyBorder="1" applyAlignment="1">
      <alignment horizontal="distributed" vertical="center" indent="3"/>
    </xf>
    <xf numFmtId="0" fontId="25" fillId="0" borderId="13" xfId="0" applyFont="1" applyBorder="1" applyAlignment="1">
      <alignment horizontal="distributed" vertical="center" indent="3"/>
    </xf>
    <xf numFmtId="0" fontId="25" fillId="0" borderId="12" xfId="0" applyFont="1" applyBorder="1" applyAlignment="1">
      <alignment horizontal="distributed" vertical="center" indent="3"/>
    </xf>
    <xf numFmtId="0" fontId="26" fillId="0" borderId="28" xfId="49" applyNumberFormat="1" applyFont="1" applyFill="1" applyBorder="1" applyAlignment="1">
      <alignment horizontal="center" vertical="center" wrapText="1"/>
    </xf>
    <xf numFmtId="0" fontId="25" fillId="0" borderId="48" xfId="0" applyFont="1" applyBorder="1" applyAlignment="1">
      <alignment horizontal="center" vertical="center" wrapText="1"/>
    </xf>
    <xf numFmtId="3" fontId="26" fillId="0" borderId="2" xfId="48" applyNumberFormat="1" applyFont="1" applyFill="1" applyBorder="1" applyAlignment="1">
      <alignment horizontal="center" vertical="center"/>
    </xf>
    <xf numFmtId="0" fontId="25" fillId="0" borderId="56" xfId="0" applyFont="1" applyBorder="1" applyAlignment="1">
      <alignment horizontal="center" vertical="center"/>
    </xf>
    <xf numFmtId="3" fontId="26" fillId="0" borderId="15" xfId="48" applyNumberFormat="1" applyFont="1" applyFill="1" applyBorder="1" applyAlignment="1">
      <alignment horizontal="distributed" vertical="center" justifyLastLine="1"/>
    </xf>
    <xf numFmtId="3" fontId="26" fillId="0" borderId="56" xfId="48" applyNumberFormat="1" applyFont="1" applyFill="1" applyBorder="1" applyAlignment="1">
      <alignment horizontal="distributed" vertical="center" justifyLastLine="1"/>
    </xf>
    <xf numFmtId="0" fontId="25" fillId="0" borderId="2" xfId="0" applyFont="1" applyBorder="1" applyAlignment="1">
      <alignment horizontal="distributed" vertical="center" justifyLastLine="1"/>
    </xf>
    <xf numFmtId="0" fontId="26" fillId="0" borderId="13" xfId="47" applyFont="1" applyFill="1" applyBorder="1" applyAlignment="1">
      <alignment horizontal="distributed" vertical="center" indent="5"/>
    </xf>
    <xf numFmtId="0" fontId="25" fillId="0" borderId="13" xfId="0" applyFont="1" applyBorder="1" applyAlignment="1">
      <alignment horizontal="distributed" vertical="center" indent="5"/>
    </xf>
    <xf numFmtId="3" fontId="26" fillId="0" borderId="56" xfId="48" applyNumberFormat="1" applyFont="1" applyFill="1" applyBorder="1" applyAlignment="1">
      <alignment horizontal="center" vertical="center"/>
    </xf>
    <xf numFmtId="3" fontId="26" fillId="0" borderId="14" xfId="48" applyNumberFormat="1" applyFont="1" applyFill="1" applyBorder="1" applyAlignment="1">
      <alignment horizontal="center" vertical="center"/>
    </xf>
    <xf numFmtId="3" fontId="26" fillId="0" borderId="14" xfId="48" applyNumberFormat="1" applyFont="1" applyFill="1" applyBorder="1" applyAlignment="1">
      <alignment horizontal="distributed" vertical="center" justifyLastLine="1"/>
    </xf>
    <xf numFmtId="3" fontId="26" fillId="0" borderId="27" xfId="48" applyNumberFormat="1" applyFont="1" applyFill="1" applyBorder="1" applyAlignment="1">
      <alignment horizontal="distributed" vertical="center" indent="4"/>
    </xf>
    <xf numFmtId="3" fontId="26" fillId="0" borderId="65" xfId="48" applyNumberFormat="1" applyFont="1" applyFill="1" applyBorder="1" applyAlignment="1">
      <alignment horizontal="distributed" vertical="center" indent="4"/>
    </xf>
    <xf numFmtId="3" fontId="26" fillId="0" borderId="15" xfId="48" applyNumberFormat="1" applyFont="1" applyFill="1" applyBorder="1" applyAlignment="1">
      <alignment horizontal="distributed" vertical="center" indent="4"/>
    </xf>
    <xf numFmtId="3" fontId="26" fillId="0" borderId="2" xfId="48" applyNumberFormat="1" applyFont="1" applyFill="1" applyBorder="1" applyAlignment="1">
      <alignment horizontal="distributed" vertical="center" indent="4"/>
    </xf>
    <xf numFmtId="3" fontId="26" fillId="0" borderId="12" xfId="48" applyNumberFormat="1" applyFont="1" applyFill="1" applyBorder="1" applyAlignment="1">
      <alignment horizontal="center" vertical="center"/>
    </xf>
    <xf numFmtId="3" fontId="26" fillId="0" borderId="69" xfId="48" applyNumberFormat="1" applyFont="1" applyFill="1" applyBorder="1" applyAlignment="1">
      <alignment horizontal="center" vertical="center"/>
    </xf>
    <xf numFmtId="3" fontId="26" fillId="0" borderId="43" xfId="48" applyNumberFormat="1" applyFont="1" applyFill="1" applyBorder="1" applyAlignment="1">
      <alignment horizontal="center" vertical="center" wrapText="1"/>
    </xf>
    <xf numFmtId="3" fontId="26" fillId="0" borderId="15" xfId="48" applyNumberFormat="1" applyFont="1" applyFill="1" applyBorder="1" applyAlignment="1">
      <alignment horizontal="center" vertical="center" wrapText="1"/>
    </xf>
    <xf numFmtId="41" fontId="44" fillId="0" borderId="0" xfId="57" applyNumberFormat="1" applyFont="1" applyFill="1" applyBorder="1" applyAlignment="1">
      <alignment horizontal="center" vertical="center"/>
    </xf>
    <xf numFmtId="182" fontId="29" fillId="0" borderId="0" xfId="0" applyNumberFormat="1" applyFont="1" applyFill="1" applyBorder="1" applyAlignment="1">
      <alignment horizontal="center" vertical="center" wrapText="1"/>
    </xf>
    <xf numFmtId="0" fontId="29" fillId="0" borderId="0" xfId="57" applyFont="1" applyFill="1" applyBorder="1" applyAlignment="1">
      <alignment horizontal="center" vertical="center" wrapText="1"/>
    </xf>
    <xf numFmtId="0" fontId="29" fillId="0" borderId="0" xfId="57" applyFont="1" applyFill="1" applyBorder="1" applyAlignment="1">
      <alignment horizontal="center" vertical="center" textRotation="255" wrapText="1"/>
    </xf>
    <xf numFmtId="182" fontId="29" fillId="0" borderId="0" xfId="0" applyNumberFormat="1" applyFont="1" applyFill="1" applyBorder="1" applyAlignment="1">
      <alignment horizontal="left" vertical="center" wrapText="1"/>
    </xf>
    <xf numFmtId="182" fontId="29" fillId="0" borderId="0" xfId="0" applyNumberFormat="1" applyFont="1" applyFill="1" applyBorder="1" applyAlignment="1">
      <alignment horizontal="right" vertical="center"/>
    </xf>
    <xf numFmtId="0" fontId="26" fillId="0" borderId="41" xfId="47" applyNumberFormat="1" applyFont="1" applyFill="1" applyBorder="1" applyAlignment="1">
      <alignment horizontal="center" vertical="center" wrapText="1"/>
    </xf>
    <xf numFmtId="0" fontId="26" fillId="0" borderId="50" xfId="47" applyNumberFormat="1" applyFont="1" applyFill="1" applyBorder="1" applyAlignment="1">
      <alignment horizontal="center" vertical="center" wrapText="1"/>
    </xf>
    <xf numFmtId="0" fontId="26" fillId="0" borderId="34" xfId="47" applyNumberFormat="1" applyFont="1" applyFill="1" applyBorder="1" applyAlignment="1">
      <alignment horizontal="center" vertical="center"/>
    </xf>
    <xf numFmtId="0" fontId="26" fillId="0" borderId="49" xfId="47" applyNumberFormat="1" applyFont="1" applyFill="1" applyBorder="1" applyAlignment="1">
      <alignment horizontal="center" vertical="center"/>
    </xf>
    <xf numFmtId="0" fontId="29" fillId="0" borderId="0" xfId="57" applyFont="1" applyFill="1" applyBorder="1" applyAlignment="1">
      <alignment horizontal="center" vertical="center" textRotation="255"/>
    </xf>
    <xf numFmtId="0" fontId="26" fillId="0" borderId="28" xfId="47" applyNumberFormat="1" applyFont="1" applyFill="1" applyBorder="1" applyAlignment="1">
      <alignment horizontal="center" vertical="center"/>
    </xf>
    <xf numFmtId="0" fontId="25" fillId="0" borderId="39" xfId="0" applyFont="1" applyBorder="1" applyAlignment="1">
      <alignment horizontal="center" vertical="center"/>
    </xf>
    <xf numFmtId="0" fontId="25" fillId="0" borderId="45" xfId="0" applyFont="1" applyBorder="1" applyAlignment="1">
      <alignment horizontal="center" vertical="center"/>
    </xf>
    <xf numFmtId="0" fontId="26" fillId="0" borderId="82" xfId="47" applyNumberFormat="1" applyFont="1" applyFill="1" applyBorder="1" applyAlignment="1">
      <alignment horizontal="center" vertical="center"/>
    </xf>
    <xf numFmtId="0" fontId="25" fillId="0" borderId="47" xfId="0" applyFont="1" applyBorder="1" applyAlignment="1">
      <alignment horizontal="center" vertical="center"/>
    </xf>
    <xf numFmtId="0" fontId="25" fillId="0" borderId="67" xfId="0" applyFont="1" applyBorder="1" applyAlignment="1">
      <alignment horizontal="center" vertical="center"/>
    </xf>
    <xf numFmtId="0" fontId="26" fillId="0" borderId="42" xfId="47" applyNumberFormat="1" applyFont="1" applyFill="1" applyBorder="1" applyAlignment="1">
      <alignment horizontal="center" vertical="center" wrapText="1"/>
    </xf>
    <xf numFmtId="0" fontId="26" fillId="0" borderId="37" xfId="47" applyNumberFormat="1" applyFont="1" applyFill="1" applyBorder="1" applyAlignment="1">
      <alignment horizontal="center" vertical="center"/>
    </xf>
    <xf numFmtId="0" fontId="26" fillId="0" borderId="68" xfId="47" applyNumberFormat="1" applyFont="1" applyFill="1" applyBorder="1" applyAlignment="1">
      <alignment horizontal="center" vertical="center" wrapText="1"/>
    </xf>
    <xf numFmtId="0" fontId="26" fillId="0" borderId="39" xfId="47" applyNumberFormat="1" applyFont="1" applyFill="1" applyBorder="1" applyAlignment="1">
      <alignment horizontal="center" vertical="center"/>
    </xf>
    <xf numFmtId="0" fontId="26" fillId="0" borderId="37" xfId="47" applyNumberFormat="1" applyFont="1" applyFill="1" applyBorder="1" applyAlignment="1">
      <alignment horizontal="center" vertical="center" wrapText="1"/>
    </xf>
    <xf numFmtId="0" fontId="26" fillId="0" borderId="39" xfId="47" applyNumberFormat="1" applyFont="1" applyFill="1" applyBorder="1" applyAlignment="1">
      <alignment horizontal="center" vertical="center" wrapText="1"/>
    </xf>
    <xf numFmtId="0" fontId="25" fillId="0" borderId="37" xfId="0" applyFont="1" applyBorder="1" applyAlignment="1">
      <alignment horizontal="center" vertical="center"/>
    </xf>
    <xf numFmtId="0" fontId="25" fillId="0" borderId="66" xfId="0" applyFont="1" applyBorder="1" applyAlignment="1">
      <alignment horizontal="center" vertical="center"/>
    </xf>
    <xf numFmtId="0" fontId="26" fillId="0" borderId="69" xfId="47" applyNumberFormat="1" applyFont="1" applyFill="1" applyBorder="1" applyAlignment="1">
      <alignment horizontal="center" vertical="center"/>
    </xf>
    <xf numFmtId="0" fontId="26" fillId="0" borderId="13" xfId="0" applyFont="1" applyBorder="1" applyAlignment="1">
      <alignment horizontal="distributed" vertical="center" justifyLastLine="1"/>
    </xf>
    <xf numFmtId="0" fontId="26" fillId="0" borderId="2" xfId="0" applyFont="1" applyBorder="1" applyAlignment="1">
      <alignment horizontal="distributed" vertical="center" justifyLastLine="1"/>
    </xf>
    <xf numFmtId="0" fontId="26" fillId="0" borderId="56" xfId="0" applyFont="1" applyBorder="1" applyAlignment="1">
      <alignment horizontal="distributed" vertical="center" justifyLastLine="1"/>
    </xf>
    <xf numFmtId="0" fontId="26" fillId="0" borderId="15" xfId="0" applyFont="1" applyBorder="1" applyAlignment="1">
      <alignment horizontal="distributed" vertical="center" justifyLastLine="1"/>
    </xf>
    <xf numFmtId="0" fontId="26" fillId="0" borderId="13" xfId="0" applyFont="1" applyBorder="1" applyAlignment="1">
      <alignment horizontal="distributed" vertical="center"/>
    </xf>
    <xf numFmtId="0" fontId="26" fillId="0" borderId="43" xfId="0" applyFont="1" applyBorder="1" applyAlignment="1">
      <alignment horizontal="distributed" vertical="center" justifyLastLine="1"/>
    </xf>
    <xf numFmtId="0" fontId="27" fillId="0" borderId="0" xfId="47" applyFont="1" applyAlignment="1">
      <alignment horizontal="center" vertical="center"/>
    </xf>
    <xf numFmtId="0" fontId="0" fillId="0" borderId="0" xfId="47" applyFont="1" applyAlignment="1">
      <alignment horizontal="center" vertical="center"/>
    </xf>
    <xf numFmtId="0" fontId="26" fillId="0" borderId="82" xfId="47" applyFont="1" applyBorder="1" applyAlignment="1">
      <alignment horizontal="center" vertical="distributed"/>
    </xf>
    <xf numFmtId="0" fontId="26" fillId="0" borderId="67" xfId="47" applyFont="1" applyBorder="1" applyAlignment="1">
      <alignment horizontal="center" vertical="distributed"/>
    </xf>
    <xf numFmtId="0" fontId="26" fillId="0" borderId="69" xfId="47" applyFont="1" applyBorder="1" applyAlignment="1">
      <alignment horizontal="center" vertical="center"/>
    </xf>
    <xf numFmtId="0" fontId="26" fillId="0" borderId="14" xfId="47" applyFont="1" applyBorder="1" applyAlignment="1">
      <alignment horizontal="center" vertical="center"/>
    </xf>
    <xf numFmtId="0" fontId="26" fillId="0" borderId="43" xfId="47" applyFont="1" applyBorder="1" applyAlignment="1">
      <alignment horizontal="center" vertical="center"/>
    </xf>
    <xf numFmtId="0" fontId="26" fillId="0" borderId="28" xfId="47" applyFont="1" applyBorder="1" applyAlignment="1">
      <alignment horizontal="center" vertical="center"/>
    </xf>
    <xf numFmtId="0" fontId="26" fillId="0" borderId="45" xfId="47" applyFont="1" applyBorder="1" applyAlignment="1">
      <alignment horizontal="center" vertical="center"/>
    </xf>
    <xf numFmtId="0" fontId="26" fillId="0" borderId="43" xfId="55" applyFont="1" applyBorder="1" applyAlignment="1">
      <alignment horizontal="center" vertical="center"/>
    </xf>
    <xf numFmtId="0" fontId="0" fillId="0" borderId="13" xfId="0" applyBorder="1" applyAlignment="1">
      <alignment horizontal="center" vertical="center"/>
    </xf>
    <xf numFmtId="0" fontId="27" fillId="0" borderId="0" xfId="55" applyFont="1" applyAlignment="1">
      <alignment horizontal="center" vertical="center"/>
    </xf>
    <xf numFmtId="0" fontId="26" fillId="0" borderId="27" xfId="55" applyFont="1" applyBorder="1" applyAlignment="1">
      <alignment horizontal="center" vertical="center"/>
    </xf>
    <xf numFmtId="0" fontId="26" fillId="0" borderId="65" xfId="55" applyFont="1" applyBorder="1" applyAlignment="1">
      <alignment horizontal="center" vertical="center"/>
    </xf>
    <xf numFmtId="0" fontId="26" fillId="0" borderId="69" xfId="55" applyFont="1" applyBorder="1" applyAlignment="1">
      <alignment horizontal="center" vertical="center"/>
    </xf>
    <xf numFmtId="0" fontId="0" fillId="0" borderId="12" xfId="0" applyBorder="1" applyAlignment="1">
      <alignment horizontal="center" vertical="center"/>
    </xf>
    <xf numFmtId="0" fontId="26" fillId="0" borderId="12" xfId="55" applyFont="1" applyBorder="1" applyAlignment="1">
      <alignment horizontal="center" vertical="center"/>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ハイパーリンク" xfId="32" builtinId="8"/>
    <cellStyle name="メモ" xfId="33" builtinId="10" customBuiltin="1"/>
    <cellStyle name="リンク セル" xfId="34" builtinId="24" customBuiltin="1"/>
    <cellStyle name="悪い" xfId="35" builtinId="27" customBuiltin="1"/>
    <cellStyle name="計算" xfId="36" builtinId="22" customBuiltin="1"/>
    <cellStyle name="警告文" xfId="37" builtinId="11" customBuiltin="1"/>
    <cellStyle name="桁区切り" xfId="38" builtinId="6"/>
    <cellStyle name="見出し 1" xfId="39" builtinId="16" customBuiltin="1"/>
    <cellStyle name="見出し 2" xfId="40" builtinId="17" customBuiltin="1"/>
    <cellStyle name="見出し 3" xfId="41" builtinId="18" customBuiltin="1"/>
    <cellStyle name="見出し 4" xfId="42" builtinId="19" customBuiltin="1"/>
    <cellStyle name="集計" xfId="43" builtinId="25" customBuiltin="1"/>
    <cellStyle name="出力" xfId="44" builtinId="21" customBuiltin="1"/>
    <cellStyle name="説明文" xfId="45" builtinId="53" customBuiltin="1"/>
    <cellStyle name="入力" xfId="46" builtinId="20" customBuiltin="1"/>
    <cellStyle name="標準" xfId="0" builtinId="0"/>
    <cellStyle name="標準 2" xfId="47"/>
    <cellStyle name="標準 2 2" xfId="48"/>
    <cellStyle name="標準 2_第１巻_表頭_CD-ROM収録" xfId="49"/>
    <cellStyle name="標準 3" xfId="50"/>
    <cellStyle name="標準_055農地転用状況・すみ_055農地転用状況_056農地転用状況" xfId="51"/>
    <cellStyle name="標準_12 一覧表（Excel)仕様" xfId="52"/>
    <cellStyle name="標準_hyoto" xfId="53"/>
    <cellStyle name="標準_hyoto_03_表頭（農業経営）#2－" xfId="54"/>
    <cellStyle name="標準_Sheet1" xfId="55"/>
    <cellStyle name="標準_一覧表様式40100" xfId="56"/>
    <cellStyle name="標準_集落営農実態調査集計様式H18.4.12" xfId="57"/>
    <cellStyle name="良い" xfId="5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14</xdr:col>
      <xdr:colOff>0</xdr:colOff>
      <xdr:row>2</xdr:row>
      <xdr:rowOff>0</xdr:rowOff>
    </xdr:from>
    <xdr:to>
      <xdr:col>14</xdr:col>
      <xdr:colOff>0</xdr:colOff>
      <xdr:row>2</xdr:row>
      <xdr:rowOff>0</xdr:rowOff>
    </xdr:to>
    <xdr:sp macro="" textlink="">
      <xdr:nvSpPr>
        <xdr:cNvPr id="2" name="テキスト 21"/>
        <xdr:cNvSpPr txBox="1">
          <a:spLocks noChangeArrowheads="1"/>
        </xdr:cNvSpPr>
      </xdr:nvSpPr>
      <xdr:spPr bwMode="auto">
        <a:xfrm>
          <a:off x="9601200" y="457200"/>
          <a:ext cx="0" cy="0"/>
        </a:xfrm>
        <a:prstGeom prst="rect">
          <a:avLst/>
        </a:prstGeom>
        <a:noFill/>
        <a:ln w="1">
          <a:no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000000"/>
              </a:solidFill>
              <a:latin typeface="ＭＳ 明朝"/>
              <a:ea typeface="ＭＳ 明朝"/>
            </a:rPr>
            <a:t>｛</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3" name="テキスト 7"/>
        <xdr:cNvSpPr txBox="1">
          <a:spLocks noChangeArrowheads="1"/>
        </xdr:cNvSpPr>
      </xdr:nvSpPr>
      <xdr:spPr bwMode="auto">
        <a:xfrm>
          <a:off x="75438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xdr:row>
      <xdr:rowOff>0</xdr:rowOff>
    </xdr:from>
    <xdr:to>
      <xdr:col>14</xdr:col>
      <xdr:colOff>0</xdr:colOff>
      <xdr:row>2</xdr:row>
      <xdr:rowOff>0</xdr:rowOff>
    </xdr:to>
    <xdr:sp macro="" textlink="">
      <xdr:nvSpPr>
        <xdr:cNvPr id="4" name="Text Box 3"/>
        <xdr:cNvSpPr txBox="1">
          <a:spLocks noChangeArrowheads="1"/>
        </xdr:cNvSpPr>
      </xdr:nvSpPr>
      <xdr:spPr bwMode="auto">
        <a:xfrm>
          <a:off x="96012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5" name="Text Box 4"/>
        <xdr:cNvSpPr txBox="1">
          <a:spLocks noChangeArrowheads="1"/>
        </xdr:cNvSpPr>
      </xdr:nvSpPr>
      <xdr:spPr bwMode="auto">
        <a:xfrm>
          <a:off x="75438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xdr:row>
      <xdr:rowOff>0</xdr:rowOff>
    </xdr:from>
    <xdr:to>
      <xdr:col>14</xdr:col>
      <xdr:colOff>0</xdr:colOff>
      <xdr:row>2</xdr:row>
      <xdr:rowOff>0</xdr:rowOff>
    </xdr:to>
    <xdr:sp macro="" textlink="">
      <xdr:nvSpPr>
        <xdr:cNvPr id="6" name="Text Box 5"/>
        <xdr:cNvSpPr txBox="1">
          <a:spLocks noChangeArrowheads="1"/>
        </xdr:cNvSpPr>
      </xdr:nvSpPr>
      <xdr:spPr bwMode="auto">
        <a:xfrm>
          <a:off x="96012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7" name="Text Box 6"/>
        <xdr:cNvSpPr txBox="1">
          <a:spLocks noChangeArrowheads="1"/>
        </xdr:cNvSpPr>
      </xdr:nvSpPr>
      <xdr:spPr bwMode="auto">
        <a:xfrm>
          <a:off x="75438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8" name="Text Box 7"/>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9" name="Text Box 8"/>
        <xdr:cNvSpPr txBox="1">
          <a:spLocks noChangeArrowheads="1"/>
        </xdr:cNvSpPr>
      </xdr:nvSpPr>
      <xdr:spPr bwMode="auto">
        <a:xfrm>
          <a:off x="75438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0</xdr:colOff>
      <xdr:row>1</xdr:row>
      <xdr:rowOff>19050</xdr:rowOff>
    </xdr:from>
    <xdr:to>
      <xdr:col>11</xdr:col>
      <xdr:colOff>0</xdr:colOff>
      <xdr:row>2</xdr:row>
      <xdr:rowOff>0</xdr:rowOff>
    </xdr:to>
    <xdr:sp macro="" textlink="">
      <xdr:nvSpPr>
        <xdr:cNvPr id="10" name="テキスト 5"/>
        <xdr:cNvSpPr txBox="1">
          <a:spLocks noChangeArrowheads="1"/>
        </xdr:cNvSpPr>
      </xdr:nvSpPr>
      <xdr:spPr bwMode="auto">
        <a:xfrm>
          <a:off x="7543800" y="190500"/>
          <a:ext cx="0" cy="266700"/>
        </a:xfrm>
        <a:prstGeom prst="rect">
          <a:avLst/>
        </a:prstGeom>
        <a:noFill/>
        <a:ln w="1">
          <a:no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000000"/>
              </a:solidFill>
              <a:latin typeface="ＭＳ 明朝"/>
              <a:ea typeface="ＭＳ 明朝"/>
            </a:rPr>
            <a:t>｛</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1" name="Text Box 10"/>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xdr:row>
      <xdr:rowOff>0</xdr:rowOff>
    </xdr:from>
    <xdr:to>
      <xdr:col>14</xdr:col>
      <xdr:colOff>0</xdr:colOff>
      <xdr:row>2</xdr:row>
      <xdr:rowOff>0</xdr:rowOff>
    </xdr:to>
    <xdr:sp macro="" textlink="">
      <xdr:nvSpPr>
        <xdr:cNvPr id="12" name="テキスト 21"/>
        <xdr:cNvSpPr txBox="1">
          <a:spLocks noChangeArrowheads="1"/>
        </xdr:cNvSpPr>
      </xdr:nvSpPr>
      <xdr:spPr bwMode="auto">
        <a:xfrm>
          <a:off x="9601200" y="457200"/>
          <a:ext cx="0" cy="0"/>
        </a:xfrm>
        <a:prstGeom prst="rect">
          <a:avLst/>
        </a:prstGeom>
        <a:noFill/>
        <a:ln w="1">
          <a:no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000000"/>
              </a:solidFill>
              <a:latin typeface="ＭＳ 明朝"/>
              <a:ea typeface="ＭＳ 明朝"/>
            </a:rPr>
            <a:t>｛</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13" name="テキスト 7"/>
        <xdr:cNvSpPr txBox="1">
          <a:spLocks noChangeArrowheads="1"/>
        </xdr:cNvSpPr>
      </xdr:nvSpPr>
      <xdr:spPr bwMode="auto">
        <a:xfrm>
          <a:off x="75438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xdr:row>
      <xdr:rowOff>0</xdr:rowOff>
    </xdr:from>
    <xdr:to>
      <xdr:col>14</xdr:col>
      <xdr:colOff>0</xdr:colOff>
      <xdr:row>2</xdr:row>
      <xdr:rowOff>0</xdr:rowOff>
    </xdr:to>
    <xdr:sp macro="" textlink="">
      <xdr:nvSpPr>
        <xdr:cNvPr id="14" name="Text Box 13"/>
        <xdr:cNvSpPr txBox="1">
          <a:spLocks noChangeArrowheads="1"/>
        </xdr:cNvSpPr>
      </xdr:nvSpPr>
      <xdr:spPr bwMode="auto">
        <a:xfrm>
          <a:off x="96012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15" name="Text Box 14"/>
        <xdr:cNvSpPr txBox="1">
          <a:spLocks noChangeArrowheads="1"/>
        </xdr:cNvSpPr>
      </xdr:nvSpPr>
      <xdr:spPr bwMode="auto">
        <a:xfrm>
          <a:off x="75438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xdr:row>
      <xdr:rowOff>0</xdr:rowOff>
    </xdr:from>
    <xdr:to>
      <xdr:col>14</xdr:col>
      <xdr:colOff>0</xdr:colOff>
      <xdr:row>2</xdr:row>
      <xdr:rowOff>0</xdr:rowOff>
    </xdr:to>
    <xdr:sp macro="" textlink="">
      <xdr:nvSpPr>
        <xdr:cNvPr id="16" name="Text Box 15"/>
        <xdr:cNvSpPr txBox="1">
          <a:spLocks noChangeArrowheads="1"/>
        </xdr:cNvSpPr>
      </xdr:nvSpPr>
      <xdr:spPr bwMode="auto">
        <a:xfrm>
          <a:off x="96012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17" name="Text Box 16"/>
        <xdr:cNvSpPr txBox="1">
          <a:spLocks noChangeArrowheads="1"/>
        </xdr:cNvSpPr>
      </xdr:nvSpPr>
      <xdr:spPr bwMode="auto">
        <a:xfrm>
          <a:off x="75438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8" name="Text Box 17"/>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19" name="Text Box 18"/>
        <xdr:cNvSpPr txBox="1">
          <a:spLocks noChangeArrowheads="1"/>
        </xdr:cNvSpPr>
      </xdr:nvSpPr>
      <xdr:spPr bwMode="auto">
        <a:xfrm>
          <a:off x="7543800" y="4572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0</xdr:colOff>
      <xdr:row>1</xdr:row>
      <xdr:rowOff>19050</xdr:rowOff>
    </xdr:from>
    <xdr:to>
      <xdr:col>11</xdr:col>
      <xdr:colOff>0</xdr:colOff>
      <xdr:row>2</xdr:row>
      <xdr:rowOff>0</xdr:rowOff>
    </xdr:to>
    <xdr:sp macro="" textlink="">
      <xdr:nvSpPr>
        <xdr:cNvPr id="20" name="テキスト 5"/>
        <xdr:cNvSpPr txBox="1">
          <a:spLocks noChangeArrowheads="1"/>
        </xdr:cNvSpPr>
      </xdr:nvSpPr>
      <xdr:spPr bwMode="auto">
        <a:xfrm>
          <a:off x="7543800" y="190500"/>
          <a:ext cx="0" cy="266700"/>
        </a:xfrm>
        <a:prstGeom prst="rect">
          <a:avLst/>
        </a:prstGeom>
        <a:noFill/>
        <a:ln w="1">
          <a:no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000000"/>
              </a:solidFill>
              <a:latin typeface="ＭＳ 明朝"/>
              <a:ea typeface="ＭＳ 明朝"/>
            </a:rPr>
            <a:t>｛</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1" name="Text Box 20"/>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2" name="Text Box 21"/>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3" name="Text Box 22"/>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4" name="Text Box 23"/>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5" name="Text Box 24"/>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6" name="Text Box 25"/>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7" name="Text Box 26"/>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8" name="Text Box 27"/>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29" name="Text Box 28"/>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30" name="Text Box 29"/>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31" name="Text Box 30"/>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32" name="Text Box 31"/>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33" name="Text Box 32"/>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34" name="Text Box 33"/>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35" name="Text Box 34"/>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36" name="Text Box 35"/>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37" name="Text Box 36"/>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38" name="Text Box 37"/>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39" name="Text Box 38"/>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40" name="Text Box 39"/>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41" name="Text Box 40"/>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42" name="Text Box 41"/>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43" name="Text Box 42"/>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44" name="Text Box 43"/>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45" name="Text Box 44"/>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46" name="Text Box 45"/>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47" name="Text Box 46"/>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48" name="Text Box 47"/>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49" name="Text Box 48"/>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50" name="Text Box 49"/>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51" name="Text Box 50"/>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52" name="Text Box 51"/>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53" name="Text Box 52"/>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54" name="Text Box 53"/>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55" name="Text Box 54"/>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56" name="Text Box 55"/>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57" name="Text Box 56"/>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30</xdr:row>
      <xdr:rowOff>0</xdr:rowOff>
    </xdr:from>
    <xdr:to>
      <xdr:col>8</xdr:col>
      <xdr:colOff>0</xdr:colOff>
      <xdr:row>30</xdr:row>
      <xdr:rowOff>0</xdr:rowOff>
    </xdr:to>
    <xdr:sp macro="" textlink="">
      <xdr:nvSpPr>
        <xdr:cNvPr id="58" name="Text Box 57"/>
        <xdr:cNvSpPr txBox="1">
          <a:spLocks noChangeArrowheads="1"/>
        </xdr:cNvSpPr>
      </xdr:nvSpPr>
      <xdr:spPr bwMode="auto">
        <a:xfrm>
          <a:off x="4933950" y="52578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30</xdr:row>
      <xdr:rowOff>0</xdr:rowOff>
    </xdr:from>
    <xdr:to>
      <xdr:col>8</xdr:col>
      <xdr:colOff>0</xdr:colOff>
      <xdr:row>30</xdr:row>
      <xdr:rowOff>0</xdr:rowOff>
    </xdr:to>
    <xdr:sp macro="" textlink="">
      <xdr:nvSpPr>
        <xdr:cNvPr id="59" name="Text Box 58"/>
        <xdr:cNvSpPr txBox="1">
          <a:spLocks noChangeArrowheads="1"/>
        </xdr:cNvSpPr>
      </xdr:nvSpPr>
      <xdr:spPr bwMode="auto">
        <a:xfrm>
          <a:off x="4933950" y="52578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30</xdr:row>
      <xdr:rowOff>0</xdr:rowOff>
    </xdr:from>
    <xdr:to>
      <xdr:col>8</xdr:col>
      <xdr:colOff>0</xdr:colOff>
      <xdr:row>30</xdr:row>
      <xdr:rowOff>0</xdr:rowOff>
    </xdr:to>
    <xdr:sp macro="" textlink="">
      <xdr:nvSpPr>
        <xdr:cNvPr id="60" name="Text Box 59"/>
        <xdr:cNvSpPr txBox="1">
          <a:spLocks noChangeArrowheads="1"/>
        </xdr:cNvSpPr>
      </xdr:nvSpPr>
      <xdr:spPr bwMode="auto">
        <a:xfrm>
          <a:off x="4933950" y="52578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30</xdr:row>
      <xdr:rowOff>0</xdr:rowOff>
    </xdr:from>
    <xdr:to>
      <xdr:col>8</xdr:col>
      <xdr:colOff>0</xdr:colOff>
      <xdr:row>30</xdr:row>
      <xdr:rowOff>0</xdr:rowOff>
    </xdr:to>
    <xdr:sp macro="" textlink="">
      <xdr:nvSpPr>
        <xdr:cNvPr id="61" name="Text Box 60"/>
        <xdr:cNvSpPr txBox="1">
          <a:spLocks noChangeArrowheads="1"/>
        </xdr:cNvSpPr>
      </xdr:nvSpPr>
      <xdr:spPr bwMode="auto">
        <a:xfrm>
          <a:off x="4933950" y="52578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62" name="Text Box 61"/>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63" name="Text Box 62"/>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64" name="Text Box 63"/>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65" name="Text Box 64"/>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66" name="Text Box 65"/>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67" name="Text Box 66"/>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68" name="Text Box 67"/>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69" name="Text Box 68"/>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70" name="Text Box 69"/>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71" name="Text Box 70"/>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72" name="Text Box 71"/>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73" name="Text Box 72"/>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74" name="Text Box 73"/>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75" name="Text Box 74"/>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76" name="Text Box 75"/>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77" name="Text Box 76"/>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78" name="Text Box 77"/>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79" name="Text Box 78"/>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80" name="Text Box 79"/>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81" name="Text Box 80"/>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82" name="Text Box 81"/>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83" name="Text Box 82"/>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84" name="Text Box 83"/>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85" name="Text Box 84"/>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86" name="Text Box 85"/>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87" name="Text Box 86"/>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88" name="Text Box 87"/>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89" name="Text Box 88"/>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90" name="Text Box 89"/>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91" name="Text Box 90"/>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92" name="Text Box 91"/>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93" name="Text Box 92"/>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94" name="Text Box 93"/>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95" name="Text Box 94"/>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96" name="Text Box 95"/>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97" name="Text Box 96"/>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98" name="Text Box 97"/>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99" name="Text Box 98"/>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00" name="Text Box 99"/>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01" name="Text Box 100"/>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02" name="Text Box 101"/>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03" name="Text Box 102"/>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04" name="Text Box 103"/>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05" name="Text Box 104"/>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06" name="Text Box 105"/>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07" name="Text Box 106"/>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08" name="Text Box 107"/>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09" name="Text Box 108"/>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10" name="Text Box 109"/>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11" name="Text Box 110"/>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12" name="Text Box 111"/>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13" name="Text Box 112"/>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14" name="Text Box 113"/>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15" name="Text Box 114"/>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16" name="Text Box 115"/>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17" name="Text Box 116"/>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18" name="Text Box 117"/>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19" name="Text Box 118"/>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20" name="Text Box 119"/>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27</xdr:row>
      <xdr:rowOff>0</xdr:rowOff>
    </xdr:from>
    <xdr:to>
      <xdr:col>12</xdr:col>
      <xdr:colOff>0</xdr:colOff>
      <xdr:row>27</xdr:row>
      <xdr:rowOff>0</xdr:rowOff>
    </xdr:to>
    <xdr:sp macro="" textlink="">
      <xdr:nvSpPr>
        <xdr:cNvPr id="121" name="Text Box 120"/>
        <xdr:cNvSpPr txBox="1">
          <a:spLocks noChangeArrowheads="1"/>
        </xdr:cNvSpPr>
      </xdr:nvSpPr>
      <xdr:spPr bwMode="auto">
        <a:xfrm>
          <a:off x="76771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22" name="Text Box 121"/>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23" name="Text Box 122"/>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24" name="Text Box 123"/>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25" name="Text Box 124"/>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26" name="Text Box 125"/>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27" name="Text Box 126"/>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28" name="Text Box 127"/>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27</xdr:row>
      <xdr:rowOff>0</xdr:rowOff>
    </xdr:from>
    <xdr:to>
      <xdr:col>8</xdr:col>
      <xdr:colOff>0</xdr:colOff>
      <xdr:row>27</xdr:row>
      <xdr:rowOff>0</xdr:rowOff>
    </xdr:to>
    <xdr:sp macro="" textlink="">
      <xdr:nvSpPr>
        <xdr:cNvPr id="129" name="Text Box 128"/>
        <xdr:cNvSpPr txBox="1">
          <a:spLocks noChangeArrowheads="1"/>
        </xdr:cNvSpPr>
      </xdr:nvSpPr>
      <xdr:spPr bwMode="auto">
        <a:xfrm>
          <a:off x="49339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30" name="Text Box 129"/>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31" name="Text Box 130"/>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32" name="Text Box 131"/>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33" name="Text Box 132"/>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34" name="Text Box 133"/>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35" name="Text Box 134"/>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36" name="Text Box 135"/>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37" name="Text Box 136"/>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138" name="Text Box 137"/>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139" name="Text Box 138"/>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140" name="Text Box 139"/>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30</xdr:row>
      <xdr:rowOff>0</xdr:rowOff>
    </xdr:from>
    <xdr:to>
      <xdr:col>14</xdr:col>
      <xdr:colOff>0</xdr:colOff>
      <xdr:row>30</xdr:row>
      <xdr:rowOff>0</xdr:rowOff>
    </xdr:to>
    <xdr:sp macro="" textlink="">
      <xdr:nvSpPr>
        <xdr:cNvPr id="141" name="Text Box 140"/>
        <xdr:cNvSpPr txBox="1">
          <a:spLocks noChangeArrowheads="1"/>
        </xdr:cNvSpPr>
      </xdr:nvSpPr>
      <xdr:spPr bwMode="auto">
        <a:xfrm>
          <a:off x="9601200" y="52578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42" name="Text Box 141"/>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43" name="Text Box 142"/>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44" name="Text Box 143"/>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45" name="Text Box 144"/>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46" name="Text Box 145"/>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47" name="Text Box 146"/>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48" name="Text Box 147"/>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49" name="Text Box 148"/>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50" name="Text Box 149"/>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51" name="Text Box 150"/>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52" name="Text Box 151"/>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53" name="Text Box 152"/>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54" name="Text Box 153"/>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55" name="Text Box 154"/>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56" name="Text Box 155"/>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27</xdr:row>
      <xdr:rowOff>0</xdr:rowOff>
    </xdr:from>
    <xdr:to>
      <xdr:col>14</xdr:col>
      <xdr:colOff>0</xdr:colOff>
      <xdr:row>27</xdr:row>
      <xdr:rowOff>0</xdr:rowOff>
    </xdr:to>
    <xdr:sp macro="" textlink="">
      <xdr:nvSpPr>
        <xdr:cNvPr id="157" name="Text Box 156"/>
        <xdr:cNvSpPr txBox="1">
          <a:spLocks noChangeArrowheads="1"/>
        </xdr:cNvSpPr>
      </xdr:nvSpPr>
      <xdr:spPr bwMode="auto">
        <a:xfrm>
          <a:off x="9601200" y="474345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58" name="Text Box 157"/>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59" name="Text Box 158"/>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60" name="Text Box 159"/>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61" name="Text Box 160"/>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62" name="Text Box 161"/>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63" name="Text Box 162"/>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64" name="Text Box 163"/>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65" name="Text Box 164"/>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30</xdr:row>
      <xdr:rowOff>0</xdr:rowOff>
    </xdr:from>
    <xdr:to>
      <xdr:col>4</xdr:col>
      <xdr:colOff>0</xdr:colOff>
      <xdr:row>30</xdr:row>
      <xdr:rowOff>0</xdr:rowOff>
    </xdr:to>
    <xdr:sp macro="" textlink="">
      <xdr:nvSpPr>
        <xdr:cNvPr id="166" name="Text Box 165"/>
        <xdr:cNvSpPr txBox="1">
          <a:spLocks noChangeArrowheads="1"/>
        </xdr:cNvSpPr>
      </xdr:nvSpPr>
      <xdr:spPr bwMode="auto">
        <a:xfrm>
          <a:off x="2190750" y="52578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30</xdr:row>
      <xdr:rowOff>0</xdr:rowOff>
    </xdr:from>
    <xdr:to>
      <xdr:col>4</xdr:col>
      <xdr:colOff>0</xdr:colOff>
      <xdr:row>30</xdr:row>
      <xdr:rowOff>0</xdr:rowOff>
    </xdr:to>
    <xdr:sp macro="" textlink="">
      <xdr:nvSpPr>
        <xdr:cNvPr id="167" name="Text Box 166"/>
        <xdr:cNvSpPr txBox="1">
          <a:spLocks noChangeArrowheads="1"/>
        </xdr:cNvSpPr>
      </xdr:nvSpPr>
      <xdr:spPr bwMode="auto">
        <a:xfrm>
          <a:off x="2190750" y="52578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30</xdr:row>
      <xdr:rowOff>0</xdr:rowOff>
    </xdr:from>
    <xdr:to>
      <xdr:col>4</xdr:col>
      <xdr:colOff>0</xdr:colOff>
      <xdr:row>30</xdr:row>
      <xdr:rowOff>0</xdr:rowOff>
    </xdr:to>
    <xdr:sp macro="" textlink="">
      <xdr:nvSpPr>
        <xdr:cNvPr id="168" name="Text Box 167"/>
        <xdr:cNvSpPr txBox="1">
          <a:spLocks noChangeArrowheads="1"/>
        </xdr:cNvSpPr>
      </xdr:nvSpPr>
      <xdr:spPr bwMode="auto">
        <a:xfrm>
          <a:off x="2190750" y="52578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30</xdr:row>
      <xdr:rowOff>0</xdr:rowOff>
    </xdr:from>
    <xdr:to>
      <xdr:col>4</xdr:col>
      <xdr:colOff>0</xdr:colOff>
      <xdr:row>30</xdr:row>
      <xdr:rowOff>0</xdr:rowOff>
    </xdr:to>
    <xdr:sp macro="" textlink="">
      <xdr:nvSpPr>
        <xdr:cNvPr id="169" name="Text Box 168"/>
        <xdr:cNvSpPr txBox="1">
          <a:spLocks noChangeArrowheads="1"/>
        </xdr:cNvSpPr>
      </xdr:nvSpPr>
      <xdr:spPr bwMode="auto">
        <a:xfrm>
          <a:off x="2190750" y="52578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0" name="Text Box 169"/>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1" name="Text Box 170"/>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2" name="Text Box 171"/>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3" name="Text Box 172"/>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4" name="Text Box 173"/>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5" name="Text Box 174"/>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6" name="Text Box 175"/>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7" name="Text Box 176"/>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8" name="Text Box 177"/>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79" name="Text Box 178"/>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0" name="Text Box 179"/>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1" name="Text Box 180"/>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2" name="Text Box 181"/>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3" name="Text Box 182"/>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4" name="Text Box 183"/>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5" name="Text Box 184"/>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6" name="Text Box 185"/>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7" name="Text Box 186"/>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8" name="Text Box 187"/>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27</xdr:row>
      <xdr:rowOff>0</xdr:rowOff>
    </xdr:from>
    <xdr:to>
      <xdr:col>4</xdr:col>
      <xdr:colOff>0</xdr:colOff>
      <xdr:row>27</xdr:row>
      <xdr:rowOff>0</xdr:rowOff>
    </xdr:to>
    <xdr:sp macro="" textlink="">
      <xdr:nvSpPr>
        <xdr:cNvPr id="189" name="Text Box 188"/>
        <xdr:cNvSpPr txBox="1">
          <a:spLocks noChangeArrowheads="1"/>
        </xdr:cNvSpPr>
      </xdr:nvSpPr>
      <xdr:spPr bwMode="auto">
        <a:xfrm>
          <a:off x="21907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0" name="Text Box 189"/>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1" name="Text Box 190"/>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2" name="Text Box 191"/>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3" name="Text Box 192"/>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4" name="Text Box 193"/>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5" name="Text Box 194"/>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6" name="Text Box 195"/>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7" name="Text Box 196"/>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8" name="Text Box 197"/>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199" name="Text Box 198"/>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0" name="Text Box 199"/>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1" name="Text Box 200"/>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2" name="Text Box 201"/>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3" name="Text Box 202"/>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4" name="Text Box 203"/>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5" name="Text Box 204"/>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6" name="Text Box 205"/>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7" name="Text Box 206"/>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8" name="Text Box 207"/>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09" name="Text Box 208"/>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10" name="Text Box 209"/>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11" name="Text Box 210"/>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12" name="Text Box 211"/>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13" name="Text Box 212"/>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14" name="Text Box 213"/>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15" name="Text Box 214"/>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16" name="Text Box 215"/>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27</xdr:row>
      <xdr:rowOff>0</xdr:rowOff>
    </xdr:from>
    <xdr:to>
      <xdr:col>6</xdr:col>
      <xdr:colOff>0</xdr:colOff>
      <xdr:row>27</xdr:row>
      <xdr:rowOff>0</xdr:rowOff>
    </xdr:to>
    <xdr:sp macro="" textlink="">
      <xdr:nvSpPr>
        <xdr:cNvPr id="217" name="Text Box 216"/>
        <xdr:cNvSpPr txBox="1">
          <a:spLocks noChangeArrowheads="1"/>
        </xdr:cNvSpPr>
      </xdr:nvSpPr>
      <xdr:spPr bwMode="auto">
        <a:xfrm>
          <a:off x="3562350" y="474345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18" name="Text Box 217"/>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19" name="Text Box 218"/>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0" name="Text Box 219"/>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1" name="Text Box 220"/>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2" name="Text Box 221"/>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3" name="Text Box 222"/>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4" name="Text Box 223"/>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5" name="Text Box 224"/>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6" name="Text Box 225"/>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7" name="Text Box 226"/>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8" name="Text Box 227"/>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29" name="Text Box 228"/>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30" name="Text Box 229"/>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31" name="Text Box 230"/>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32" name="Text Box 231"/>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33" name="Text Box 232"/>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34" name="Text Box 233"/>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35" name="Text Box 234"/>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36" name="Text Box 235"/>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37" name="Text Box 236"/>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38" name="Text Box 237"/>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39" name="Text Box 238"/>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40" name="Text Box 239"/>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41" name="Text Box 240"/>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42" name="Text Box 241"/>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43" name="Text Box 242"/>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44" name="Text Box 243"/>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45" name="Text Box 244"/>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46" name="Text Box 245"/>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47" name="Text Box 246"/>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48" name="Text Box 247"/>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49" name="Text Box 248"/>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50" name="Text Box 249"/>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51" name="Text Box 250"/>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52" name="Text Box 251"/>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53" name="Text Box 252"/>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54" name="Text Box 253"/>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55" name="Text Box 254"/>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56" name="Text Box 255"/>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57" name="Text Box 256"/>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58" name="Text Box 257"/>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59" name="Text Box 258"/>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60" name="Text Box 259"/>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61" name="Text Box 260"/>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62" name="Text Box 261"/>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63" name="Text Box 262"/>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64" name="Text Box 263"/>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65" name="Text Box 264"/>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66" name="Text Box 265"/>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67" name="Text Box 266"/>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68" name="Text Box 267"/>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69" name="Text Box 268"/>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70" name="Text Box 269"/>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71" name="Text Box 270"/>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72" name="Text Box 271"/>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73" name="Text Box 272"/>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74" name="Text Box 273"/>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75" name="Text Box 274"/>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76" name="Text Box 275"/>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77" name="Text Box 276"/>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78" name="Text Box 277"/>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79" name="Text Box 278"/>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80" name="Text Box 279"/>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81" name="Text Box 280"/>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82" name="Text Box 281"/>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83" name="Text Box 282"/>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84" name="Text Box 283"/>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285" name="Text Box 284"/>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86" name="Text Box 285"/>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87" name="Text Box 286"/>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88" name="Text Box 287"/>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89" name="Text Box 288"/>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90" name="Text Box 289"/>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91" name="Text Box 290"/>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92" name="Text Box 291"/>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293" name="Text Box 292"/>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94" name="Text Box 293"/>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95" name="Text Box 294"/>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96" name="Text Box 295"/>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97" name="Text Box 296"/>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98" name="Text Box 297"/>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299" name="Text Box 298"/>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300" name="Text Box 299"/>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301" name="Text Box 300"/>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02" name="Text Box 301"/>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03" name="Text Box 302"/>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04" name="Text Box 303"/>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05" name="Text Box 304"/>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306" name="Text Box 305"/>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307" name="Text Box 306"/>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308" name="Text Box 307"/>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309" name="Text Box 308"/>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10" name="Text Box 309"/>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11" name="Text Box 310"/>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12" name="Text Box 311"/>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13" name="Text Box 312"/>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14" name="Text Box 313"/>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15" name="Text Box 314"/>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16" name="Text Box 315"/>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7</xdr:col>
      <xdr:colOff>133350</xdr:colOff>
      <xdr:row>54</xdr:row>
      <xdr:rowOff>0</xdr:rowOff>
    </xdr:from>
    <xdr:to>
      <xdr:col>8</xdr:col>
      <xdr:colOff>0</xdr:colOff>
      <xdr:row>54</xdr:row>
      <xdr:rowOff>0</xdr:rowOff>
    </xdr:to>
    <xdr:sp macro="" textlink="">
      <xdr:nvSpPr>
        <xdr:cNvPr id="317" name="Text Box 316"/>
        <xdr:cNvSpPr txBox="1">
          <a:spLocks noChangeArrowheads="1"/>
        </xdr:cNvSpPr>
      </xdr:nvSpPr>
      <xdr:spPr bwMode="auto">
        <a:xfrm>
          <a:off x="49339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18" name="Text Box 317"/>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19" name="Text Box 318"/>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0" name="Text Box 319"/>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1" name="Text Box 320"/>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2" name="Text Box 321"/>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3" name="Text Box 322"/>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4" name="Text Box 323"/>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5" name="Text Box 324"/>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6" name="Text Box 325"/>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7" name="Text Box 326"/>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8" name="Text Box 327"/>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29" name="Text Box 328"/>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0" name="Text Box 329"/>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1" name="Text Box 330"/>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2" name="Text Box 331"/>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3" name="Text Box 332"/>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4" name="Text Box 333"/>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5" name="Text Box 334"/>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6" name="Text Box 335"/>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7" name="Text Box 336"/>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8" name="Text Box 337"/>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39" name="Text Box 338"/>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40" name="Text Box 339"/>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14</xdr:col>
      <xdr:colOff>0</xdr:colOff>
      <xdr:row>54</xdr:row>
      <xdr:rowOff>0</xdr:rowOff>
    </xdr:from>
    <xdr:to>
      <xdr:col>14</xdr:col>
      <xdr:colOff>0</xdr:colOff>
      <xdr:row>54</xdr:row>
      <xdr:rowOff>0</xdr:rowOff>
    </xdr:to>
    <xdr:sp macro="" textlink="">
      <xdr:nvSpPr>
        <xdr:cNvPr id="341" name="Text Box 340"/>
        <xdr:cNvSpPr txBox="1">
          <a:spLocks noChangeArrowheads="1"/>
        </xdr:cNvSpPr>
      </xdr:nvSpPr>
      <xdr:spPr bwMode="auto">
        <a:xfrm>
          <a:off x="9601200" y="9372600"/>
          <a:ext cx="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42" name="Text Box 341"/>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43" name="Text Box 342"/>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44" name="Text Box 343"/>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45" name="Text Box 344"/>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46" name="Text Box 345"/>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47" name="Text Box 346"/>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48" name="Text Box 347"/>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49" name="Text Box 348"/>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0" name="Text Box 349"/>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1" name="Text Box 350"/>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2" name="Text Box 351"/>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3" name="Text Box 352"/>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4" name="Text Box 353"/>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5" name="Text Box 354"/>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6" name="Text Box 355"/>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7" name="Text Box 356"/>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8" name="Text Box 357"/>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59" name="Text Box 358"/>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0" name="Text Box 359"/>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1" name="Text Box 360"/>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2" name="Text Box 361"/>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3" name="Text Box 362"/>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4" name="Text Box 363"/>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5" name="Text Box 364"/>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6" name="Text Box 365"/>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7" name="Text Box 366"/>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8" name="Text Box 367"/>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3</xdr:col>
      <xdr:colOff>133350</xdr:colOff>
      <xdr:row>54</xdr:row>
      <xdr:rowOff>0</xdr:rowOff>
    </xdr:from>
    <xdr:to>
      <xdr:col>4</xdr:col>
      <xdr:colOff>0</xdr:colOff>
      <xdr:row>54</xdr:row>
      <xdr:rowOff>0</xdr:rowOff>
    </xdr:to>
    <xdr:sp macro="" textlink="">
      <xdr:nvSpPr>
        <xdr:cNvPr id="369" name="Text Box 368"/>
        <xdr:cNvSpPr txBox="1">
          <a:spLocks noChangeArrowheads="1"/>
        </xdr:cNvSpPr>
      </xdr:nvSpPr>
      <xdr:spPr bwMode="auto">
        <a:xfrm>
          <a:off x="2190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0" name="Text Box 369"/>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1" name="Text Box 370"/>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2" name="Text Box 371"/>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3" name="Text Box 372"/>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4" name="Text Box 373"/>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5" name="Text Box 374"/>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6" name="Text Box 375"/>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7" name="Text Box 376"/>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8" name="Text Box 377"/>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79" name="Text Box 378"/>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0" name="Text Box 379"/>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1" name="Text Box 380"/>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2" name="Text Box 381"/>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3" name="Text Box 382"/>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4" name="Text Box 383"/>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5" name="Text Box 384"/>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6" name="Text Box 385"/>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7" name="Text Box 386"/>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8" name="Text Box 387"/>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89" name="Text Box 388"/>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0" name="Text Box 389"/>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1" name="Text Box 390"/>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2" name="Text Box 391"/>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3" name="Text Box 392"/>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4" name="Text Box 393"/>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5" name="Text Box 394"/>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6" name="Text Box 395"/>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7" name="Text Box 396"/>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8" name="Text Box 397"/>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399" name="Text Box 398"/>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0" name="Text Box 399"/>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1" name="Text Box 400"/>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2" name="Text Box 401"/>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3" name="Text Box 402"/>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4" name="Text Box 403"/>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5" name="Text Box 404"/>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6" name="Text Box 405"/>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7" name="Text Box 406"/>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8" name="Text Box 407"/>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09" name="Text Box 408"/>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0" name="Text Box 409"/>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1" name="Text Box 410"/>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2" name="Text Box 411"/>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3" name="Text Box 412"/>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4" name="Text Box 413"/>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5" name="Text Box 414"/>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6" name="Text Box 415"/>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7" name="Text Box 416"/>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8" name="Text Box 417"/>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19" name="Text Box 418"/>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20" name="Text Box 419"/>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21" name="Text Box 420"/>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22" name="Text Box 421"/>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23" name="Text Box 422"/>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24" name="Text Box 423"/>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5</xdr:col>
      <xdr:colOff>133350</xdr:colOff>
      <xdr:row>54</xdr:row>
      <xdr:rowOff>0</xdr:rowOff>
    </xdr:from>
    <xdr:to>
      <xdr:col>6</xdr:col>
      <xdr:colOff>0</xdr:colOff>
      <xdr:row>54</xdr:row>
      <xdr:rowOff>0</xdr:rowOff>
    </xdr:to>
    <xdr:sp macro="" textlink="">
      <xdr:nvSpPr>
        <xdr:cNvPr id="425" name="Text Box 424"/>
        <xdr:cNvSpPr txBox="1">
          <a:spLocks noChangeArrowheads="1"/>
        </xdr:cNvSpPr>
      </xdr:nvSpPr>
      <xdr:spPr bwMode="auto">
        <a:xfrm>
          <a:off x="35623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26" name="Text Box 425"/>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27" name="Text Box 426"/>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28" name="Text Box 427"/>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29" name="Text Box 428"/>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0" name="Text Box 429"/>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1" name="Text Box 430"/>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2" name="Text Box 431"/>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3" name="Text Box 432"/>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4" name="Text Box 433"/>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5" name="Text Box 434"/>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6" name="Text Box 435"/>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7" name="Text Box 436"/>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8" name="Text Box 437"/>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39" name="Text Box 438"/>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40" name="Text Box 439"/>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11</xdr:col>
      <xdr:colOff>133350</xdr:colOff>
      <xdr:row>54</xdr:row>
      <xdr:rowOff>0</xdr:rowOff>
    </xdr:from>
    <xdr:to>
      <xdr:col>12</xdr:col>
      <xdr:colOff>0</xdr:colOff>
      <xdr:row>54</xdr:row>
      <xdr:rowOff>0</xdr:rowOff>
    </xdr:to>
    <xdr:sp macro="" textlink="">
      <xdr:nvSpPr>
        <xdr:cNvPr id="441" name="Text Box 440"/>
        <xdr:cNvSpPr txBox="1">
          <a:spLocks noChangeArrowheads="1"/>
        </xdr:cNvSpPr>
      </xdr:nvSpPr>
      <xdr:spPr bwMode="auto">
        <a:xfrm>
          <a:off x="76771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42" name="Text Box 441"/>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43" name="Text Box 442"/>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44" name="Text Box 443"/>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45" name="Text Box 444"/>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46" name="Text Box 445"/>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47" name="Text Box 446"/>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48" name="Text Box 447"/>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49" name="Text Box 448"/>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0" name="Text Box 449"/>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1" name="Text Box 450"/>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2" name="Text Box 451"/>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3" name="Text Box 452"/>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4" name="Text Box 453"/>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5" name="Text Box 454"/>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6" name="Text Box 455"/>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7" name="Text Box 456"/>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8" name="Text Box 457"/>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59" name="Text Box 458"/>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0" name="Text Box 459"/>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1" name="Text Box 460"/>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2" name="Text Box 461"/>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3" name="Text Box 462"/>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4" name="Text Box 463"/>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5" name="Text Box 464"/>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6" name="Text Box 465"/>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7" name="Text Box 466"/>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8" name="Text Box 467"/>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twoCellAnchor>
    <xdr:from>
      <xdr:col>13</xdr:col>
      <xdr:colOff>133350</xdr:colOff>
      <xdr:row>54</xdr:row>
      <xdr:rowOff>0</xdr:rowOff>
    </xdr:from>
    <xdr:to>
      <xdr:col>14</xdr:col>
      <xdr:colOff>0</xdr:colOff>
      <xdr:row>54</xdr:row>
      <xdr:rowOff>0</xdr:rowOff>
    </xdr:to>
    <xdr:sp macro="" textlink="">
      <xdr:nvSpPr>
        <xdr:cNvPr id="469" name="Text Box 468"/>
        <xdr:cNvSpPr txBox="1">
          <a:spLocks noChangeArrowheads="1"/>
        </xdr:cNvSpPr>
      </xdr:nvSpPr>
      <xdr:spPr bwMode="auto">
        <a:xfrm>
          <a:off x="9048750" y="9372600"/>
          <a:ext cx="552450" cy="0"/>
        </a:xfrm>
        <a:prstGeom prst="rect">
          <a:avLst/>
        </a:prstGeom>
        <a:solidFill>
          <a:srgbClr val="FFFFFF"/>
        </a:solidFill>
        <a:ln w="1">
          <a:noFill/>
          <a:miter lim="800000"/>
          <a:headEnd/>
          <a:tailEnd/>
        </a:ln>
      </xdr:spPr>
      <xdr:txBody>
        <a:bodyPr vertOverflow="clip" wrap="square" lIns="27432" tIns="18288" rIns="27432" bIns="0" anchor="t" upright="1"/>
        <a:lstStyle/>
        <a:p>
          <a:pPr algn="dist" rtl="0">
            <a:defRPr sz="1000"/>
          </a:pPr>
          <a:r>
            <a:rPr lang="ja-JP" altLang="en-US" sz="1000" b="0" i="0" u="none" strike="noStrike" baseline="0">
              <a:solidFill>
                <a:srgbClr val="000000"/>
              </a:solidFill>
              <a:latin typeface="ＭＳ 明朝"/>
              <a:ea typeface="ＭＳ 明朝"/>
            </a:rPr>
            <a:t>区分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3"/>
  <sheetViews>
    <sheetView showGridLines="0" tabSelected="1" workbookViewId="0"/>
  </sheetViews>
  <sheetFormatPr defaultRowHeight="13.5"/>
  <cols>
    <col min="1" max="2" width="5.625" style="518" customWidth="1"/>
    <col min="3" max="3" width="57.75" style="518" bestFit="1" customWidth="1"/>
    <col min="4" max="4" width="20.625" style="525" customWidth="1"/>
    <col min="5" max="5" width="15.625" style="518" customWidth="1"/>
    <col min="6" max="16384" width="9" style="518"/>
  </cols>
  <sheetData>
    <row r="1" spans="2:4" ht="30" customHeight="1">
      <c r="B1" s="533" t="s">
        <v>485</v>
      </c>
      <c r="C1" s="533"/>
      <c r="D1" s="533"/>
    </row>
    <row r="2" spans="2:4" ht="30" customHeight="1">
      <c r="B2" s="533" t="s">
        <v>494</v>
      </c>
      <c r="C2" s="533"/>
      <c r="D2" s="533"/>
    </row>
    <row r="3" spans="2:4" ht="30" customHeight="1" thickBot="1">
      <c r="B3" s="519" t="s">
        <v>486</v>
      </c>
      <c r="C3" s="520"/>
      <c r="D3" s="520"/>
    </row>
    <row r="4" spans="2:4" ht="30" customHeight="1">
      <c r="B4" s="534" t="s">
        <v>487</v>
      </c>
      <c r="C4" s="535"/>
      <c r="D4" s="521" t="s">
        <v>488</v>
      </c>
    </row>
    <row r="5" spans="2:4" ht="30" customHeight="1">
      <c r="B5" s="536" t="s">
        <v>490</v>
      </c>
      <c r="C5" s="537"/>
      <c r="D5" s="538"/>
    </row>
    <row r="6" spans="2:4" ht="30" customHeight="1">
      <c r="B6" s="527" t="str">
        <f>HYPERLINK("#"&amp;"51"&amp;"!A1","51")</f>
        <v>51</v>
      </c>
      <c r="C6" s="529" t="str">
        <f>HYPERLINK("#"&amp;"51"&amp;"!A1","【農林業経営体】経営体数")</f>
        <v>【農林業経営体】経営体数</v>
      </c>
      <c r="D6" s="526" t="s">
        <v>491</v>
      </c>
    </row>
    <row r="7" spans="2:4" ht="30" customHeight="1">
      <c r="B7" s="527" t="str">
        <f>HYPERLINK("#"&amp;"52"&amp;"!A1","52")</f>
        <v>52</v>
      </c>
      <c r="C7" s="529" t="str">
        <f>HYPERLINK("#"&amp;"52"&amp;"!A1","【農林業経営体】組織形態別経営体数")</f>
        <v>【農林業経営体】組織形態別経営体数</v>
      </c>
      <c r="D7" s="526" t="s">
        <v>491</v>
      </c>
    </row>
    <row r="8" spans="2:4" ht="30" customHeight="1">
      <c r="B8" s="527" t="str">
        <f>HYPERLINK("#"&amp;"53"&amp;"!A1","53")</f>
        <v>53</v>
      </c>
      <c r="C8" s="529" t="str">
        <f>HYPERLINK("#"&amp;"53"&amp;"!A1","【農林業経営体】経営タイプ別経営体数")</f>
        <v>【農林業経営体】経営タイプ別経営体数</v>
      </c>
      <c r="D8" s="526" t="s">
        <v>491</v>
      </c>
    </row>
    <row r="9" spans="2:4" ht="30" customHeight="1">
      <c r="B9" s="527" t="str">
        <f>HYPERLINK("#"&amp;"54"&amp;"!A1","54")</f>
        <v>54</v>
      </c>
      <c r="C9" s="529" t="str">
        <f>HYPERLINK("#"&amp;"54"&amp;"!A1","【農業経営体】組織形態別経営体数")</f>
        <v>【農業経営体】組織形態別経営体数</v>
      </c>
      <c r="D9" s="526" t="s">
        <v>491</v>
      </c>
    </row>
    <row r="10" spans="2:4" ht="30" customHeight="1">
      <c r="B10" s="527" t="str">
        <f>HYPERLINK("#"&amp;"55"&amp;"!A1","55")</f>
        <v>55</v>
      </c>
      <c r="C10" s="529" t="str">
        <f>HYPERLINK("#"&amp;"55"&amp;"!A1","【農業経営体】経営耕地面積規模別経営体数")</f>
        <v>【農業経営体】経営耕地面積規模別経営体数</v>
      </c>
      <c r="D10" s="526" t="s">
        <v>491</v>
      </c>
    </row>
    <row r="11" spans="2:4" ht="30" customHeight="1">
      <c r="B11" s="527" t="str">
        <f>HYPERLINK("#"&amp;"56"&amp;"!A1","56")</f>
        <v>56</v>
      </c>
      <c r="C11" s="529" t="str">
        <f>HYPERLINK("#"&amp;"56"&amp;"!A1","【農業経営体】農業経営組織別経営体数")</f>
        <v>【農業経営体】農業経営組織別経営体数</v>
      </c>
      <c r="D11" s="526" t="s">
        <v>491</v>
      </c>
    </row>
    <row r="12" spans="2:4" ht="30" customHeight="1">
      <c r="B12" s="527" t="str">
        <f>HYPERLINK("#"&amp;"57"&amp;"!A1","57")</f>
        <v>57</v>
      </c>
      <c r="C12" s="529" t="str">
        <f>HYPERLINK("#"&amp;"57"&amp;"!A1","【農業経営体】土地‐経営耕地の状況")</f>
        <v>【農業経営体】土地‐経営耕地の状況</v>
      </c>
      <c r="D12" s="526" t="s">
        <v>491</v>
      </c>
    </row>
    <row r="13" spans="2:4" ht="30" customHeight="1">
      <c r="B13" s="527" t="str">
        <f>HYPERLINK("#"&amp;"58"&amp;"!A1","58")</f>
        <v>58</v>
      </c>
      <c r="C13" s="529" t="str">
        <f>HYPERLINK("#"&amp;"58"&amp;"!A1","【農業経営体】農産物販売金額規模別農業経営体数")</f>
        <v>【農業経営体】農産物販売金額規模別農業経営体数</v>
      </c>
      <c r="D13" s="526" t="s">
        <v>491</v>
      </c>
    </row>
    <row r="14" spans="2:4" ht="30" customHeight="1">
      <c r="B14" s="527" t="str">
        <f>HYPERLINK("#"&amp;"59"&amp;"!A1","59")</f>
        <v>59</v>
      </c>
      <c r="C14" s="529" t="str">
        <f>HYPERLINK("#"&amp;"59"&amp;"!A1","【農業経営体】販売目的の作物別作付（栽培）経営体数と")</f>
        <v>【農業経営体】販売目的の作物別作付（栽培）経営体数と</v>
      </c>
      <c r="D14" s="531" t="s">
        <v>491</v>
      </c>
    </row>
    <row r="15" spans="2:4" ht="30" customHeight="1">
      <c r="B15" s="522"/>
      <c r="C15" s="529" t="str">
        <f>HYPERLINK("#"&amp;"59"&amp;"!A1","　作付（栽培）面積")</f>
        <v>　作付（栽培）面積</v>
      </c>
      <c r="D15" s="532"/>
    </row>
    <row r="16" spans="2:4" ht="30" customHeight="1">
      <c r="B16" s="527" t="str">
        <f>HYPERLINK("#"&amp;"60"&amp;"!A1","60")</f>
        <v>60</v>
      </c>
      <c r="C16" s="529" t="str">
        <f>HYPERLINK("#"&amp;"60"&amp;"!A1","【農業経営体】販売目的の果樹類の栽培経営体数と栽培面積")</f>
        <v>【農業経営体】販売目的の果樹類の栽培経営体数と栽培面積</v>
      </c>
      <c r="D16" s="526" t="s">
        <v>491</v>
      </c>
    </row>
    <row r="17" spans="2:4" ht="30" customHeight="1">
      <c r="B17" s="527" t="str">
        <f>HYPERLINK("#"&amp;"61"&amp;"!A1","61")</f>
        <v>61</v>
      </c>
      <c r="C17" s="529" t="str">
        <f>HYPERLINK("#"&amp;"61"&amp;"!A1","【農業経営体】販売目的の野菜類の作物別作付（栽培）経営体数")</f>
        <v>【農業経営体】販売目的の野菜類の作物別作付（栽培）経営体数</v>
      </c>
      <c r="D17" s="526" t="s">
        <v>491</v>
      </c>
    </row>
    <row r="18" spans="2:4" ht="30" customHeight="1">
      <c r="B18" s="527" t="str">
        <f>HYPERLINK("#"&amp;"62"&amp;"!A1","62")</f>
        <v>62</v>
      </c>
      <c r="C18" s="529" t="str">
        <f>HYPERLINK("#"&amp;"62"&amp;"!A1","【農業経営体】販売目的の花き類の類別栽培経営体数")</f>
        <v>【農業経営体】販売目的の花き類の類別栽培経営体数</v>
      </c>
      <c r="D18" s="526" t="s">
        <v>491</v>
      </c>
    </row>
    <row r="19" spans="2:4" ht="30" customHeight="1">
      <c r="B19" s="527" t="str">
        <f>HYPERLINK("#"&amp;"63"&amp;"!A1","63")</f>
        <v>63</v>
      </c>
      <c r="C19" s="529" t="str">
        <f>HYPERLINK("#"&amp;"63"&amp;"!A1","【農業経営体】販売目的の果樹類の品目別栽培経営体数")</f>
        <v>【農業経営体】販売目的の果樹類の品目別栽培経営体数</v>
      </c>
      <c r="D19" s="526" t="s">
        <v>491</v>
      </c>
    </row>
    <row r="20" spans="2:4" ht="30" customHeight="1">
      <c r="B20" s="527" t="str">
        <f>HYPERLINK("#"&amp;"64"&amp;"!A1","64")</f>
        <v>64</v>
      </c>
      <c r="C20" s="529" t="str">
        <f>HYPERLINK("#"&amp;"64"&amp;"!A1","【農業経営体】販売目的の家畜などを飼養している経営体数と")</f>
        <v>【農業経営体】販売目的の家畜などを飼養している経営体数と</v>
      </c>
      <c r="D20" s="531" t="s">
        <v>491</v>
      </c>
    </row>
    <row r="21" spans="2:4" ht="30" customHeight="1">
      <c r="B21" s="522"/>
      <c r="C21" s="529" t="str">
        <f>HYPERLINK("#"&amp;"64"&amp;"!A1","　飼養頭羽数")</f>
        <v>　飼養頭羽数</v>
      </c>
      <c r="D21" s="532"/>
    </row>
    <row r="22" spans="2:4" ht="30" customHeight="1">
      <c r="B22" s="527" t="str">
        <f>HYPERLINK("#"&amp;"65"&amp;"!A1","65")</f>
        <v>65</v>
      </c>
      <c r="C22" s="529" t="str">
        <f>HYPERLINK("#"&amp;"65"&amp;"!A1","【農業経営体】農業労働力")</f>
        <v>【農業経営体】農業労働力</v>
      </c>
      <c r="D22" s="526" t="s">
        <v>491</v>
      </c>
    </row>
    <row r="23" spans="2:4" ht="30" customHeight="1">
      <c r="B23" s="527" t="str">
        <f>HYPERLINK("#"&amp;"66"&amp;"!A1","66")</f>
        <v>66</v>
      </c>
      <c r="C23" s="529" t="str">
        <f>HYPERLINK("#"&amp;"66"&amp;"!A1","【農業経営体】農作業受託料金収入がある経営体の事業部門別")</f>
        <v>【農業経営体】農作業受託料金収入がある経営体の事業部門別</v>
      </c>
      <c r="D23" s="531" t="s">
        <v>491</v>
      </c>
    </row>
    <row r="24" spans="2:4" ht="30" customHeight="1">
      <c r="B24" s="522"/>
      <c r="C24" s="529" t="str">
        <f>HYPERLINK("#"&amp;"66"&amp;"!A1","　経営体数")</f>
        <v>　経営体数</v>
      </c>
      <c r="D24" s="532"/>
    </row>
    <row r="25" spans="2:4" ht="30" customHeight="1">
      <c r="B25" s="527" t="str">
        <f>HYPERLINK("#"&amp;"67"&amp;"!A1","67")</f>
        <v>67</v>
      </c>
      <c r="C25" s="529" t="str">
        <f>HYPERLINK("#"&amp;"67"&amp;"!A1","【農業経営体】水稲作受託作業種類別経営体数と受託面積")</f>
        <v>【農業経営体】水稲作受託作業種類別経営体数と受託面積</v>
      </c>
      <c r="D25" s="526" t="s">
        <v>491</v>
      </c>
    </row>
    <row r="26" spans="2:4" ht="30" customHeight="1">
      <c r="B26" s="527" t="str">
        <f>HYPERLINK("#"&amp;"68"&amp;"!A1","68")</f>
        <v>68</v>
      </c>
      <c r="C26" s="529" t="str">
        <f>HYPERLINK("#"&amp;"68"&amp;"!A1","【農業経営体】農業用機械を所有している経営体数と所有台数")</f>
        <v>【農業経営体】農業用機械を所有している経営体数と所有台数</v>
      </c>
      <c r="D26" s="526" t="s">
        <v>491</v>
      </c>
    </row>
    <row r="27" spans="2:4" ht="30" customHeight="1">
      <c r="B27" s="527" t="str">
        <f>HYPERLINK("#"&amp;"69"&amp;"!A1","69")</f>
        <v>69</v>
      </c>
      <c r="C27" s="529" t="str">
        <f>HYPERLINK("#"&amp;"69"&amp;"!A1","【農業経営体】農業生産関連事業を行っている経営体の")</f>
        <v>【農業経営体】農業生産関連事業を行っている経営体の</v>
      </c>
      <c r="D27" s="531" t="s">
        <v>491</v>
      </c>
    </row>
    <row r="28" spans="2:4" ht="30" customHeight="1">
      <c r="B28" s="522"/>
      <c r="C28" s="529" t="str">
        <f>HYPERLINK("#"&amp;"69"&amp;"!A1","　事業種類別経営体数")</f>
        <v>　事業種類別経営体数</v>
      </c>
      <c r="D28" s="532"/>
    </row>
    <row r="29" spans="2:4" ht="30" customHeight="1">
      <c r="B29" s="527" t="str">
        <f>HYPERLINK("#"&amp;"70"&amp;"!A1","70")</f>
        <v>70</v>
      </c>
      <c r="C29" s="529" t="str">
        <f>HYPERLINK("#"&amp;"70"&amp;"!A1","【農業経営体】農産物出荷先別経営体数")</f>
        <v>【農業経営体】農産物出荷先別経営体数</v>
      </c>
      <c r="D29" s="526" t="s">
        <v>491</v>
      </c>
    </row>
    <row r="30" spans="2:4" ht="30" customHeight="1">
      <c r="B30" s="527" t="str">
        <f>HYPERLINK("#"&amp;"71"&amp;"!A1","71")</f>
        <v>71</v>
      </c>
      <c r="C30" s="529" t="str">
        <f>HYPERLINK("#"&amp;"71"&amp;"!A1","【農業経営体】農産物の売上1位の出荷先別経営体数")</f>
        <v>【農業経営体】農産物の売上1位の出荷先別経営体数</v>
      </c>
      <c r="D30" s="523" t="s">
        <v>491</v>
      </c>
    </row>
    <row r="31" spans="2:4" ht="30" customHeight="1">
      <c r="B31" s="527" t="str">
        <f>HYPERLINK("#"&amp;"72"&amp;"!A1","72")</f>
        <v>72</v>
      </c>
      <c r="C31" s="529" t="str">
        <f>HYPERLINK("#"&amp;"72"&amp;"!A1","【総農家等】総農家数及び土地持ち非農家数")</f>
        <v>【総農家等】総農家数及び土地持ち非農家数</v>
      </c>
      <c r="D31" s="523" t="s">
        <v>491</v>
      </c>
    </row>
    <row r="32" spans="2:4" ht="30" customHeight="1">
      <c r="B32" s="527" t="str">
        <f>HYPERLINK("#"&amp;"73"&amp;"!A1","73")</f>
        <v>73</v>
      </c>
      <c r="C32" s="529" t="str">
        <f>HYPERLINK("#"&amp;"73"&amp;"!A1","【総農家等】耕地‐経営耕地のある農家数と経営耕地面積")</f>
        <v>【総農家等】耕地‐経営耕地のある農家数と経営耕地面積</v>
      </c>
      <c r="D32" s="523" t="s">
        <v>491</v>
      </c>
    </row>
    <row r="33" spans="2:4" ht="30" customHeight="1">
      <c r="B33" s="527" t="str">
        <f>HYPERLINK("#"&amp;"74"&amp;"!A1","74")</f>
        <v>74</v>
      </c>
      <c r="C33" s="529" t="str">
        <f>HYPERLINK("#"&amp;"74"&amp;"!A1","【総農家等】耕地‐借入耕地のある農家数と経営耕地面積")</f>
        <v>【総農家等】耕地‐借入耕地のある農家数と経営耕地面積</v>
      </c>
      <c r="D33" s="523" t="s">
        <v>491</v>
      </c>
    </row>
    <row r="34" spans="2:4" ht="30" customHeight="1">
      <c r="B34" s="527" t="str">
        <f>HYPERLINK("#"&amp;"75"&amp;"!A1","75")</f>
        <v>75</v>
      </c>
      <c r="C34" s="529" t="str">
        <f>HYPERLINK("#"&amp;"75"&amp;"!A1","【総農家等】耕地‐貸付耕地のある農家数と貸付耕地面積")</f>
        <v>【総農家等】耕地‐貸付耕地のある農家数と貸付耕地面積</v>
      </c>
      <c r="D34" s="523" t="s">
        <v>491</v>
      </c>
    </row>
    <row r="35" spans="2:4" ht="30" customHeight="1">
      <c r="B35" s="527" t="str">
        <f>HYPERLINK("#"&amp;"76"&amp;"!A1","76")</f>
        <v>76</v>
      </c>
      <c r="C35" s="529" t="str">
        <f>HYPERLINK("#"&amp;"76"&amp;"!A1","【総農家等】耕地‐土地持ち非農家の所有耕地及び貸付耕地")</f>
        <v>【総農家等】耕地‐土地持ち非農家の所有耕地及び貸付耕地</v>
      </c>
      <c r="D35" s="523" t="s">
        <v>491</v>
      </c>
    </row>
    <row r="36" spans="2:4" ht="30" customHeight="1">
      <c r="B36" s="527" t="str">
        <f>HYPERLINK("#"&amp;"77"&amp;"!A1","77")</f>
        <v>77</v>
      </c>
      <c r="C36" s="529" t="str">
        <f>HYPERLINK("#"&amp;"77"&amp;"!A1","【総農家等】耕作放棄地‐耕作放棄地のある農家（世帯）数")</f>
        <v>【総農家等】耕作放棄地‐耕作放棄地のある農家（世帯）数</v>
      </c>
      <c r="D36" s="523" t="s">
        <v>491</v>
      </c>
    </row>
    <row r="37" spans="2:4" ht="30" customHeight="1">
      <c r="B37" s="527" t="str">
        <f>HYPERLINK("#"&amp;"78"&amp;"!A1","78")</f>
        <v>78</v>
      </c>
      <c r="C37" s="529" t="str">
        <f>HYPERLINK("#"&amp;"78"&amp;"!A1","【総農家等】耕作放棄地‐耕作放棄地面積")</f>
        <v>【総農家等】耕作放棄地‐耕作放棄地面積</v>
      </c>
      <c r="D37" s="523" t="s">
        <v>491</v>
      </c>
    </row>
    <row r="38" spans="2:4" ht="30" customHeight="1">
      <c r="B38" s="527" t="str">
        <f>HYPERLINK("#"&amp;"79"&amp;"!A1","79")</f>
        <v>79</v>
      </c>
      <c r="C38" s="529" t="str">
        <f>HYPERLINK("#"&amp;"79"&amp;"!A1","【販売農家】経営耕地面積規模別農家数")</f>
        <v>【販売農家】経営耕地面積規模別農家数</v>
      </c>
      <c r="D38" s="523" t="s">
        <v>491</v>
      </c>
    </row>
    <row r="39" spans="2:4" ht="30" customHeight="1">
      <c r="B39" s="527" t="str">
        <f>HYPERLINK("#"&amp;"80"&amp;"!A1","80")</f>
        <v>80</v>
      </c>
      <c r="C39" s="529" t="str">
        <f>HYPERLINK("#"&amp;"80"&amp;"!A1","【販売農家】主副業別農家数")</f>
        <v>【販売農家】主副業別農家数</v>
      </c>
      <c r="D39" s="523" t="s">
        <v>491</v>
      </c>
    </row>
    <row r="40" spans="2:4" ht="30" customHeight="1">
      <c r="B40" s="527" t="str">
        <f>HYPERLINK("#"&amp;"81"&amp;"!A1","81")</f>
        <v>81</v>
      </c>
      <c r="C40" s="529" t="str">
        <f>HYPERLINK("#"&amp;"81"&amp;"!A1","【販売農家】専兼業別農家数")</f>
        <v>【販売農家】専兼業別農家数</v>
      </c>
      <c r="D40" s="523" t="s">
        <v>491</v>
      </c>
    </row>
    <row r="41" spans="2:4" ht="30" customHeight="1">
      <c r="B41" s="527" t="str">
        <f>HYPERLINK("#"&amp;"82"&amp;"!A1","82")</f>
        <v>82</v>
      </c>
      <c r="C41" s="529" t="str">
        <f>HYPERLINK("#"&amp;"82"&amp;"!A1","主要農産物作付面積と収穫量")</f>
        <v>主要農産物作付面積と収穫量</v>
      </c>
      <c r="D41" s="523" t="s">
        <v>492</v>
      </c>
    </row>
    <row r="42" spans="2:4" ht="30" customHeight="1">
      <c r="B42" s="527" t="str">
        <f>HYPERLINK("#"&amp;"83"&amp;"!A1","83")</f>
        <v>83</v>
      </c>
      <c r="C42" s="529" t="str">
        <f>HYPERLINK("#"&amp;"83"&amp;"!A1","耕地面積")</f>
        <v>耕地面積</v>
      </c>
      <c r="D42" s="523" t="s">
        <v>489</v>
      </c>
    </row>
    <row r="43" spans="2:4" ht="30" customHeight="1" thickBot="1">
      <c r="B43" s="528" t="str">
        <f>HYPERLINK("#"&amp;"84"&amp;"!A1","84")</f>
        <v>84</v>
      </c>
      <c r="C43" s="530" t="str">
        <f>HYPERLINK("#"&amp;"84"&amp;"!A1","農地転用件数及び面積")</f>
        <v>農地転用件数及び面積</v>
      </c>
      <c r="D43" s="524" t="s">
        <v>493</v>
      </c>
    </row>
  </sheetData>
  <sheetProtection password="C7EC" sheet="1"/>
  <mergeCells count="8">
    <mergeCell ref="D23:D24"/>
    <mergeCell ref="D27:D28"/>
    <mergeCell ref="B1:D1"/>
    <mergeCell ref="B2:D2"/>
    <mergeCell ref="B4:C4"/>
    <mergeCell ref="B5:D5"/>
    <mergeCell ref="D14:D15"/>
    <mergeCell ref="D20:D21"/>
  </mergeCells>
  <phoneticPr fontId="2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2"/>
  <cols>
    <col min="1" max="1" width="1.625" style="3" customWidth="1"/>
    <col min="2" max="2" width="12.625" style="3" customWidth="1"/>
    <col min="3" max="4" width="1.625" style="3" customWidth="1"/>
    <col min="5" max="5" width="15.625" style="3" customWidth="1"/>
    <col min="6" max="6" width="1.625" style="3" customWidth="1"/>
    <col min="7" max="9" width="8.625" style="3" customWidth="1"/>
    <col min="10" max="10" width="25.625" style="3" customWidth="1"/>
    <col min="11" max="11" width="7.75" style="3" customWidth="1"/>
    <col min="12" max="12" width="7.5" style="3" customWidth="1"/>
    <col min="13" max="16384" width="9" style="3"/>
  </cols>
  <sheetData>
    <row r="1" spans="1:13" ht="13.5" customHeight="1"/>
    <row r="2" spans="1:13" s="19" customFormat="1" ht="22.5" customHeight="1">
      <c r="A2" s="666" t="s">
        <v>196</v>
      </c>
      <c r="B2" s="666"/>
      <c r="C2" s="666"/>
      <c r="D2" s="666"/>
      <c r="E2" s="666"/>
      <c r="F2" s="666"/>
      <c r="G2" s="666"/>
      <c r="H2" s="666"/>
      <c r="I2" s="666"/>
      <c r="J2" s="666"/>
      <c r="K2" s="21"/>
      <c r="L2" s="21"/>
      <c r="M2" s="21"/>
    </row>
    <row r="3" spans="1:13" s="19" customFormat="1" ht="13.5" customHeight="1">
      <c r="A3" s="6"/>
      <c r="B3" s="6"/>
      <c r="C3" s="6"/>
      <c r="D3" s="6"/>
      <c r="E3" s="6"/>
      <c r="F3" s="6"/>
      <c r="G3" s="6"/>
      <c r="H3" s="6"/>
      <c r="I3" s="6"/>
      <c r="J3" s="6"/>
      <c r="K3" s="6"/>
      <c r="L3" s="6"/>
      <c r="M3" s="7"/>
    </row>
    <row r="4" spans="1:13" s="19" customFormat="1" ht="13.5" customHeight="1" thickBot="1">
      <c r="A4" s="60" t="s">
        <v>103</v>
      </c>
      <c r="B4" s="60"/>
      <c r="C4" s="8"/>
      <c r="D4" s="8"/>
      <c r="E4" s="8"/>
      <c r="J4" s="10" t="s">
        <v>195</v>
      </c>
      <c r="K4" s="656"/>
      <c r="L4" s="657"/>
      <c r="M4" s="657"/>
    </row>
    <row r="5" spans="1:13" s="19" customFormat="1" ht="16.5" customHeight="1">
      <c r="A5" s="185"/>
      <c r="B5" s="663" t="s">
        <v>194</v>
      </c>
      <c r="C5" s="33"/>
      <c r="D5" s="675" t="s">
        <v>182</v>
      </c>
      <c r="E5" s="675"/>
      <c r="F5" s="675"/>
      <c r="G5" s="675"/>
      <c r="H5" s="675"/>
      <c r="I5" s="676"/>
      <c r="J5" s="54">
        <v>1886</v>
      </c>
    </row>
    <row r="6" spans="1:13" s="19" customFormat="1" ht="16.5" customHeight="1">
      <c r="A6" s="60"/>
      <c r="B6" s="658"/>
      <c r="C6" s="176"/>
      <c r="D6" s="179"/>
      <c r="E6" s="654" t="s">
        <v>193</v>
      </c>
      <c r="F6" s="174"/>
      <c r="G6" s="649" t="s">
        <v>178</v>
      </c>
      <c r="H6" s="649"/>
      <c r="I6" s="649"/>
      <c r="J6" s="50">
        <v>1886</v>
      </c>
      <c r="K6" s="62"/>
      <c r="L6" s="62"/>
      <c r="M6" s="183"/>
    </row>
    <row r="7" spans="1:13" s="19" customFormat="1" ht="16.5" customHeight="1">
      <c r="A7" s="181"/>
      <c r="B7" s="655"/>
      <c r="C7" s="150"/>
      <c r="D7" s="151"/>
      <c r="E7" s="655"/>
      <c r="F7" s="150"/>
      <c r="G7" s="650" t="s">
        <v>177</v>
      </c>
      <c r="H7" s="650"/>
      <c r="I7" s="650"/>
      <c r="J7" s="69">
        <v>6101</v>
      </c>
      <c r="K7" s="182"/>
      <c r="L7" s="182"/>
      <c r="M7" s="62"/>
    </row>
    <row r="8" spans="1:13" s="19" customFormat="1" ht="16.5" customHeight="1">
      <c r="B8" s="654" t="s">
        <v>192</v>
      </c>
      <c r="C8" s="180"/>
      <c r="D8" s="664" t="s">
        <v>182</v>
      </c>
      <c r="E8" s="664"/>
      <c r="F8" s="664"/>
      <c r="G8" s="664"/>
      <c r="H8" s="664"/>
      <c r="I8" s="665"/>
      <c r="J8" s="92">
        <v>455</v>
      </c>
      <c r="K8" s="182"/>
      <c r="L8" s="62"/>
      <c r="M8" s="62"/>
    </row>
    <row r="9" spans="1:13" s="19" customFormat="1" ht="16.5" customHeight="1">
      <c r="A9" s="60"/>
      <c r="B9" s="658"/>
      <c r="C9" s="176"/>
      <c r="D9" s="179"/>
      <c r="E9" s="654" t="s">
        <v>191</v>
      </c>
      <c r="F9" s="174"/>
      <c r="G9" s="649" t="s">
        <v>178</v>
      </c>
      <c r="H9" s="649"/>
      <c r="I9" s="649"/>
      <c r="J9" s="173">
        <v>290</v>
      </c>
      <c r="K9" s="18"/>
      <c r="L9" s="18"/>
      <c r="M9" s="18"/>
    </row>
    <row r="10" spans="1:13" s="19" customFormat="1" ht="16.5" customHeight="1">
      <c r="A10" s="60"/>
      <c r="B10" s="658"/>
      <c r="C10" s="176"/>
      <c r="D10" s="151"/>
      <c r="E10" s="655"/>
      <c r="F10" s="150"/>
      <c r="G10" s="650" t="s">
        <v>177</v>
      </c>
      <c r="H10" s="650"/>
      <c r="I10" s="650"/>
      <c r="J10" s="40">
        <v>2497</v>
      </c>
    </row>
    <row r="11" spans="1:13" s="19" customFormat="1" ht="16.5" customHeight="1">
      <c r="A11" s="60"/>
      <c r="B11" s="658"/>
      <c r="C11" s="176"/>
      <c r="D11" s="175"/>
      <c r="E11" s="654" t="s">
        <v>190</v>
      </c>
      <c r="F11" s="174"/>
      <c r="G11" s="651" t="s">
        <v>178</v>
      </c>
      <c r="H11" s="651"/>
      <c r="I11" s="651"/>
      <c r="J11" s="173">
        <v>365</v>
      </c>
    </row>
    <row r="12" spans="1:13" s="19" customFormat="1" ht="16.5" customHeight="1">
      <c r="A12" s="181"/>
      <c r="B12" s="655"/>
      <c r="C12" s="150"/>
      <c r="D12" s="151"/>
      <c r="E12" s="655"/>
      <c r="F12" s="150"/>
      <c r="G12" s="652" t="s">
        <v>177</v>
      </c>
      <c r="H12" s="652"/>
      <c r="I12" s="652"/>
      <c r="J12" s="40">
        <v>4875</v>
      </c>
    </row>
    <row r="13" spans="1:13" s="19" customFormat="1" ht="16.5" customHeight="1">
      <c r="B13" s="654" t="s">
        <v>189</v>
      </c>
      <c r="C13" s="180"/>
      <c r="D13" s="664" t="s">
        <v>182</v>
      </c>
      <c r="E13" s="664"/>
      <c r="F13" s="664"/>
      <c r="G13" s="664"/>
      <c r="H13" s="664"/>
      <c r="I13" s="665"/>
      <c r="J13" s="92">
        <v>22</v>
      </c>
    </row>
    <row r="14" spans="1:13" s="19" customFormat="1" ht="16.5" customHeight="1">
      <c r="A14" s="60"/>
      <c r="B14" s="658"/>
      <c r="C14" s="176"/>
      <c r="D14" s="179"/>
      <c r="E14" s="654" t="s">
        <v>188</v>
      </c>
      <c r="F14" s="174"/>
      <c r="G14" s="651" t="s">
        <v>178</v>
      </c>
      <c r="H14" s="651"/>
      <c r="I14" s="651"/>
      <c r="J14" s="173">
        <v>13</v>
      </c>
    </row>
    <row r="15" spans="1:13" s="19" customFormat="1" ht="16.5" customHeight="1">
      <c r="A15" s="60"/>
      <c r="B15" s="658"/>
      <c r="C15" s="176"/>
      <c r="D15" s="151"/>
      <c r="E15" s="655"/>
      <c r="F15" s="150"/>
      <c r="G15" s="652" t="s">
        <v>177</v>
      </c>
      <c r="H15" s="652"/>
      <c r="I15" s="652"/>
      <c r="J15" s="40">
        <v>42</v>
      </c>
      <c r="K15" s="62"/>
      <c r="L15" s="62"/>
      <c r="M15" s="183"/>
    </row>
    <row r="16" spans="1:13" s="19" customFormat="1" ht="16.5" customHeight="1">
      <c r="A16" s="60"/>
      <c r="B16" s="658"/>
      <c r="C16" s="176"/>
      <c r="D16" s="175"/>
      <c r="E16" s="654" t="s">
        <v>187</v>
      </c>
      <c r="F16" s="174"/>
      <c r="G16" s="653" t="s">
        <v>178</v>
      </c>
      <c r="H16" s="653"/>
      <c r="I16" s="653"/>
      <c r="J16" s="92">
        <v>9</v>
      </c>
      <c r="K16" s="182"/>
      <c r="L16" s="182"/>
      <c r="M16" s="62"/>
    </row>
    <row r="17" spans="1:13" s="19" customFormat="1" ht="16.5" customHeight="1">
      <c r="A17" s="181"/>
      <c r="B17" s="655"/>
      <c r="C17" s="150"/>
      <c r="D17" s="151"/>
      <c r="E17" s="655"/>
      <c r="F17" s="150"/>
      <c r="G17" s="653" t="s">
        <v>177</v>
      </c>
      <c r="H17" s="653"/>
      <c r="I17" s="653"/>
      <c r="J17" s="92">
        <v>7</v>
      </c>
      <c r="K17" s="182"/>
      <c r="L17" s="62"/>
      <c r="M17" s="62"/>
    </row>
    <row r="18" spans="1:13" s="19" customFormat="1" ht="16.5" customHeight="1">
      <c r="B18" s="654" t="s">
        <v>186</v>
      </c>
      <c r="C18" s="180"/>
      <c r="D18" s="664" t="s">
        <v>182</v>
      </c>
      <c r="E18" s="664"/>
      <c r="F18" s="664"/>
      <c r="G18" s="664"/>
      <c r="H18" s="664"/>
      <c r="I18" s="665"/>
      <c r="J18" s="92">
        <v>83</v>
      </c>
      <c r="K18" s="18"/>
      <c r="L18" s="18"/>
      <c r="M18" s="18"/>
    </row>
    <row r="19" spans="1:13" s="19" customFormat="1" ht="16.5" customHeight="1">
      <c r="A19" s="60"/>
      <c r="B19" s="658"/>
      <c r="C19" s="176"/>
      <c r="D19" s="179"/>
      <c r="E19" s="654" t="s">
        <v>185</v>
      </c>
      <c r="F19" s="174"/>
      <c r="G19" s="649" t="s">
        <v>178</v>
      </c>
      <c r="H19" s="649"/>
      <c r="I19" s="649"/>
      <c r="J19" s="173">
        <v>73</v>
      </c>
    </row>
    <row r="20" spans="1:13" s="19" customFormat="1" ht="16.5" customHeight="1">
      <c r="A20" s="60"/>
      <c r="B20" s="658"/>
      <c r="C20" s="176"/>
      <c r="D20" s="175"/>
      <c r="E20" s="655"/>
      <c r="F20" s="150"/>
      <c r="G20" s="650" t="s">
        <v>177</v>
      </c>
      <c r="H20" s="650"/>
      <c r="I20" s="650"/>
      <c r="J20" s="40">
        <v>35</v>
      </c>
    </row>
    <row r="21" spans="1:13" s="19" customFormat="1" ht="16.5" customHeight="1">
      <c r="A21" s="60"/>
      <c r="B21" s="658"/>
      <c r="C21" s="176"/>
      <c r="D21" s="179"/>
      <c r="E21" s="654" t="s">
        <v>184</v>
      </c>
      <c r="F21" s="174"/>
      <c r="G21" s="649" t="s">
        <v>178</v>
      </c>
      <c r="H21" s="649"/>
      <c r="I21" s="649"/>
      <c r="J21" s="50">
        <v>23</v>
      </c>
    </row>
    <row r="22" spans="1:13" s="19" customFormat="1" ht="16.5" customHeight="1">
      <c r="A22" s="181"/>
      <c r="B22" s="655"/>
      <c r="C22" s="150"/>
      <c r="D22" s="151"/>
      <c r="E22" s="655"/>
      <c r="F22" s="150"/>
      <c r="G22" s="650" t="s">
        <v>177</v>
      </c>
      <c r="H22" s="650"/>
      <c r="I22" s="650"/>
      <c r="J22" s="69">
        <v>2</v>
      </c>
    </row>
    <row r="23" spans="1:13" s="19" customFormat="1" ht="16.5" customHeight="1">
      <c r="B23" s="654" t="s">
        <v>183</v>
      </c>
      <c r="C23" s="180"/>
      <c r="D23" s="664" t="s">
        <v>182</v>
      </c>
      <c r="E23" s="664"/>
      <c r="F23" s="664"/>
      <c r="G23" s="664"/>
      <c r="H23" s="664"/>
      <c r="I23" s="665"/>
      <c r="J23" s="92">
        <v>551</v>
      </c>
      <c r="K23" s="62"/>
      <c r="L23" s="62"/>
      <c r="M23" s="183"/>
    </row>
    <row r="24" spans="1:13" s="19" customFormat="1" ht="16.5" customHeight="1">
      <c r="A24" s="60"/>
      <c r="B24" s="658"/>
      <c r="C24" s="176"/>
      <c r="D24" s="175"/>
      <c r="E24" s="654" t="s">
        <v>181</v>
      </c>
      <c r="F24" s="174"/>
      <c r="G24" s="649" t="s">
        <v>178</v>
      </c>
      <c r="H24" s="649"/>
      <c r="I24" s="649"/>
      <c r="J24" s="173">
        <v>501</v>
      </c>
      <c r="K24" s="182"/>
      <c r="L24" s="182"/>
      <c r="M24" s="62"/>
    </row>
    <row r="25" spans="1:13" s="19" customFormat="1" ht="16.5" customHeight="1">
      <c r="A25" s="60"/>
      <c r="B25" s="658"/>
      <c r="C25" s="176"/>
      <c r="D25" s="151"/>
      <c r="E25" s="655"/>
      <c r="F25" s="150"/>
      <c r="G25" s="650" t="s">
        <v>177</v>
      </c>
      <c r="H25" s="650"/>
      <c r="I25" s="650"/>
      <c r="J25" s="40">
        <v>3073</v>
      </c>
      <c r="K25" s="182"/>
      <c r="L25" s="62"/>
      <c r="M25" s="62"/>
    </row>
    <row r="26" spans="1:13" s="19" customFormat="1" ht="16.5" customHeight="1">
      <c r="A26" s="60"/>
      <c r="B26" s="658"/>
      <c r="C26" s="176"/>
      <c r="D26" s="175"/>
      <c r="E26" s="654" t="s">
        <v>180</v>
      </c>
      <c r="F26" s="174"/>
      <c r="G26" s="649" t="s">
        <v>178</v>
      </c>
      <c r="H26" s="649"/>
      <c r="I26" s="649"/>
      <c r="J26" s="173">
        <v>59</v>
      </c>
      <c r="K26" s="18"/>
      <c r="L26" s="18"/>
      <c r="M26" s="18"/>
    </row>
    <row r="27" spans="1:13" s="19" customFormat="1" ht="16.5" customHeight="1">
      <c r="A27" s="60"/>
      <c r="B27" s="658"/>
      <c r="C27" s="176"/>
      <c r="D27" s="175"/>
      <c r="E27" s="655"/>
      <c r="F27" s="150"/>
      <c r="G27" s="650" t="s">
        <v>177</v>
      </c>
      <c r="H27" s="650"/>
      <c r="I27" s="650"/>
      <c r="J27" s="40">
        <v>4</v>
      </c>
    </row>
    <row r="28" spans="1:13" s="19" customFormat="1" ht="16.5" customHeight="1">
      <c r="A28" s="60"/>
      <c r="B28" s="658"/>
      <c r="C28" s="176"/>
      <c r="D28" s="179"/>
      <c r="E28" s="654" t="s">
        <v>179</v>
      </c>
      <c r="F28" s="174"/>
      <c r="G28" s="651" t="s">
        <v>178</v>
      </c>
      <c r="H28" s="651"/>
      <c r="I28" s="651"/>
      <c r="J28" s="50">
        <v>28</v>
      </c>
    </row>
    <row r="29" spans="1:13" s="19" customFormat="1" ht="16.5" customHeight="1">
      <c r="A29" s="181"/>
      <c r="B29" s="655"/>
      <c r="C29" s="150"/>
      <c r="D29" s="151"/>
      <c r="E29" s="655"/>
      <c r="F29" s="150"/>
      <c r="G29" s="652" t="s">
        <v>177</v>
      </c>
      <c r="H29" s="652"/>
      <c r="I29" s="652"/>
      <c r="J29" s="69">
        <v>2</v>
      </c>
      <c r="K29" s="9"/>
      <c r="L29" s="10"/>
    </row>
    <row r="30" spans="1:13" s="19" customFormat="1" ht="16.5" customHeight="1">
      <c r="B30" s="654" t="s">
        <v>176</v>
      </c>
      <c r="C30" s="174"/>
      <c r="D30" s="670" t="s">
        <v>169</v>
      </c>
      <c r="E30" s="671"/>
      <c r="F30" s="671"/>
      <c r="G30" s="671"/>
      <c r="H30" s="671"/>
      <c r="I30" s="672"/>
      <c r="J30" s="173">
        <v>8</v>
      </c>
      <c r="K30" s="63"/>
      <c r="L30" s="63"/>
    </row>
    <row r="31" spans="1:13" s="19" customFormat="1" ht="16.5" customHeight="1">
      <c r="A31" s="181"/>
      <c r="B31" s="655"/>
      <c r="C31" s="150"/>
      <c r="D31" s="667" t="s">
        <v>171</v>
      </c>
      <c r="E31" s="668"/>
      <c r="F31" s="668"/>
      <c r="G31" s="668"/>
      <c r="H31" s="668"/>
      <c r="I31" s="669"/>
      <c r="J31" s="40">
        <v>5</v>
      </c>
      <c r="K31" s="66"/>
      <c r="L31" s="66"/>
    </row>
    <row r="32" spans="1:13" s="19" customFormat="1" ht="16.5" customHeight="1">
      <c r="B32" s="654" t="s">
        <v>175</v>
      </c>
      <c r="C32" s="180"/>
      <c r="D32" s="673" t="s">
        <v>173</v>
      </c>
      <c r="E32" s="673"/>
      <c r="F32" s="673"/>
      <c r="G32" s="673"/>
      <c r="H32" s="673"/>
      <c r="I32" s="674"/>
      <c r="J32" s="92">
        <v>1330</v>
      </c>
      <c r="K32" s="60"/>
      <c r="L32" s="60"/>
    </row>
    <row r="33" spans="1:14" s="19" customFormat="1" ht="16.5" customHeight="1">
      <c r="A33" s="60"/>
      <c r="B33" s="658"/>
      <c r="C33" s="176"/>
      <c r="D33" s="175"/>
      <c r="E33" s="654" t="s">
        <v>172</v>
      </c>
      <c r="F33" s="174"/>
      <c r="G33" s="651" t="s">
        <v>169</v>
      </c>
      <c r="H33" s="651"/>
      <c r="I33" s="651"/>
      <c r="J33" s="173">
        <v>809</v>
      </c>
      <c r="K33" s="63"/>
      <c r="L33" s="63"/>
    </row>
    <row r="34" spans="1:14" s="19" customFormat="1" ht="16.5" customHeight="1">
      <c r="A34" s="60"/>
      <c r="B34" s="658"/>
      <c r="C34" s="176"/>
      <c r="D34" s="175"/>
      <c r="E34" s="655"/>
      <c r="F34" s="150"/>
      <c r="G34" s="652" t="s">
        <v>171</v>
      </c>
      <c r="H34" s="652"/>
      <c r="I34" s="652"/>
      <c r="J34" s="40">
        <v>277</v>
      </c>
      <c r="K34" s="66"/>
      <c r="L34" s="65"/>
      <c r="N34" s="91"/>
    </row>
    <row r="35" spans="1:14" s="19" customFormat="1" ht="16.5" customHeight="1">
      <c r="A35" s="60"/>
      <c r="B35" s="658"/>
      <c r="C35" s="176"/>
      <c r="D35" s="179"/>
      <c r="E35" s="654" t="s">
        <v>170</v>
      </c>
      <c r="F35" s="174"/>
      <c r="G35" s="649" t="s">
        <v>169</v>
      </c>
      <c r="H35" s="649"/>
      <c r="I35" s="649"/>
      <c r="J35" s="50">
        <v>720</v>
      </c>
      <c r="K35" s="9"/>
      <c r="L35" s="9"/>
      <c r="M35" s="9"/>
    </row>
    <row r="36" spans="1:14" s="19" customFormat="1" ht="16.5" customHeight="1">
      <c r="A36" s="181"/>
      <c r="B36" s="655"/>
      <c r="C36" s="150"/>
      <c r="D36" s="151"/>
      <c r="E36" s="655"/>
      <c r="F36" s="150"/>
      <c r="G36" s="650" t="s">
        <v>168</v>
      </c>
      <c r="H36" s="650"/>
      <c r="I36" s="650"/>
      <c r="J36" s="69">
        <v>17705</v>
      </c>
      <c r="K36" s="62"/>
      <c r="L36" s="62"/>
      <c r="M36" s="62"/>
    </row>
    <row r="37" spans="1:14" s="19" customFormat="1" ht="16.5" customHeight="1">
      <c r="B37" s="654" t="s">
        <v>174</v>
      </c>
      <c r="C37" s="180"/>
      <c r="D37" s="673" t="s">
        <v>173</v>
      </c>
      <c r="E37" s="673"/>
      <c r="F37" s="673"/>
      <c r="G37" s="673"/>
      <c r="H37" s="673"/>
      <c r="I37" s="674"/>
      <c r="J37" s="92">
        <v>134</v>
      </c>
      <c r="K37" s="63"/>
      <c r="L37" s="63"/>
      <c r="M37" s="63"/>
    </row>
    <row r="38" spans="1:14" s="19" customFormat="1" ht="16.5" customHeight="1">
      <c r="A38" s="60"/>
      <c r="B38" s="658"/>
      <c r="C38" s="176"/>
      <c r="D38" s="179"/>
      <c r="E38" s="654" t="s">
        <v>172</v>
      </c>
      <c r="F38" s="174"/>
      <c r="G38" s="649" t="s">
        <v>169</v>
      </c>
      <c r="H38" s="649"/>
      <c r="I38" s="649"/>
      <c r="J38" s="173">
        <v>83</v>
      </c>
      <c r="K38" s="62"/>
      <c r="L38" s="62"/>
      <c r="M38" s="62"/>
    </row>
    <row r="39" spans="1:14" s="19" customFormat="1" ht="16.5" customHeight="1">
      <c r="A39" s="60"/>
      <c r="B39" s="658"/>
      <c r="C39" s="176"/>
      <c r="D39" s="175"/>
      <c r="E39" s="655"/>
      <c r="F39" s="150"/>
      <c r="G39" s="650" t="s">
        <v>171</v>
      </c>
      <c r="H39" s="650"/>
      <c r="I39" s="650"/>
      <c r="J39" s="40">
        <v>39</v>
      </c>
      <c r="K39" s="18"/>
      <c r="L39" s="18"/>
      <c r="M39" s="18"/>
    </row>
    <row r="40" spans="1:14" s="19" customFormat="1" ht="16.5" customHeight="1">
      <c r="A40" s="60"/>
      <c r="B40" s="658"/>
      <c r="C40" s="176"/>
      <c r="D40" s="179"/>
      <c r="E40" s="654" t="s">
        <v>170</v>
      </c>
      <c r="F40" s="174"/>
      <c r="G40" s="651" t="s">
        <v>169</v>
      </c>
      <c r="H40" s="651"/>
      <c r="I40" s="651"/>
      <c r="J40" s="50">
        <v>84</v>
      </c>
      <c r="K40" s="60"/>
      <c r="L40" s="60"/>
      <c r="M40" s="60"/>
    </row>
    <row r="41" spans="1:14" ht="16.5" customHeight="1">
      <c r="A41" s="181"/>
      <c r="B41" s="655"/>
      <c r="C41" s="150"/>
      <c r="D41" s="151"/>
      <c r="E41" s="655"/>
      <c r="F41" s="150"/>
      <c r="G41" s="652" t="s">
        <v>168</v>
      </c>
      <c r="H41" s="652"/>
      <c r="I41" s="652"/>
      <c r="J41" s="69">
        <v>2737</v>
      </c>
      <c r="K41" s="61"/>
      <c r="L41" s="61"/>
      <c r="M41" s="61"/>
    </row>
    <row r="42" spans="1:14" ht="16.5" customHeight="1">
      <c r="B42" s="654" t="s">
        <v>71</v>
      </c>
      <c r="C42" s="180"/>
      <c r="D42" s="673" t="s">
        <v>173</v>
      </c>
      <c r="E42" s="673"/>
      <c r="F42" s="673"/>
      <c r="G42" s="673"/>
      <c r="H42" s="673"/>
      <c r="I42" s="674"/>
      <c r="J42" s="92">
        <v>21</v>
      </c>
    </row>
    <row r="43" spans="1:14" ht="16.5" customHeight="1">
      <c r="A43" s="60"/>
      <c r="B43" s="658"/>
      <c r="C43" s="176"/>
      <c r="D43" s="179"/>
      <c r="E43" s="654" t="s">
        <v>172</v>
      </c>
      <c r="F43" s="174"/>
      <c r="G43" s="649" t="s">
        <v>169</v>
      </c>
      <c r="H43" s="649"/>
      <c r="I43" s="649"/>
      <c r="J43" s="50">
        <v>19</v>
      </c>
    </row>
    <row r="44" spans="1:14" ht="16.5" customHeight="1">
      <c r="A44" s="60"/>
      <c r="B44" s="658"/>
      <c r="C44" s="176"/>
      <c r="D44" s="151"/>
      <c r="E44" s="655"/>
      <c r="F44" s="150"/>
      <c r="G44" s="650" t="s">
        <v>171</v>
      </c>
      <c r="H44" s="650"/>
      <c r="I44" s="650"/>
      <c r="J44" s="69">
        <v>5</v>
      </c>
    </row>
    <row r="45" spans="1:14" ht="16.5" customHeight="1">
      <c r="A45" s="60"/>
      <c r="B45" s="658"/>
      <c r="C45" s="176"/>
      <c r="D45" s="175"/>
      <c r="E45" s="654" t="s">
        <v>170</v>
      </c>
      <c r="F45" s="174"/>
      <c r="G45" s="661" t="s">
        <v>169</v>
      </c>
      <c r="H45" s="662"/>
      <c r="I45" s="662"/>
      <c r="J45" s="173">
        <v>2</v>
      </c>
    </row>
    <row r="46" spans="1:14" ht="16.5" customHeight="1" thickBot="1">
      <c r="A46" s="68"/>
      <c r="B46" s="659"/>
      <c r="C46" s="170"/>
      <c r="D46" s="172"/>
      <c r="E46" s="659"/>
      <c r="F46" s="170"/>
      <c r="G46" s="660" t="s">
        <v>168</v>
      </c>
      <c r="H46" s="660"/>
      <c r="I46" s="660"/>
      <c r="J46" s="169" t="s">
        <v>167</v>
      </c>
    </row>
    <row r="47" spans="1:14" ht="15" customHeight="1">
      <c r="A47" s="20" t="s">
        <v>6</v>
      </c>
      <c r="B47" s="20"/>
    </row>
    <row r="48" spans="1:14" ht="13.5" customHeight="1"/>
    <row r="49" spans="1:5" ht="13.5" customHeight="1">
      <c r="A49" s="168"/>
      <c r="B49" s="168"/>
      <c r="C49" s="168"/>
      <c r="D49" s="168"/>
      <c r="E49" s="168"/>
    </row>
    <row r="50" spans="1:5" ht="13.5" customHeight="1">
      <c r="A50" s="168"/>
      <c r="B50" s="168"/>
      <c r="C50" s="168"/>
      <c r="D50" s="168"/>
      <c r="E50" s="168"/>
    </row>
    <row r="51" spans="1:5" ht="13.5" customHeight="1"/>
    <row r="52" spans="1:5" ht="13.5" customHeight="1"/>
    <row r="53" spans="1:5" ht="13.5" customHeight="1"/>
    <row r="54" spans="1:5" ht="13.5" customHeight="1"/>
    <row r="55" spans="1:5" ht="13.5" customHeight="1"/>
    <row r="56" spans="1:5" ht="13.5" customHeight="1"/>
    <row r="57" spans="1:5" ht="13.5" customHeight="1"/>
    <row r="58" spans="1:5" ht="13.5" customHeight="1"/>
    <row r="59" spans="1:5" ht="13.5" customHeight="1"/>
    <row r="60" spans="1:5" ht="13.5" customHeight="1"/>
    <row r="61" spans="1:5" ht="13.5" customHeight="1"/>
    <row r="62" spans="1:5" ht="13.5" customHeight="1"/>
    <row r="63" spans="1:5" ht="13.5" customHeight="1"/>
    <row r="64" spans="1:5" ht="13.5" customHeight="1"/>
    <row r="65" ht="13.5" customHeight="1"/>
    <row r="66" ht="13.5" customHeight="1"/>
    <row r="67" ht="13.5" customHeight="1"/>
    <row r="68" ht="13.5" customHeight="1"/>
    <row r="69" ht="13.5" customHeight="1"/>
    <row r="70" ht="13.5" customHeight="1"/>
    <row r="71" ht="13.5" customHeight="1"/>
    <row r="72" ht="13.5" customHeight="1"/>
    <row r="73" ht="13.5" customHeight="1"/>
  </sheetData>
  <mergeCells count="69">
    <mergeCell ref="A2:J2"/>
    <mergeCell ref="D31:I31"/>
    <mergeCell ref="D30:I30"/>
    <mergeCell ref="D42:I42"/>
    <mergeCell ref="D37:I37"/>
    <mergeCell ref="D32:I32"/>
    <mergeCell ref="D5:I5"/>
    <mergeCell ref="D23:I23"/>
    <mergeCell ref="D18:I18"/>
    <mergeCell ref="D13:I13"/>
    <mergeCell ref="D8:I8"/>
    <mergeCell ref="E24:E25"/>
    <mergeCell ref="E21:E22"/>
    <mergeCell ref="E19:E20"/>
    <mergeCell ref="E16:E17"/>
    <mergeCell ref="G24:I24"/>
    <mergeCell ref="G25:I25"/>
    <mergeCell ref="G19:I19"/>
    <mergeCell ref="G20:I20"/>
    <mergeCell ref="E14:E15"/>
    <mergeCell ref="E40:E41"/>
    <mergeCell ref="E38:E39"/>
    <mergeCell ref="E35:E36"/>
    <mergeCell ref="E33:E34"/>
    <mergeCell ref="E28:E29"/>
    <mergeCell ref="E26:E27"/>
    <mergeCell ref="B30:B31"/>
    <mergeCell ref="B23:B29"/>
    <mergeCell ref="B18:B22"/>
    <mergeCell ref="B13:B17"/>
    <mergeCell ref="B8:B12"/>
    <mergeCell ref="B5:B7"/>
    <mergeCell ref="B42:B46"/>
    <mergeCell ref="B37:B41"/>
    <mergeCell ref="B32:B36"/>
    <mergeCell ref="G46:I46"/>
    <mergeCell ref="G41:I41"/>
    <mergeCell ref="G43:I43"/>
    <mergeCell ref="G44:I44"/>
    <mergeCell ref="G45:I45"/>
    <mergeCell ref="E45:E46"/>
    <mergeCell ref="E43:E44"/>
    <mergeCell ref="E11:E12"/>
    <mergeCell ref="E9:E10"/>
    <mergeCell ref="E6:E7"/>
    <mergeCell ref="K4:M4"/>
    <mergeCell ref="G6:I6"/>
    <mergeCell ref="G7:I7"/>
    <mergeCell ref="G9:I9"/>
    <mergeCell ref="G10:I10"/>
    <mergeCell ref="G11:I11"/>
    <mergeCell ref="G12:I12"/>
    <mergeCell ref="G26:I26"/>
    <mergeCell ref="G27:I27"/>
    <mergeCell ref="G21:I21"/>
    <mergeCell ref="G22:I22"/>
    <mergeCell ref="G14:I14"/>
    <mergeCell ref="G15:I15"/>
    <mergeCell ref="G16:I16"/>
    <mergeCell ref="G17:I17"/>
    <mergeCell ref="G38:I38"/>
    <mergeCell ref="G39:I39"/>
    <mergeCell ref="G40:I40"/>
    <mergeCell ref="G28:I28"/>
    <mergeCell ref="G29:I29"/>
    <mergeCell ref="G33:I33"/>
    <mergeCell ref="G36:I36"/>
    <mergeCell ref="G34:I34"/>
    <mergeCell ref="G35:I35"/>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2"/>
  <cols>
    <col min="1" max="1" width="16.625" style="3" customWidth="1"/>
    <col min="2" max="5" width="17.125" style="3" customWidth="1"/>
    <col min="6" max="7" width="8.75" style="3" customWidth="1"/>
    <col min="8" max="8" width="8" style="3" customWidth="1"/>
    <col min="9" max="9" width="7.75" style="3" customWidth="1"/>
    <col min="10" max="10" width="7.5" style="3" customWidth="1"/>
    <col min="11" max="16384" width="9" style="3"/>
  </cols>
  <sheetData>
    <row r="1" spans="1:11" ht="13.5" customHeight="1"/>
    <row r="2" spans="1:11" ht="22.5" customHeight="1">
      <c r="A2" s="548" t="s">
        <v>203</v>
      </c>
      <c r="B2" s="548"/>
      <c r="C2" s="548"/>
      <c r="D2" s="548"/>
      <c r="E2" s="548"/>
      <c r="F2" s="22"/>
      <c r="G2" s="22"/>
      <c r="H2" s="22"/>
      <c r="I2" s="21"/>
      <c r="J2" s="21"/>
      <c r="K2" s="7"/>
    </row>
    <row r="3" spans="1:11" ht="13.5" customHeight="1">
      <c r="A3" s="191"/>
      <c r="B3" s="191"/>
      <c r="C3" s="191"/>
      <c r="D3" s="191"/>
      <c r="E3" s="191"/>
      <c r="F3" s="191"/>
      <c r="G3" s="191"/>
      <c r="H3" s="191"/>
      <c r="I3" s="6"/>
      <c r="J3" s="6"/>
      <c r="K3" s="7"/>
    </row>
    <row r="4" spans="1:11" ht="13.5" customHeight="1" thickBot="1">
      <c r="A4" s="60" t="s">
        <v>0</v>
      </c>
      <c r="B4" s="6"/>
      <c r="C4" s="6"/>
      <c r="D4" s="6"/>
      <c r="E4" s="10" t="s">
        <v>195</v>
      </c>
      <c r="F4" s="6"/>
      <c r="G4" s="6"/>
      <c r="H4" s="6"/>
      <c r="I4" s="6"/>
      <c r="J4" s="6"/>
      <c r="K4" s="7"/>
    </row>
    <row r="5" spans="1:11" s="19" customFormat="1" ht="18" customHeight="1">
      <c r="A5" s="677" t="s">
        <v>202</v>
      </c>
      <c r="B5" s="679" t="s">
        <v>201</v>
      </c>
      <c r="C5" s="679"/>
      <c r="D5" s="679" t="s">
        <v>200</v>
      </c>
      <c r="E5" s="680"/>
      <c r="F5" s="9"/>
      <c r="G5" s="9"/>
      <c r="H5" s="9"/>
      <c r="I5" s="9"/>
      <c r="J5" s="10"/>
      <c r="K5" s="10"/>
    </row>
    <row r="6" spans="1:11" s="19" customFormat="1" ht="20.100000000000001" customHeight="1">
      <c r="A6" s="678"/>
      <c r="B6" s="189" t="s">
        <v>198</v>
      </c>
      <c r="C6" s="190" t="s">
        <v>199</v>
      </c>
      <c r="D6" s="189" t="s">
        <v>198</v>
      </c>
      <c r="E6" s="188" t="s">
        <v>197</v>
      </c>
      <c r="F6" s="63"/>
      <c r="G6" s="681"/>
      <c r="H6" s="681"/>
      <c r="I6" s="681"/>
      <c r="J6" s="682"/>
    </row>
    <row r="7" spans="1:11" ht="24" customHeight="1" thickBot="1">
      <c r="A7" s="15">
        <v>289</v>
      </c>
      <c r="B7" s="17">
        <v>283</v>
      </c>
      <c r="C7" s="17">
        <v>271</v>
      </c>
      <c r="D7" s="17">
        <v>48</v>
      </c>
      <c r="E7" s="17">
        <v>1087</v>
      </c>
    </row>
    <row r="8" spans="1:11" ht="13.5" customHeight="1">
      <c r="A8" s="20" t="s">
        <v>6</v>
      </c>
      <c r="B8" s="168"/>
      <c r="C8" s="168"/>
    </row>
    <row r="9" spans="1:11" ht="13.5" customHeight="1">
      <c r="A9" s="168"/>
      <c r="B9" s="168"/>
      <c r="C9" s="168"/>
    </row>
    <row r="10" spans="1:11" ht="13.5" customHeight="1">
      <c r="A10" s="168"/>
      <c r="B10" s="168"/>
      <c r="C10" s="168"/>
    </row>
    <row r="11" spans="1:11" ht="13.5" customHeight="1"/>
    <row r="12" spans="1:11" ht="13.5" customHeight="1"/>
    <row r="13" spans="1:11" ht="13.5" customHeight="1"/>
    <row r="14" spans="1:11" ht="13.5" customHeight="1"/>
    <row r="15" spans="1:11" ht="13.5" customHeight="1"/>
    <row r="16" spans="1:11"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sheetData>
  <mergeCells count="6">
    <mergeCell ref="A5:A6"/>
    <mergeCell ref="A2:E2"/>
    <mergeCell ref="B5:C5"/>
    <mergeCell ref="D5:E5"/>
    <mergeCell ref="G6:H6"/>
    <mergeCell ref="I6:J6"/>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2"/>
  <cols>
    <col min="1" max="1" width="1.625" style="3" customWidth="1"/>
    <col min="2" max="2" width="20.625" style="3" customWidth="1"/>
    <col min="3" max="3" width="1.625" style="3" customWidth="1"/>
    <col min="4" max="4" width="15.625" style="3" customWidth="1"/>
    <col min="5" max="5" width="1.625" style="3" customWidth="1"/>
    <col min="6" max="6" width="20.625" style="3" customWidth="1"/>
    <col min="7" max="7" width="1.625" style="3" customWidth="1"/>
    <col min="8" max="8" width="15.625" style="3" customWidth="1"/>
    <col min="9" max="9" width="7.75" style="3" customWidth="1"/>
    <col min="10" max="10" width="7.5" style="3" customWidth="1"/>
    <col min="11" max="11" width="9" style="3"/>
    <col min="12" max="12" width="8" style="3" customWidth="1"/>
    <col min="13" max="13" width="8.875" style="3" customWidth="1"/>
    <col min="14" max="16384" width="9" style="3"/>
  </cols>
  <sheetData>
    <row r="1" spans="1:13" ht="13.5" customHeight="1"/>
    <row r="2" spans="1:13" ht="21.75" customHeight="1">
      <c r="A2" s="666" t="s">
        <v>245</v>
      </c>
      <c r="B2" s="666"/>
      <c r="C2" s="666"/>
      <c r="D2" s="666"/>
      <c r="E2" s="666"/>
      <c r="F2" s="666"/>
      <c r="G2" s="666"/>
      <c r="H2" s="666"/>
      <c r="I2" s="22"/>
      <c r="J2" s="22"/>
      <c r="K2" s="23"/>
      <c r="L2" s="21"/>
      <c r="M2" s="21"/>
    </row>
    <row r="3" spans="1:13" s="20" customFormat="1" ht="13.5" customHeight="1">
      <c r="A3" s="204"/>
      <c r="B3" s="204"/>
      <c r="C3" s="204"/>
      <c r="D3" s="204"/>
      <c r="E3" s="204"/>
      <c r="F3" s="204"/>
      <c r="G3" s="204"/>
      <c r="H3" s="204"/>
      <c r="I3" s="204"/>
      <c r="J3" s="204"/>
      <c r="K3" s="203"/>
      <c r="L3" s="202"/>
      <c r="M3" s="201"/>
    </row>
    <row r="4" spans="1:13" s="19" customFormat="1" ht="13.5" customHeight="1" thickBot="1">
      <c r="A4" s="60" t="s">
        <v>0</v>
      </c>
      <c r="B4" s="8"/>
      <c r="H4" s="10" t="s">
        <v>244</v>
      </c>
      <c r="I4" s="186"/>
      <c r="J4" s="1"/>
      <c r="K4" s="1"/>
    </row>
    <row r="5" spans="1:13" s="19" customFormat="1" ht="16.5" customHeight="1">
      <c r="A5" s="200"/>
      <c r="B5" s="184" t="s">
        <v>243</v>
      </c>
      <c r="C5" s="200"/>
      <c r="D5" s="199">
        <v>130</v>
      </c>
      <c r="E5" s="197"/>
      <c r="F5" s="198" t="s">
        <v>242</v>
      </c>
      <c r="G5" s="197"/>
      <c r="H5" s="196">
        <v>12</v>
      </c>
      <c r="M5" s="10"/>
    </row>
    <row r="6" spans="1:13" s="19" customFormat="1" ht="16.5" customHeight="1">
      <c r="A6" s="194"/>
      <c r="B6" s="76" t="s">
        <v>241</v>
      </c>
      <c r="C6" s="195"/>
      <c r="D6" s="42">
        <v>236</v>
      </c>
      <c r="E6" s="194"/>
      <c r="F6" s="76" t="s">
        <v>240</v>
      </c>
      <c r="G6" s="194"/>
      <c r="H6" s="78">
        <v>62</v>
      </c>
      <c r="I6" s="62"/>
      <c r="J6" s="62"/>
      <c r="K6" s="183"/>
      <c r="L6" s="182"/>
      <c r="M6" s="8"/>
    </row>
    <row r="7" spans="1:13" s="19" customFormat="1" ht="16.5" customHeight="1">
      <c r="A7" s="194"/>
      <c r="B7" s="76" t="s">
        <v>239</v>
      </c>
      <c r="C7" s="194"/>
      <c r="D7" s="42">
        <v>111</v>
      </c>
      <c r="E7" s="194"/>
      <c r="F7" s="76" t="s">
        <v>238</v>
      </c>
      <c r="G7" s="194"/>
      <c r="H7" s="78">
        <v>57</v>
      </c>
      <c r="I7" s="182"/>
      <c r="J7" s="182"/>
      <c r="K7" s="62"/>
      <c r="L7" s="62"/>
      <c r="M7" s="182"/>
    </row>
    <row r="8" spans="1:13" s="19" customFormat="1" ht="16.5" customHeight="1">
      <c r="A8" s="194"/>
      <c r="B8" s="76" t="s">
        <v>237</v>
      </c>
      <c r="C8" s="194"/>
      <c r="D8" s="42">
        <v>180</v>
      </c>
      <c r="E8" s="194"/>
      <c r="F8" s="76" t="s">
        <v>236</v>
      </c>
      <c r="G8" s="194"/>
      <c r="H8" s="78">
        <v>56</v>
      </c>
      <c r="I8" s="182"/>
      <c r="J8" s="62"/>
      <c r="K8" s="62"/>
      <c r="L8" s="62"/>
      <c r="M8" s="182"/>
    </row>
    <row r="9" spans="1:13" s="19" customFormat="1" ht="16.5" customHeight="1">
      <c r="A9" s="194"/>
      <c r="B9" s="76" t="s">
        <v>235</v>
      </c>
      <c r="C9" s="194"/>
      <c r="D9" s="42">
        <v>186</v>
      </c>
      <c r="E9" s="194"/>
      <c r="F9" s="76" t="s">
        <v>234</v>
      </c>
      <c r="G9" s="194"/>
      <c r="H9" s="78">
        <v>46</v>
      </c>
      <c r="I9" s="18"/>
      <c r="J9" s="18"/>
      <c r="K9" s="18"/>
      <c r="L9" s="18"/>
      <c r="M9" s="18"/>
    </row>
    <row r="10" spans="1:13" s="19" customFormat="1" ht="16.5" customHeight="1">
      <c r="A10" s="168"/>
      <c r="B10" s="76" t="s">
        <v>233</v>
      </c>
      <c r="C10" s="194"/>
      <c r="D10" s="42">
        <v>228</v>
      </c>
      <c r="E10" s="194"/>
      <c r="F10" s="76" t="s">
        <v>232</v>
      </c>
      <c r="G10" s="194"/>
      <c r="H10" s="78">
        <v>73</v>
      </c>
    </row>
    <row r="11" spans="1:13" s="19" customFormat="1" ht="16.5" customHeight="1">
      <c r="A11" s="194"/>
      <c r="B11" s="76" t="s">
        <v>231</v>
      </c>
      <c r="C11" s="194"/>
      <c r="D11" s="42">
        <v>88</v>
      </c>
      <c r="E11" s="194"/>
      <c r="F11" s="76" t="s">
        <v>230</v>
      </c>
      <c r="G11" s="194"/>
      <c r="H11" s="78">
        <v>21</v>
      </c>
    </row>
    <row r="12" spans="1:13" s="19" customFormat="1" ht="16.5" customHeight="1">
      <c r="A12" s="194"/>
      <c r="B12" s="76" t="s">
        <v>229</v>
      </c>
      <c r="C12" s="194"/>
      <c r="D12" s="42">
        <v>269</v>
      </c>
      <c r="E12" s="194"/>
      <c r="F12" s="76" t="s">
        <v>228</v>
      </c>
      <c r="G12" s="194"/>
      <c r="H12" s="78">
        <v>25</v>
      </c>
      <c r="L12" s="10"/>
    </row>
    <row r="13" spans="1:13" s="19" customFormat="1" ht="16.5" customHeight="1">
      <c r="A13" s="194"/>
      <c r="B13" s="76" t="s">
        <v>227</v>
      </c>
      <c r="C13" s="194"/>
      <c r="D13" s="42">
        <v>223</v>
      </c>
      <c r="E13" s="194"/>
      <c r="F13" s="76" t="s">
        <v>226</v>
      </c>
      <c r="G13" s="194"/>
      <c r="H13" s="78">
        <v>9</v>
      </c>
    </row>
    <row r="14" spans="1:13" s="19" customFormat="1" ht="16.5" customHeight="1">
      <c r="A14" s="194"/>
      <c r="B14" s="76" t="s">
        <v>225</v>
      </c>
      <c r="C14" s="194"/>
      <c r="D14" s="42">
        <v>384</v>
      </c>
      <c r="E14" s="194"/>
      <c r="F14" s="76" t="s">
        <v>224</v>
      </c>
      <c r="G14" s="194"/>
      <c r="H14" s="78">
        <v>36</v>
      </c>
      <c r="M14" s="10"/>
    </row>
    <row r="15" spans="1:13" s="19" customFormat="1" ht="16.5" customHeight="1">
      <c r="A15" s="194"/>
      <c r="B15" s="76" t="s">
        <v>223</v>
      </c>
      <c r="C15" s="194"/>
      <c r="D15" s="42">
        <v>246</v>
      </c>
      <c r="E15" s="194"/>
      <c r="F15" s="76" t="s">
        <v>222</v>
      </c>
      <c r="G15" s="194"/>
      <c r="H15" s="78">
        <v>40</v>
      </c>
      <c r="I15" s="62"/>
      <c r="J15" s="62"/>
      <c r="K15" s="183"/>
      <c r="L15" s="182"/>
      <c r="M15" s="8"/>
    </row>
    <row r="16" spans="1:13" s="19" customFormat="1" ht="16.5" customHeight="1">
      <c r="A16" s="194"/>
      <c r="B16" s="76" t="s">
        <v>221</v>
      </c>
      <c r="C16" s="194"/>
      <c r="D16" s="42">
        <v>162</v>
      </c>
      <c r="E16" s="194"/>
      <c r="F16" s="76" t="s">
        <v>220</v>
      </c>
      <c r="G16" s="194"/>
      <c r="H16" s="78">
        <v>28</v>
      </c>
      <c r="I16" s="182"/>
      <c r="J16" s="182"/>
      <c r="K16" s="62"/>
      <c r="L16" s="62"/>
      <c r="M16" s="182"/>
    </row>
    <row r="17" spans="1:13" s="19" customFormat="1" ht="16.5" customHeight="1">
      <c r="A17" s="194"/>
      <c r="B17" s="76" t="s">
        <v>219</v>
      </c>
      <c r="C17" s="194"/>
      <c r="D17" s="42">
        <v>177</v>
      </c>
      <c r="E17" s="194"/>
      <c r="F17" s="76" t="s">
        <v>218</v>
      </c>
      <c r="G17" s="194"/>
      <c r="H17" s="78">
        <v>46</v>
      </c>
      <c r="I17" s="182"/>
      <c r="J17" s="62"/>
      <c r="K17" s="62"/>
      <c r="L17" s="62"/>
      <c r="M17" s="182"/>
    </row>
    <row r="18" spans="1:13" s="19" customFormat="1" ht="16.5" customHeight="1">
      <c r="A18" s="194"/>
      <c r="B18" s="76" t="s">
        <v>217</v>
      </c>
      <c r="C18" s="194"/>
      <c r="D18" s="42">
        <v>207</v>
      </c>
      <c r="E18" s="194"/>
      <c r="F18" s="76" t="s">
        <v>216</v>
      </c>
      <c r="G18" s="194"/>
      <c r="H18" s="78">
        <v>11</v>
      </c>
      <c r="I18" s="18"/>
      <c r="J18" s="18"/>
      <c r="K18" s="18"/>
      <c r="L18" s="18"/>
      <c r="M18" s="18"/>
    </row>
    <row r="19" spans="1:13" s="19" customFormat="1" ht="16.5" customHeight="1">
      <c r="A19" s="194"/>
      <c r="B19" s="76" t="s">
        <v>215</v>
      </c>
      <c r="C19" s="194"/>
      <c r="D19" s="42">
        <v>28</v>
      </c>
      <c r="E19" s="194"/>
      <c r="F19" s="76" t="s">
        <v>214</v>
      </c>
      <c r="G19" s="194"/>
      <c r="H19" s="78">
        <v>99</v>
      </c>
    </row>
    <row r="20" spans="1:13" s="19" customFormat="1" ht="16.5" customHeight="1">
      <c r="A20" s="194"/>
      <c r="B20" s="76" t="s">
        <v>213</v>
      </c>
      <c r="C20" s="194"/>
      <c r="D20" s="42">
        <v>23</v>
      </c>
      <c r="E20" s="194"/>
      <c r="F20" s="76" t="s">
        <v>212</v>
      </c>
      <c r="G20" s="194"/>
      <c r="H20" s="78">
        <v>51</v>
      </c>
    </row>
    <row r="21" spans="1:13" s="19" customFormat="1" ht="16.5" customHeight="1">
      <c r="A21" s="194"/>
      <c r="B21" s="76" t="s">
        <v>211</v>
      </c>
      <c r="C21" s="194"/>
      <c r="D21" s="42">
        <v>154</v>
      </c>
      <c r="E21" s="194"/>
      <c r="F21" s="76" t="s">
        <v>210</v>
      </c>
      <c r="G21" s="194"/>
      <c r="H21" s="78">
        <v>2</v>
      </c>
    </row>
    <row r="22" spans="1:13" s="19" customFormat="1" ht="16.5" customHeight="1">
      <c r="A22" s="194"/>
      <c r="B22" s="76" t="s">
        <v>209</v>
      </c>
      <c r="C22" s="194"/>
      <c r="D22" s="42">
        <v>39</v>
      </c>
      <c r="E22" s="194"/>
      <c r="F22" s="76" t="s">
        <v>208</v>
      </c>
      <c r="G22" s="194"/>
      <c r="H22" s="78">
        <v>9</v>
      </c>
      <c r="M22" s="10"/>
    </row>
    <row r="23" spans="1:13" s="19" customFormat="1" ht="16.5" customHeight="1">
      <c r="A23" s="194"/>
      <c r="B23" s="76" t="s">
        <v>207</v>
      </c>
      <c r="C23" s="194"/>
      <c r="D23" s="42">
        <v>53</v>
      </c>
      <c r="E23" s="194"/>
      <c r="F23" s="76" t="s">
        <v>206</v>
      </c>
      <c r="G23" s="194"/>
      <c r="H23" s="78">
        <v>5</v>
      </c>
      <c r="I23" s="62"/>
      <c r="J23" s="62"/>
      <c r="K23" s="183"/>
      <c r="L23" s="182"/>
      <c r="M23" s="8"/>
    </row>
    <row r="24" spans="1:13" s="19" customFormat="1" ht="16.5" customHeight="1" thickBot="1">
      <c r="A24" s="192"/>
      <c r="B24" s="171" t="s">
        <v>205</v>
      </c>
      <c r="C24" s="192"/>
      <c r="D24" s="193">
        <v>123</v>
      </c>
      <c r="E24" s="192"/>
      <c r="F24" s="171" t="s">
        <v>204</v>
      </c>
      <c r="G24" s="192"/>
      <c r="H24" s="36">
        <v>144</v>
      </c>
      <c r="I24" s="182"/>
      <c r="J24" s="182"/>
      <c r="K24" s="62"/>
      <c r="L24" s="62"/>
      <c r="M24" s="182"/>
    </row>
    <row r="25" spans="1:13" s="19" customFormat="1" ht="13.5" customHeight="1">
      <c r="A25" s="20" t="s">
        <v>6</v>
      </c>
      <c r="B25" s="20"/>
      <c r="C25" s="168"/>
      <c r="D25" s="18"/>
      <c r="E25" s="168"/>
      <c r="F25" s="168"/>
      <c r="G25" s="168"/>
      <c r="H25" s="18"/>
      <c r="I25" s="182"/>
      <c r="J25" s="182"/>
      <c r="K25" s="62"/>
      <c r="L25" s="62"/>
      <c r="M25" s="182"/>
    </row>
    <row r="26" spans="1:13" s="19" customFormat="1" ht="12.75" customHeight="1">
      <c r="A26" s="91"/>
      <c r="B26" s="91"/>
      <c r="C26" s="62"/>
      <c r="D26" s="183"/>
      <c r="E26" s="182"/>
      <c r="F26" s="182"/>
      <c r="G26" s="182"/>
      <c r="H26" s="182"/>
      <c r="I26" s="182"/>
      <c r="J26" s="62"/>
      <c r="K26" s="62"/>
      <c r="L26" s="62"/>
      <c r="M26" s="182"/>
    </row>
    <row r="27" spans="1:13" ht="13.5" customHeight="1"/>
    <row r="28" spans="1:13" ht="13.5" customHeight="1"/>
    <row r="29" spans="1:13" ht="13.5" customHeight="1"/>
    <row r="30" spans="1:13" ht="13.5" customHeight="1"/>
    <row r="31" spans="1:13" ht="13.5" customHeight="1"/>
    <row r="32" spans="1:13"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sheetData>
  <mergeCells count="1">
    <mergeCell ref="A2:H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2"/>
  <cols>
    <col min="1" max="1" width="16.625" style="3" customWidth="1"/>
    <col min="2" max="5" width="15.625" style="3" customWidth="1"/>
    <col min="6" max="6" width="8" style="3" customWidth="1"/>
    <col min="7" max="7" width="7.75" style="3" customWidth="1"/>
    <col min="8" max="8" width="7.5" style="3" customWidth="1"/>
    <col min="9" max="9" width="9" style="3"/>
    <col min="10" max="10" width="8" style="3" customWidth="1"/>
    <col min="11" max="11" width="8.875" style="3" customWidth="1"/>
    <col min="12" max="16384" width="9" style="3"/>
  </cols>
  <sheetData>
    <row r="1" spans="1:11" s="19" customFormat="1" ht="12.75" customHeight="1">
      <c r="A1" s="91"/>
      <c r="B1" s="62"/>
      <c r="C1" s="183"/>
      <c r="D1" s="182"/>
      <c r="E1" s="182"/>
      <c r="F1" s="182"/>
      <c r="G1" s="182"/>
      <c r="H1" s="62"/>
      <c r="I1" s="62"/>
      <c r="J1" s="62"/>
      <c r="K1" s="182"/>
    </row>
    <row r="2" spans="1:11" ht="22.5" customHeight="1">
      <c r="A2" s="548" t="s">
        <v>251</v>
      </c>
      <c r="B2" s="548"/>
      <c r="C2" s="548"/>
      <c r="D2" s="548"/>
      <c r="E2" s="548"/>
      <c r="F2" s="22"/>
      <c r="G2" s="22"/>
      <c r="H2" s="22"/>
      <c r="I2" s="23"/>
      <c r="J2" s="21"/>
      <c r="K2" s="21"/>
    </row>
    <row r="3" spans="1:11" s="20" customFormat="1" ht="13.5" customHeight="1">
      <c r="A3" s="204"/>
      <c r="B3" s="204"/>
      <c r="C3" s="204"/>
      <c r="D3" s="204"/>
      <c r="E3" s="204"/>
      <c r="F3" s="204"/>
      <c r="G3" s="204"/>
      <c r="H3" s="204"/>
      <c r="I3" s="203"/>
      <c r="J3" s="202"/>
      <c r="K3" s="201"/>
    </row>
    <row r="4" spans="1:11" s="19" customFormat="1" ht="13.5" customHeight="1" thickBot="1">
      <c r="A4" s="60" t="s">
        <v>0</v>
      </c>
      <c r="E4" s="10" t="s">
        <v>244</v>
      </c>
      <c r="F4" s="10"/>
      <c r="G4" s="186"/>
      <c r="H4" s="1"/>
      <c r="I4" s="1"/>
    </row>
    <row r="5" spans="1:11" s="19" customFormat="1" ht="27.75" customHeight="1">
      <c r="A5" s="211" t="s">
        <v>250</v>
      </c>
      <c r="B5" s="210" t="s">
        <v>249</v>
      </c>
      <c r="C5" s="209" t="s">
        <v>248</v>
      </c>
      <c r="D5" s="208" t="s">
        <v>247</v>
      </c>
      <c r="E5" s="208" t="s">
        <v>246</v>
      </c>
      <c r="F5" s="9"/>
      <c r="G5" s="9"/>
      <c r="H5" s="10"/>
    </row>
    <row r="6" spans="1:11" s="19" customFormat="1" ht="24" customHeight="1" thickBot="1">
      <c r="A6" s="207">
        <v>127</v>
      </c>
      <c r="B6" s="206">
        <v>113</v>
      </c>
      <c r="C6" s="205">
        <v>7</v>
      </c>
      <c r="D6" s="205">
        <v>11</v>
      </c>
      <c r="E6" s="205">
        <v>8</v>
      </c>
      <c r="F6" s="63"/>
      <c r="G6" s="63"/>
      <c r="H6" s="63"/>
    </row>
    <row r="7" spans="1:11" s="19" customFormat="1" ht="15" customHeight="1">
      <c r="A7" s="20" t="s">
        <v>6</v>
      </c>
      <c r="B7" s="66"/>
      <c r="C7" s="66"/>
      <c r="D7" s="66"/>
      <c r="E7" s="66"/>
      <c r="F7" s="66"/>
      <c r="G7" s="66"/>
      <c r="H7" s="66"/>
    </row>
    <row r="8" spans="1:11" s="19" customFormat="1" ht="12.75" customHeight="1">
      <c r="A8" s="60"/>
      <c r="B8" s="60"/>
      <c r="C8" s="60"/>
      <c r="D8" s="60"/>
      <c r="E8" s="60"/>
      <c r="F8" s="60"/>
      <c r="G8" s="60"/>
      <c r="H8" s="60"/>
    </row>
    <row r="9" spans="1:11" ht="13.5" customHeight="1"/>
    <row r="10" spans="1:11" ht="13.5" customHeight="1"/>
    <row r="11" spans="1:11" ht="13.5" customHeight="1"/>
    <row r="12" spans="1:11" ht="13.5" customHeight="1"/>
    <row r="13" spans="1:11" ht="13.5" customHeight="1"/>
    <row r="14" spans="1:11" ht="13.5" customHeight="1"/>
    <row r="15" spans="1:11" ht="13.5" customHeight="1"/>
    <row r="16" spans="1:11"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sheetData>
  <mergeCells count="1">
    <mergeCell ref="A2:E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2"/>
  <cols>
    <col min="1" max="1" width="1.625" style="3" customWidth="1"/>
    <col min="2" max="2" width="21.625" style="3" customWidth="1"/>
    <col min="3" max="3" width="1.625" style="3" customWidth="1"/>
    <col min="4" max="4" width="15.625" style="3" customWidth="1"/>
    <col min="5" max="5" width="1.625" style="3" customWidth="1"/>
    <col min="6" max="6" width="21.625" style="3" customWidth="1"/>
    <col min="7" max="7" width="1.625" style="3" customWidth="1"/>
    <col min="8" max="8" width="15.625" style="3" customWidth="1"/>
    <col min="9" max="9" width="7.75" style="3" customWidth="1"/>
    <col min="10" max="10" width="7.5" style="3" customWidth="1"/>
    <col min="11" max="11" width="9" style="3"/>
    <col min="12" max="12" width="8" style="3" customWidth="1"/>
    <col min="13" max="13" width="8.875" style="3" customWidth="1"/>
    <col min="14" max="16384" width="9" style="3"/>
  </cols>
  <sheetData>
    <row r="1" spans="1:13" s="19" customFormat="1" ht="12.75" customHeight="1">
      <c r="A1" s="60"/>
      <c r="B1" s="60"/>
      <c r="C1" s="60"/>
      <c r="D1" s="60"/>
      <c r="E1" s="60"/>
      <c r="F1" s="60"/>
      <c r="G1" s="60"/>
      <c r="H1" s="60"/>
      <c r="I1" s="60"/>
      <c r="J1" s="60"/>
    </row>
    <row r="2" spans="1:13" s="19" customFormat="1" ht="22.5" customHeight="1">
      <c r="A2" s="548" t="s">
        <v>264</v>
      </c>
      <c r="B2" s="548"/>
      <c r="C2" s="548"/>
      <c r="D2" s="548"/>
      <c r="E2" s="548"/>
      <c r="F2" s="548"/>
      <c r="G2" s="548"/>
      <c r="H2" s="548"/>
      <c r="I2" s="22"/>
      <c r="J2" s="22"/>
      <c r="K2" s="23"/>
      <c r="L2" s="21"/>
      <c r="M2" s="21"/>
    </row>
    <row r="3" spans="1:13" s="19" customFormat="1" ht="12.75" customHeight="1">
      <c r="A3" s="63"/>
      <c r="B3" s="63"/>
      <c r="C3" s="63"/>
      <c r="D3" s="63"/>
      <c r="E3" s="63"/>
      <c r="F3" s="63"/>
      <c r="G3" s="63"/>
      <c r="H3" s="63"/>
      <c r="I3" s="63"/>
      <c r="J3" s="63"/>
    </row>
    <row r="4" spans="1:13" s="19" customFormat="1" ht="12.75" customHeight="1" thickBot="1">
      <c r="A4" s="60" t="s">
        <v>0</v>
      </c>
      <c r="B4" s="60"/>
      <c r="C4" s="21"/>
      <c r="D4" s="222"/>
      <c r="E4" s="66"/>
      <c r="F4" s="66"/>
      <c r="G4" s="66"/>
      <c r="H4" s="10" t="s">
        <v>1</v>
      </c>
      <c r="I4" s="66"/>
      <c r="J4" s="65"/>
    </row>
    <row r="5" spans="1:13" s="19" customFormat="1" ht="18" customHeight="1">
      <c r="A5" s="220"/>
      <c r="B5" s="198" t="s">
        <v>263</v>
      </c>
      <c r="C5" s="219"/>
      <c r="D5" s="221">
        <v>173</v>
      </c>
      <c r="E5" s="220"/>
      <c r="F5" s="198" t="s">
        <v>262</v>
      </c>
      <c r="G5" s="219"/>
      <c r="H5" s="218">
        <v>83</v>
      </c>
      <c r="I5" s="9"/>
      <c r="J5" s="9"/>
      <c r="K5" s="9"/>
      <c r="L5" s="9"/>
      <c r="M5" s="9"/>
    </row>
    <row r="6" spans="1:13" s="19" customFormat="1" ht="18" customHeight="1">
      <c r="A6" s="216"/>
      <c r="B6" s="76" t="s">
        <v>261</v>
      </c>
      <c r="C6" s="215"/>
      <c r="D6" s="217">
        <v>65</v>
      </c>
      <c r="E6" s="216"/>
      <c r="F6" s="76" t="s">
        <v>260</v>
      </c>
      <c r="G6" s="215"/>
      <c r="H6" s="214">
        <v>11</v>
      </c>
      <c r="I6" s="63"/>
      <c r="J6" s="62"/>
      <c r="K6" s="62"/>
      <c r="L6" s="62"/>
      <c r="M6" s="62"/>
    </row>
    <row r="7" spans="1:13" s="19" customFormat="1" ht="18" customHeight="1">
      <c r="A7" s="216"/>
      <c r="B7" s="76" t="s">
        <v>259</v>
      </c>
      <c r="C7" s="215"/>
      <c r="D7" s="217">
        <v>2</v>
      </c>
      <c r="E7" s="216"/>
      <c r="F7" s="76" t="s">
        <v>258</v>
      </c>
      <c r="G7" s="215"/>
      <c r="H7" s="214">
        <v>23</v>
      </c>
      <c r="I7" s="63"/>
      <c r="J7" s="63"/>
      <c r="K7" s="63"/>
      <c r="L7" s="63"/>
      <c r="M7" s="63"/>
    </row>
    <row r="8" spans="1:13" s="19" customFormat="1" ht="18" customHeight="1">
      <c r="A8" s="216"/>
      <c r="B8" s="76" t="s">
        <v>257</v>
      </c>
      <c r="C8" s="215"/>
      <c r="D8" s="217">
        <v>14</v>
      </c>
      <c r="E8" s="216"/>
      <c r="F8" s="76" t="s">
        <v>256</v>
      </c>
      <c r="G8" s="215"/>
      <c r="H8" s="214">
        <v>16</v>
      </c>
      <c r="I8" s="62"/>
      <c r="J8" s="62"/>
      <c r="K8" s="62"/>
      <c r="L8" s="62"/>
      <c r="M8" s="62"/>
    </row>
    <row r="9" spans="1:13" s="19" customFormat="1" ht="18" customHeight="1">
      <c r="A9" s="216"/>
      <c r="B9" s="76" t="s">
        <v>255</v>
      </c>
      <c r="C9" s="215"/>
      <c r="D9" s="217">
        <v>9</v>
      </c>
      <c r="E9" s="216"/>
      <c r="F9" s="76" t="s">
        <v>254</v>
      </c>
      <c r="G9" s="215"/>
      <c r="H9" s="214">
        <v>4</v>
      </c>
      <c r="I9" s="18"/>
      <c r="J9" s="18"/>
      <c r="K9" s="18"/>
      <c r="L9" s="18"/>
      <c r="M9" s="18"/>
    </row>
    <row r="10" spans="1:13" s="19" customFormat="1" ht="18" customHeight="1" thickBot="1">
      <c r="A10" s="68"/>
      <c r="B10" s="171" t="s">
        <v>253</v>
      </c>
      <c r="C10" s="213"/>
      <c r="D10" s="67">
        <v>1</v>
      </c>
      <c r="E10" s="68"/>
      <c r="F10" s="171" t="s">
        <v>252</v>
      </c>
      <c r="G10" s="213"/>
      <c r="H10" s="212">
        <v>23</v>
      </c>
      <c r="I10" s="60"/>
      <c r="J10" s="60"/>
      <c r="K10" s="60"/>
      <c r="L10" s="60"/>
      <c r="M10" s="60"/>
    </row>
    <row r="11" spans="1:13" ht="15" customHeight="1">
      <c r="A11" s="20" t="s">
        <v>6</v>
      </c>
      <c r="B11" s="20"/>
      <c r="E11" s="61"/>
      <c r="F11" s="61"/>
      <c r="G11" s="61"/>
      <c r="H11" s="61"/>
      <c r="I11" s="61"/>
      <c r="J11" s="61"/>
      <c r="K11" s="61"/>
      <c r="L11" s="61"/>
      <c r="M11" s="61"/>
    </row>
    <row r="12" spans="1:13" ht="12.75" customHeight="1"/>
    <row r="13" spans="1:13" ht="13.5" customHeight="1"/>
    <row r="14" spans="1:13" ht="13.5" customHeight="1"/>
    <row r="15" spans="1:13" ht="13.5" customHeight="1"/>
    <row r="16" spans="1:13"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sheetData>
  <mergeCells count="1">
    <mergeCell ref="A2:H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2"/>
  <cols>
    <col min="1" max="1" width="1.625" style="3" customWidth="1"/>
    <col min="2" max="2" width="25.625" style="3" customWidth="1"/>
    <col min="3" max="4" width="1.625" style="3" customWidth="1"/>
    <col min="5" max="5" width="30.625" style="3" customWidth="1"/>
    <col min="6" max="6" width="1.625" style="3" customWidth="1"/>
    <col min="7" max="7" width="25.625" style="3" customWidth="1"/>
    <col min="8" max="8" width="8" style="3" customWidth="1"/>
    <col min="9" max="9" width="7.75" style="3" customWidth="1"/>
    <col min="10" max="10" width="7.5" style="3" customWidth="1"/>
    <col min="11" max="11" width="9" style="3"/>
    <col min="12" max="12" width="8" style="3" customWidth="1"/>
    <col min="13" max="13" width="8.875" style="3" customWidth="1"/>
    <col min="14" max="16384" width="9" style="3"/>
  </cols>
  <sheetData>
    <row r="1" spans="1:13" ht="12.75" customHeight="1"/>
    <row r="2" spans="1:13" ht="21.95" customHeight="1">
      <c r="A2" s="683" t="s">
        <v>277</v>
      </c>
      <c r="B2" s="683"/>
      <c r="C2" s="683"/>
      <c r="D2" s="683"/>
      <c r="E2" s="683"/>
      <c r="F2" s="683"/>
      <c r="G2" s="683"/>
      <c r="H2" s="229"/>
      <c r="I2" s="229"/>
      <c r="J2" s="229"/>
      <c r="K2" s="229"/>
      <c r="L2" s="228"/>
      <c r="M2" s="228"/>
    </row>
    <row r="3" spans="1:13" ht="12.75" customHeight="1"/>
    <row r="4" spans="1:13" ht="12.75" customHeight="1" thickBot="1">
      <c r="A4" s="60" t="s">
        <v>276</v>
      </c>
      <c r="B4" s="8"/>
      <c r="C4"/>
      <c r="D4"/>
      <c r="E4"/>
      <c r="F4" s="31"/>
      <c r="G4" s="31" t="s">
        <v>1</v>
      </c>
    </row>
    <row r="5" spans="1:13" ht="21.95" customHeight="1">
      <c r="A5" s="185"/>
      <c r="B5" s="663" t="s">
        <v>275</v>
      </c>
      <c r="C5" s="227"/>
      <c r="D5" s="185"/>
      <c r="E5" s="198" t="s">
        <v>270</v>
      </c>
      <c r="F5" s="226"/>
      <c r="G5" s="225">
        <v>17</v>
      </c>
    </row>
    <row r="6" spans="1:13" ht="21.95" customHeight="1">
      <c r="A6" s="153"/>
      <c r="B6" s="655"/>
      <c r="C6" s="150"/>
      <c r="D6" s="71"/>
      <c r="E6" s="177" t="s">
        <v>272</v>
      </c>
      <c r="F6" s="70"/>
      <c r="G6" s="40">
        <v>438</v>
      </c>
    </row>
    <row r="7" spans="1:13" ht="21.95" customHeight="1">
      <c r="A7" s="83"/>
      <c r="B7" s="654" t="s">
        <v>274</v>
      </c>
      <c r="C7" s="174"/>
      <c r="D7" s="81"/>
      <c r="E7" s="80" t="s">
        <v>270</v>
      </c>
      <c r="F7" s="79"/>
      <c r="G7" s="50">
        <v>35</v>
      </c>
    </row>
    <row r="8" spans="1:13" ht="21.95" customHeight="1">
      <c r="A8" s="153"/>
      <c r="B8" s="655"/>
      <c r="C8" s="150"/>
      <c r="D8" s="181"/>
      <c r="E8" s="178" t="s">
        <v>272</v>
      </c>
      <c r="F8" s="223"/>
      <c r="G8" s="69">
        <v>892</v>
      </c>
    </row>
    <row r="9" spans="1:13" ht="21.95" customHeight="1">
      <c r="A9" s="83"/>
      <c r="B9" s="654" t="s">
        <v>273</v>
      </c>
      <c r="C9" s="174"/>
      <c r="D9" s="81"/>
      <c r="E9" s="80" t="s">
        <v>270</v>
      </c>
      <c r="F9" s="79"/>
      <c r="G9" s="50">
        <v>2</v>
      </c>
    </row>
    <row r="10" spans="1:13" ht="21.95" customHeight="1">
      <c r="A10" s="181"/>
      <c r="B10" s="655"/>
      <c r="C10" s="150"/>
      <c r="D10" s="60"/>
      <c r="E10" s="177" t="s">
        <v>272</v>
      </c>
      <c r="F10" s="224"/>
      <c r="G10" s="69" t="s">
        <v>167</v>
      </c>
    </row>
    <row r="11" spans="1:13" ht="21.95" customHeight="1">
      <c r="A11" s="83"/>
      <c r="B11" s="654" t="s">
        <v>271</v>
      </c>
      <c r="C11" s="174"/>
      <c r="D11" s="81"/>
      <c r="E11" s="80" t="s">
        <v>270</v>
      </c>
      <c r="F11" s="79"/>
      <c r="G11" s="50">
        <v>12</v>
      </c>
    </row>
    <row r="12" spans="1:13" ht="21.95" customHeight="1">
      <c r="A12" s="153"/>
      <c r="B12" s="655"/>
      <c r="C12" s="150"/>
      <c r="D12" s="181"/>
      <c r="E12" s="178" t="s">
        <v>269</v>
      </c>
      <c r="F12" s="223"/>
      <c r="G12" s="69">
        <v>3545</v>
      </c>
    </row>
    <row r="13" spans="1:13" ht="21.95" customHeight="1">
      <c r="A13" s="83"/>
      <c r="B13" s="654" t="s">
        <v>268</v>
      </c>
      <c r="C13" s="174"/>
      <c r="D13" s="81"/>
      <c r="E13" s="80" t="s">
        <v>267</v>
      </c>
      <c r="F13" s="79"/>
      <c r="G13" s="50">
        <v>8</v>
      </c>
    </row>
    <row r="14" spans="1:13" ht="21.95" customHeight="1">
      <c r="A14" s="153"/>
      <c r="B14" s="655"/>
      <c r="C14" s="150"/>
      <c r="D14" s="181"/>
      <c r="E14" s="178" t="s">
        <v>266</v>
      </c>
      <c r="F14" s="223"/>
      <c r="G14" s="69">
        <v>7159</v>
      </c>
    </row>
    <row r="15" spans="1:13" ht="32.1" customHeight="1" thickBot="1">
      <c r="A15" s="684" t="s">
        <v>265</v>
      </c>
      <c r="B15" s="684"/>
      <c r="C15" s="685"/>
      <c r="D15" s="685"/>
      <c r="E15" s="685"/>
      <c r="F15" s="686"/>
      <c r="G15" s="17">
        <v>20</v>
      </c>
    </row>
    <row r="16" spans="1:13" ht="13.5" customHeight="1">
      <c r="A16" s="20" t="s">
        <v>6</v>
      </c>
      <c r="B16" s="20"/>
    </row>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sheetData>
  <mergeCells count="7">
    <mergeCell ref="B11:B12"/>
    <mergeCell ref="B13:B14"/>
    <mergeCell ref="A2:G2"/>
    <mergeCell ref="A15:F15"/>
    <mergeCell ref="B5:B6"/>
    <mergeCell ref="B7:B8"/>
    <mergeCell ref="B9:B10"/>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2"/>
  <sheetViews>
    <sheetView showGridLines="0" workbookViewId="0"/>
  </sheetViews>
  <sheetFormatPr defaultRowHeight="12"/>
  <cols>
    <col min="1" max="1" width="8.75" style="3" customWidth="1"/>
    <col min="2" max="2" width="1.625" style="3" customWidth="1"/>
    <col min="3" max="3" width="18.625" style="3" customWidth="1"/>
    <col min="4" max="5" width="1.625" style="3" customWidth="1"/>
    <col min="6" max="6" width="20.625" style="3" customWidth="1"/>
    <col min="7" max="7" width="1.625" style="3" customWidth="1"/>
    <col min="8" max="8" width="20.625" style="3" customWidth="1"/>
    <col min="9" max="14" width="8.75" style="3" customWidth="1"/>
    <col min="15" max="21" width="9" style="3"/>
    <col min="22" max="22" width="10.5" style="3" bestFit="1" customWidth="1"/>
    <col min="23" max="16384" width="9" style="3"/>
  </cols>
  <sheetData>
    <row r="2" spans="1:13" ht="21.75" customHeight="1">
      <c r="A2" s="548" t="s">
        <v>289</v>
      </c>
      <c r="B2" s="548"/>
      <c r="C2" s="548"/>
      <c r="D2" s="548"/>
      <c r="E2" s="548"/>
      <c r="F2" s="548"/>
      <c r="G2" s="548"/>
      <c r="H2" s="548"/>
      <c r="I2" s="22"/>
      <c r="J2" s="22"/>
      <c r="K2" s="23"/>
      <c r="L2" s="21"/>
      <c r="M2" s="21"/>
    </row>
    <row r="3" spans="1:13" ht="12.75" customHeight="1">
      <c r="A3" s="274"/>
      <c r="B3" s="62"/>
      <c r="C3" s="62"/>
      <c r="D3" s="62"/>
      <c r="E3" s="62"/>
      <c r="F3" s="62"/>
      <c r="G3" s="62"/>
      <c r="H3" s="62"/>
      <c r="I3" s="62"/>
      <c r="J3" s="62"/>
      <c r="K3" s="62"/>
      <c r="L3" s="19"/>
      <c r="M3" s="19"/>
    </row>
    <row r="4" spans="1:13" ht="12.75" customHeight="1" thickBot="1">
      <c r="A4" s="8" t="s">
        <v>288</v>
      </c>
      <c r="B4" s="91"/>
      <c r="C4" s="91"/>
      <c r="D4" s="91"/>
      <c r="E4" s="91"/>
      <c r="F4" s="91"/>
      <c r="G4" s="91"/>
      <c r="H4" s="10" t="s">
        <v>244</v>
      </c>
      <c r="I4" s="91"/>
      <c r="J4" s="91"/>
      <c r="K4" s="91"/>
      <c r="L4" s="19"/>
      <c r="M4" s="19"/>
    </row>
    <row r="5" spans="1:13" ht="18" customHeight="1">
      <c r="A5" s="690" t="s">
        <v>287</v>
      </c>
      <c r="B5" s="690"/>
      <c r="C5" s="690"/>
      <c r="D5" s="691"/>
      <c r="E5" s="273"/>
      <c r="F5" s="272" t="s">
        <v>286</v>
      </c>
      <c r="G5" s="271"/>
      <c r="H5" s="196">
        <v>2908</v>
      </c>
      <c r="I5" s="270"/>
      <c r="J5" s="270"/>
      <c r="K5" s="269"/>
      <c r="L5" s="62"/>
      <c r="M5" s="62"/>
    </row>
    <row r="6" spans="1:13" s="20" customFormat="1" ht="18" customHeight="1">
      <c r="A6" s="692"/>
      <c r="B6" s="692"/>
      <c r="C6" s="692"/>
      <c r="D6" s="693"/>
      <c r="E6" s="268"/>
      <c r="F6" s="248" t="s">
        <v>285</v>
      </c>
      <c r="G6" s="267"/>
      <c r="H6" s="69">
        <v>7575</v>
      </c>
      <c r="I6" s="266"/>
      <c r="J6" s="266"/>
      <c r="K6" s="265"/>
      <c r="L6" s="264"/>
      <c r="M6" s="186"/>
    </row>
    <row r="7" spans="1:13" ht="18" customHeight="1">
      <c r="A7" s="263"/>
      <c r="B7" s="262"/>
      <c r="C7" s="696" t="s">
        <v>284</v>
      </c>
      <c r="D7" s="696"/>
      <c r="E7" s="696"/>
      <c r="F7" s="696"/>
      <c r="G7" s="259"/>
      <c r="H7" s="92">
        <v>974</v>
      </c>
      <c r="I7" s="19"/>
      <c r="J7" s="19"/>
      <c r="K7" s="19"/>
      <c r="L7" s="19"/>
      <c r="M7" s="19"/>
    </row>
    <row r="8" spans="1:13" ht="18" customHeight="1">
      <c r="A8" s="241"/>
      <c r="B8" s="261"/>
      <c r="C8" s="695" t="s">
        <v>279</v>
      </c>
      <c r="D8" s="695"/>
      <c r="E8" s="695"/>
      <c r="F8" s="695"/>
      <c r="G8" s="259"/>
      <c r="H8" s="92">
        <v>5949</v>
      </c>
      <c r="I8" s="19"/>
      <c r="J8" s="19"/>
      <c r="K8" s="19"/>
      <c r="L8" s="19"/>
      <c r="M8" s="19"/>
    </row>
    <row r="9" spans="1:13" ht="18" customHeight="1">
      <c r="A9" s="241"/>
      <c r="B9" s="260"/>
      <c r="C9" s="694" t="s">
        <v>278</v>
      </c>
      <c r="D9" s="694"/>
      <c r="E9" s="694"/>
      <c r="F9" s="694"/>
      <c r="G9" s="259"/>
      <c r="H9" s="92">
        <v>187147</v>
      </c>
      <c r="I9" s="19"/>
      <c r="J9" s="19"/>
      <c r="K9" s="19"/>
      <c r="L9" s="19"/>
      <c r="M9" s="19"/>
    </row>
    <row r="10" spans="1:13" ht="18" customHeight="1">
      <c r="A10" s="241"/>
      <c r="B10" s="258"/>
      <c r="C10" s="697" t="s">
        <v>283</v>
      </c>
      <c r="D10" s="257"/>
      <c r="E10" s="244"/>
      <c r="F10" s="243" t="s">
        <v>280</v>
      </c>
      <c r="G10" s="256"/>
      <c r="H10" s="50">
        <v>94</v>
      </c>
      <c r="I10" s="19"/>
      <c r="J10" s="19"/>
      <c r="K10" s="19"/>
      <c r="L10" s="19"/>
      <c r="M10" s="19"/>
    </row>
    <row r="11" spans="1:13" ht="18" customHeight="1">
      <c r="A11" s="255" t="s">
        <v>282</v>
      </c>
      <c r="B11" s="254"/>
      <c r="C11" s="688"/>
      <c r="D11" s="253"/>
      <c r="E11" s="252"/>
      <c r="F11" s="237" t="s">
        <v>279</v>
      </c>
      <c r="G11" s="236"/>
      <c r="H11" s="78">
        <v>420</v>
      </c>
      <c r="I11" s="19"/>
      <c r="J11" s="19"/>
      <c r="K11" s="19"/>
      <c r="L11" s="19"/>
      <c r="M11" s="19"/>
    </row>
    <row r="12" spans="1:13" ht="18" customHeight="1">
      <c r="A12" s="241"/>
      <c r="B12" s="251"/>
      <c r="C12" s="698"/>
      <c r="D12" s="250"/>
      <c r="E12" s="249"/>
      <c r="F12" s="248" t="s">
        <v>278</v>
      </c>
      <c r="G12" s="247"/>
      <c r="H12" s="69">
        <v>82439</v>
      </c>
      <c r="I12" s="19"/>
      <c r="J12" s="19"/>
      <c r="K12" s="19"/>
      <c r="L12" s="19"/>
      <c r="M12" s="19"/>
    </row>
    <row r="13" spans="1:13" ht="18" customHeight="1">
      <c r="A13" s="241"/>
      <c r="B13" s="246"/>
      <c r="C13" s="687" t="s">
        <v>281</v>
      </c>
      <c r="D13" s="245"/>
      <c r="E13" s="244"/>
      <c r="F13" s="243" t="s">
        <v>280</v>
      </c>
      <c r="G13" s="242"/>
      <c r="H13" s="50">
        <v>947</v>
      </c>
      <c r="I13" s="19"/>
      <c r="J13" s="19"/>
      <c r="K13" s="19"/>
      <c r="L13" s="19"/>
      <c r="M13" s="19"/>
    </row>
    <row r="14" spans="1:13" ht="18" customHeight="1">
      <c r="A14" s="241"/>
      <c r="B14" s="240"/>
      <c r="C14" s="688"/>
      <c r="D14" s="239"/>
      <c r="E14" s="238"/>
      <c r="F14" s="237" t="s">
        <v>279</v>
      </c>
      <c r="G14" s="236"/>
      <c r="H14" s="78">
        <v>5529</v>
      </c>
      <c r="I14" s="18"/>
      <c r="J14" s="18"/>
      <c r="K14" s="18"/>
      <c r="L14" s="19"/>
      <c r="M14" s="19"/>
    </row>
    <row r="15" spans="1:13" ht="18" customHeight="1" thickBot="1">
      <c r="A15" s="235"/>
      <c r="B15" s="234"/>
      <c r="C15" s="689"/>
      <c r="D15" s="233"/>
      <c r="E15" s="232"/>
      <c r="F15" s="231" t="s">
        <v>278</v>
      </c>
      <c r="G15" s="230"/>
      <c r="H15" s="36">
        <v>104708</v>
      </c>
      <c r="I15" s="19"/>
      <c r="J15" s="19"/>
      <c r="K15" s="19"/>
      <c r="L15" s="19"/>
      <c r="M15" s="19"/>
    </row>
    <row r="16" spans="1:13" ht="12.75" customHeight="1">
      <c r="A16" s="20" t="s">
        <v>6</v>
      </c>
      <c r="B16" s="19"/>
      <c r="C16" s="19"/>
      <c r="D16" s="19"/>
      <c r="E16" s="19"/>
      <c r="F16" s="19"/>
      <c r="G16" s="19"/>
      <c r="H16" s="18"/>
      <c r="I16" s="19"/>
      <c r="J16" s="19"/>
      <c r="K16" s="19"/>
      <c r="L16" s="19"/>
      <c r="M16" s="10"/>
    </row>
    <row r="17" spans="1:13" ht="12.75" customHeight="1">
      <c r="A17" s="8"/>
      <c r="B17" s="19"/>
      <c r="C17" s="19"/>
      <c r="D17" s="19"/>
      <c r="E17" s="19"/>
      <c r="F17" s="19"/>
      <c r="G17" s="19"/>
      <c r="H17" s="18"/>
      <c r="I17" s="19"/>
      <c r="J17" s="19"/>
      <c r="K17" s="19"/>
      <c r="L17" s="19"/>
      <c r="M17" s="10"/>
    </row>
    <row r="18" spans="1:13" ht="12.75" customHeight="1">
      <c r="A18" s="19"/>
      <c r="B18" s="19"/>
      <c r="C18" s="19"/>
      <c r="D18" s="19"/>
      <c r="E18" s="19"/>
      <c r="F18" s="19"/>
      <c r="G18" s="19"/>
      <c r="H18" s="18"/>
      <c r="I18" s="19"/>
      <c r="J18" s="19"/>
      <c r="K18" s="19"/>
      <c r="L18" s="19"/>
      <c r="M18" s="19"/>
    </row>
    <row r="19" spans="1:13" ht="12.75" customHeight="1">
      <c r="A19" s="19"/>
      <c r="B19" s="19"/>
      <c r="C19" s="19"/>
      <c r="D19" s="19"/>
      <c r="E19" s="19"/>
      <c r="F19" s="19"/>
      <c r="G19" s="19"/>
      <c r="H19" s="18"/>
      <c r="I19" s="19"/>
      <c r="J19" s="19"/>
      <c r="K19" s="19"/>
      <c r="L19" s="19"/>
      <c r="M19" s="19"/>
    </row>
    <row r="20" spans="1:13" ht="12.75" customHeight="1">
      <c r="A20" s="19"/>
      <c r="B20" s="19"/>
      <c r="C20" s="19"/>
      <c r="D20" s="19"/>
      <c r="E20" s="19"/>
      <c r="F20" s="19"/>
      <c r="G20" s="19"/>
      <c r="H20" s="18"/>
      <c r="I20" s="19"/>
      <c r="J20" s="19"/>
      <c r="K20" s="19"/>
      <c r="L20" s="19"/>
      <c r="M20" s="19"/>
    </row>
    <row r="21" spans="1:13" ht="12.75" customHeight="1">
      <c r="A21" s="19"/>
      <c r="B21" s="19"/>
      <c r="C21" s="19"/>
      <c r="D21" s="19"/>
      <c r="E21" s="19"/>
      <c r="F21" s="19"/>
      <c r="G21" s="19"/>
      <c r="H21" s="18"/>
      <c r="I21" s="19"/>
      <c r="J21" s="19"/>
      <c r="K21" s="19"/>
      <c r="L21" s="19"/>
      <c r="M21" s="19"/>
    </row>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sheetData>
  <mergeCells count="7">
    <mergeCell ref="C13:C15"/>
    <mergeCell ref="A2:H2"/>
    <mergeCell ref="A5:D6"/>
    <mergeCell ref="C9:F9"/>
    <mergeCell ref="C8:F8"/>
    <mergeCell ref="C7:F7"/>
    <mergeCell ref="C10:C1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showGridLines="0" workbookViewId="0"/>
  </sheetViews>
  <sheetFormatPr defaultRowHeight="12"/>
  <cols>
    <col min="1" max="11" width="9.125" style="3" customWidth="1"/>
    <col min="12" max="12" width="8.75" style="3" customWidth="1"/>
    <col min="13" max="19" width="9" style="3"/>
    <col min="20" max="20" width="10.5" style="3" bestFit="1" customWidth="1"/>
    <col min="21" max="16384" width="9" style="3"/>
  </cols>
  <sheetData>
    <row r="1" spans="1:11" ht="12.75" customHeight="1">
      <c r="A1" s="8"/>
      <c r="B1" s="19"/>
      <c r="C1" s="19"/>
      <c r="D1" s="19"/>
      <c r="E1" s="19"/>
      <c r="F1" s="18"/>
      <c r="G1" s="19"/>
      <c r="H1" s="19"/>
      <c r="I1" s="19"/>
      <c r="J1" s="19"/>
      <c r="K1" s="10"/>
    </row>
    <row r="2" spans="1:11" ht="22.5" customHeight="1">
      <c r="A2" s="548" t="s">
        <v>301</v>
      </c>
      <c r="B2" s="548"/>
      <c r="C2" s="548"/>
      <c r="D2" s="548"/>
      <c r="E2" s="548"/>
      <c r="F2" s="548"/>
      <c r="G2" s="548"/>
      <c r="H2" s="548"/>
      <c r="I2" s="548"/>
      <c r="J2" s="701"/>
      <c r="K2" s="701"/>
    </row>
    <row r="3" spans="1:11" ht="12.75" customHeight="1">
      <c r="A3" s="8"/>
      <c r="B3" s="19"/>
      <c r="C3" s="19"/>
      <c r="D3" s="19"/>
      <c r="E3" s="19"/>
      <c r="F3" s="18"/>
      <c r="G3" s="19"/>
      <c r="H3" s="19"/>
      <c r="I3" s="19"/>
      <c r="J3" s="19"/>
      <c r="K3" s="10"/>
    </row>
    <row r="4" spans="1:11" ht="13.5" customHeight="1" thickBot="1">
      <c r="A4" s="60" t="s">
        <v>0</v>
      </c>
      <c r="B4" s="19"/>
      <c r="C4" s="19"/>
      <c r="D4" s="19"/>
      <c r="E4" s="19"/>
      <c r="F4" s="18"/>
      <c r="G4" s="19"/>
      <c r="H4" s="19"/>
      <c r="I4" s="19"/>
      <c r="J4" s="19"/>
      <c r="K4" s="10" t="s">
        <v>244</v>
      </c>
    </row>
    <row r="5" spans="1:11" ht="18.75" customHeight="1">
      <c r="A5" s="702" t="s">
        <v>298</v>
      </c>
      <c r="B5" s="705" t="s">
        <v>300</v>
      </c>
      <c r="C5" s="706"/>
      <c r="D5" s="706"/>
      <c r="E5" s="706"/>
      <c r="F5" s="706"/>
      <c r="G5" s="706"/>
      <c r="H5" s="706"/>
      <c r="I5" s="707"/>
      <c r="J5" s="714" t="s">
        <v>299</v>
      </c>
      <c r="K5" s="276"/>
    </row>
    <row r="6" spans="1:11" ht="18.75" customHeight="1">
      <c r="A6" s="703"/>
      <c r="B6" s="719" t="s">
        <v>298</v>
      </c>
      <c r="C6" s="699" t="s">
        <v>297</v>
      </c>
      <c r="D6" s="699" t="s">
        <v>296</v>
      </c>
      <c r="E6" s="699" t="s">
        <v>295</v>
      </c>
      <c r="F6" s="717" t="s">
        <v>294</v>
      </c>
      <c r="G6" s="699" t="s">
        <v>293</v>
      </c>
      <c r="H6" s="708" t="s">
        <v>292</v>
      </c>
      <c r="I6" s="710" t="s">
        <v>291</v>
      </c>
      <c r="J6" s="715"/>
      <c r="K6" s="712" t="s">
        <v>290</v>
      </c>
    </row>
    <row r="7" spans="1:11" ht="18.75" customHeight="1">
      <c r="A7" s="704"/>
      <c r="B7" s="716"/>
      <c r="C7" s="700"/>
      <c r="D7" s="700"/>
      <c r="E7" s="700"/>
      <c r="F7" s="718"/>
      <c r="G7" s="700"/>
      <c r="H7" s="709"/>
      <c r="I7" s="711"/>
      <c r="J7" s="716"/>
      <c r="K7" s="713"/>
    </row>
    <row r="8" spans="1:11" ht="24" customHeight="1" thickBot="1">
      <c r="A8" s="67">
        <v>289</v>
      </c>
      <c r="B8" s="36">
        <v>289</v>
      </c>
      <c r="C8" s="36">
        <v>241</v>
      </c>
      <c r="D8" s="36">
        <v>62</v>
      </c>
      <c r="E8" s="36">
        <v>78</v>
      </c>
      <c r="F8" s="36">
        <v>5</v>
      </c>
      <c r="G8" s="36">
        <v>2</v>
      </c>
      <c r="H8" s="36">
        <v>1</v>
      </c>
      <c r="I8" s="36">
        <v>2</v>
      </c>
      <c r="J8" s="36">
        <v>1</v>
      </c>
      <c r="K8" s="36">
        <v>1</v>
      </c>
    </row>
    <row r="9" spans="1:11" ht="13.5" customHeight="1">
      <c r="A9" s="20" t="s">
        <v>6</v>
      </c>
      <c r="B9" s="275"/>
      <c r="C9" s="275"/>
      <c r="D9" s="275"/>
      <c r="E9" s="275"/>
      <c r="F9" s="275"/>
      <c r="G9" s="275"/>
      <c r="H9" s="275"/>
      <c r="I9" s="275"/>
      <c r="J9" s="275"/>
      <c r="K9" s="275"/>
    </row>
    <row r="10" spans="1:11" ht="12.75" customHeight="1">
      <c r="A10" s="275"/>
      <c r="B10" s="275"/>
      <c r="C10" s="275"/>
      <c r="D10" s="275"/>
      <c r="E10" s="275"/>
      <c r="F10" s="275"/>
      <c r="G10" s="275"/>
      <c r="H10" s="275"/>
      <c r="I10" s="275"/>
      <c r="J10" s="275"/>
      <c r="K10" s="275"/>
    </row>
    <row r="11" spans="1:11" ht="12.75" customHeight="1">
      <c r="A11" s="275"/>
      <c r="B11" s="275"/>
      <c r="C11" s="275"/>
      <c r="D11" s="275"/>
      <c r="E11" s="275"/>
      <c r="F11" s="275"/>
      <c r="G11" s="275"/>
      <c r="H11" s="275"/>
      <c r="I11" s="275"/>
      <c r="J11" s="275"/>
      <c r="K11" s="275"/>
    </row>
    <row r="12" spans="1:11" ht="12.75" customHeight="1">
      <c r="A12" s="19"/>
      <c r="B12" s="19"/>
      <c r="C12" s="19"/>
      <c r="D12" s="19"/>
      <c r="E12" s="19"/>
      <c r="F12" s="18"/>
      <c r="G12" s="19"/>
      <c r="H12" s="19"/>
      <c r="I12" s="19"/>
      <c r="J12" s="19"/>
      <c r="K12" s="19"/>
    </row>
    <row r="13" spans="1:11" ht="12.75" customHeight="1">
      <c r="A13" s="19"/>
      <c r="B13" s="19"/>
      <c r="C13" s="19"/>
      <c r="D13" s="19"/>
      <c r="E13" s="19"/>
      <c r="F13" s="18"/>
      <c r="G13" s="19"/>
      <c r="H13" s="19"/>
      <c r="I13" s="19"/>
      <c r="J13" s="19"/>
      <c r="K13" s="19"/>
    </row>
    <row r="14" spans="1:11" ht="12.75" customHeight="1">
      <c r="A14" s="19"/>
      <c r="B14" s="19"/>
      <c r="C14" s="19"/>
      <c r="D14" s="19"/>
      <c r="E14" s="19"/>
      <c r="F14" s="18"/>
      <c r="G14" s="19"/>
      <c r="H14" s="19"/>
      <c r="I14" s="19"/>
      <c r="J14" s="19"/>
      <c r="K14" s="19"/>
    </row>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sheetData>
  <mergeCells count="13">
    <mergeCell ref="F6:F7"/>
    <mergeCell ref="G6:G7"/>
    <mergeCell ref="B6:B7"/>
    <mergeCell ref="C6:C7"/>
    <mergeCell ref="D6:D7"/>
    <mergeCell ref="E6:E7"/>
    <mergeCell ref="A2:K2"/>
    <mergeCell ref="A5:A7"/>
    <mergeCell ref="B5:I5"/>
    <mergeCell ref="H6:H7"/>
    <mergeCell ref="I6:I7"/>
    <mergeCell ref="K6:K7"/>
    <mergeCell ref="J5:J7"/>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showGridLines="0" workbookViewId="0"/>
  </sheetViews>
  <sheetFormatPr defaultRowHeight="12"/>
  <cols>
    <col min="1" max="1" width="1.625" style="3" customWidth="1"/>
    <col min="2" max="2" width="12.625" style="3" customWidth="1"/>
    <col min="3" max="3" width="1.625" style="3" customWidth="1"/>
    <col min="4" max="4" width="15.625" style="3" customWidth="1"/>
    <col min="5" max="6" width="1.625" style="3" customWidth="1"/>
    <col min="7" max="7" width="18.625" style="3" customWidth="1"/>
    <col min="8" max="8" width="1.625" style="3" customWidth="1"/>
    <col min="9" max="9" width="28.625" style="3" customWidth="1"/>
    <col min="10" max="16" width="8.75" style="3" customWidth="1"/>
    <col min="17" max="23" width="9" style="3"/>
    <col min="24" max="24" width="10.5" style="3" bestFit="1" customWidth="1"/>
    <col min="25" max="16384" width="9" style="3"/>
  </cols>
  <sheetData>
    <row r="1" spans="1:15" ht="12.75" customHeight="1">
      <c r="A1" s="275"/>
      <c r="B1" s="275"/>
      <c r="C1" s="275"/>
      <c r="D1" s="275"/>
      <c r="E1" s="275"/>
      <c r="F1" s="275"/>
      <c r="G1" s="275"/>
      <c r="H1" s="275"/>
      <c r="I1" s="275"/>
      <c r="J1" s="275"/>
      <c r="K1" s="275"/>
      <c r="L1" s="275"/>
      <c r="M1" s="275"/>
      <c r="N1" s="275"/>
      <c r="O1" s="275"/>
    </row>
    <row r="2" spans="1:15" ht="22.5" customHeight="1">
      <c r="A2" s="548" t="s">
        <v>313</v>
      </c>
      <c r="B2" s="548"/>
      <c r="C2" s="548"/>
      <c r="D2" s="548"/>
      <c r="E2" s="548"/>
      <c r="F2" s="548"/>
      <c r="G2" s="548"/>
      <c r="H2" s="548"/>
      <c r="I2" s="548"/>
      <c r="J2" s="22"/>
      <c r="K2" s="22"/>
      <c r="L2" s="22"/>
      <c r="M2" s="23"/>
      <c r="N2" s="21"/>
      <c r="O2" s="21"/>
    </row>
    <row r="3" spans="1:15" ht="6.95" customHeight="1">
      <c r="A3" s="275"/>
      <c r="B3" s="275"/>
      <c r="C3" s="275"/>
      <c r="D3" s="275"/>
      <c r="E3" s="275"/>
      <c r="F3" s="275"/>
      <c r="G3" s="275"/>
      <c r="H3" s="275"/>
      <c r="I3" s="275"/>
      <c r="J3" s="275"/>
      <c r="K3" s="275"/>
      <c r="L3" s="275"/>
      <c r="M3" s="275"/>
      <c r="N3" s="275"/>
      <c r="O3" s="275"/>
    </row>
    <row r="4" spans="1:15" ht="15" customHeight="1" thickBot="1">
      <c r="A4" s="60" t="s">
        <v>0</v>
      </c>
      <c r="B4" s="60"/>
      <c r="C4" s="275"/>
      <c r="D4" s="275"/>
      <c r="E4" s="275"/>
      <c r="F4" s="275"/>
      <c r="G4" s="10"/>
      <c r="H4" s="10"/>
      <c r="I4" s="10" t="s">
        <v>244</v>
      </c>
      <c r="J4" s="275"/>
      <c r="K4" s="275"/>
      <c r="L4" s="275"/>
      <c r="M4" s="275"/>
      <c r="N4" s="275"/>
      <c r="O4" s="275"/>
    </row>
    <row r="5" spans="1:15" ht="20.100000000000001" customHeight="1">
      <c r="A5" s="733" t="s">
        <v>33</v>
      </c>
      <c r="B5" s="734"/>
      <c r="C5" s="299"/>
      <c r="D5" s="722" t="s">
        <v>312</v>
      </c>
      <c r="E5" s="722"/>
      <c r="F5" s="722"/>
      <c r="G5" s="722"/>
      <c r="H5" s="298"/>
      <c r="I5" s="196">
        <v>241</v>
      </c>
      <c r="J5" s="275"/>
      <c r="K5" s="275"/>
      <c r="L5" s="275"/>
      <c r="M5" s="275"/>
      <c r="N5" s="275"/>
      <c r="O5" s="275"/>
    </row>
    <row r="6" spans="1:15" ht="20.100000000000001" customHeight="1">
      <c r="A6" s="735"/>
      <c r="B6" s="736"/>
      <c r="C6" s="295"/>
      <c r="D6" s="720" t="s">
        <v>302</v>
      </c>
      <c r="E6" s="720"/>
      <c r="F6" s="720"/>
      <c r="G6" s="720"/>
      <c r="H6" s="294"/>
      <c r="I6" s="69">
        <v>8020</v>
      </c>
      <c r="J6" s="275"/>
      <c r="K6" s="275"/>
      <c r="L6" s="275"/>
      <c r="M6" s="275"/>
      <c r="N6" s="275"/>
      <c r="O6" s="275"/>
    </row>
    <row r="7" spans="1:15" ht="20.100000000000001" customHeight="1">
      <c r="A7" s="724" t="s">
        <v>311</v>
      </c>
      <c r="B7" s="737"/>
      <c r="C7" s="297"/>
      <c r="D7" s="721" t="s">
        <v>286</v>
      </c>
      <c r="E7" s="721"/>
      <c r="F7" s="721"/>
      <c r="G7" s="721"/>
      <c r="H7" s="296"/>
      <c r="I7" s="50">
        <v>21</v>
      </c>
      <c r="J7" s="275"/>
      <c r="K7" s="275"/>
      <c r="L7" s="275"/>
      <c r="M7" s="275"/>
      <c r="N7" s="275"/>
      <c r="O7" s="275"/>
    </row>
    <row r="8" spans="1:15" ht="20.100000000000001" customHeight="1">
      <c r="A8" s="735"/>
      <c r="B8" s="736"/>
      <c r="C8" s="295"/>
      <c r="D8" s="720" t="s">
        <v>302</v>
      </c>
      <c r="E8" s="720"/>
      <c r="F8" s="720"/>
      <c r="G8" s="720"/>
      <c r="H8" s="294"/>
      <c r="I8" s="69">
        <v>26</v>
      </c>
      <c r="J8" s="275"/>
      <c r="K8" s="275"/>
      <c r="L8" s="275"/>
      <c r="M8" s="275"/>
      <c r="N8" s="275"/>
      <c r="O8" s="275"/>
    </row>
    <row r="9" spans="1:15" ht="20.100000000000001" customHeight="1">
      <c r="A9" s="724" t="s">
        <v>310</v>
      </c>
      <c r="B9" s="724"/>
      <c r="C9" s="293"/>
      <c r="D9" s="723" t="s">
        <v>309</v>
      </c>
      <c r="E9" s="723"/>
      <c r="F9" s="723"/>
      <c r="G9" s="723"/>
      <c r="H9" s="292"/>
      <c r="I9" s="92">
        <v>222</v>
      </c>
      <c r="J9" s="275"/>
      <c r="K9" s="275"/>
      <c r="L9" s="275"/>
      <c r="M9" s="275"/>
      <c r="N9" s="275"/>
      <c r="O9" s="275"/>
    </row>
    <row r="10" spans="1:15" ht="20.100000000000001" customHeight="1">
      <c r="A10" s="725"/>
      <c r="B10" s="726"/>
      <c r="C10" s="291"/>
      <c r="D10" s="729" t="s">
        <v>308</v>
      </c>
      <c r="E10" s="290"/>
      <c r="F10" s="289"/>
      <c r="G10" s="288" t="s">
        <v>286</v>
      </c>
      <c r="H10" s="287"/>
      <c r="I10" s="50">
        <v>39</v>
      </c>
      <c r="J10" s="275"/>
      <c r="K10" s="275"/>
      <c r="L10" s="275"/>
      <c r="M10" s="275"/>
      <c r="N10" s="275"/>
      <c r="O10" s="275"/>
    </row>
    <row r="11" spans="1:15" ht="20.100000000000001" customHeight="1">
      <c r="A11" s="725"/>
      <c r="B11" s="726"/>
      <c r="C11" s="283"/>
      <c r="D11" s="730"/>
      <c r="E11" s="286"/>
      <c r="F11" s="283"/>
      <c r="G11" s="282" t="s">
        <v>302</v>
      </c>
      <c r="H11" s="281"/>
      <c r="I11" s="74">
        <v>79</v>
      </c>
      <c r="J11" s="275"/>
      <c r="K11" s="275"/>
      <c r="L11" s="275"/>
      <c r="M11" s="275"/>
      <c r="N11" s="275"/>
      <c r="O11" s="275"/>
    </row>
    <row r="12" spans="1:15" ht="20.100000000000001" customHeight="1">
      <c r="A12" s="725"/>
      <c r="B12" s="726"/>
      <c r="C12" s="285"/>
      <c r="D12" s="731" t="s">
        <v>307</v>
      </c>
      <c r="E12" s="284"/>
      <c r="F12" s="283"/>
      <c r="G12" s="282" t="s">
        <v>286</v>
      </c>
      <c r="H12" s="281"/>
      <c r="I12" s="74">
        <v>57</v>
      </c>
      <c r="J12" s="275"/>
      <c r="K12" s="275"/>
      <c r="L12" s="275"/>
      <c r="M12" s="275"/>
      <c r="N12" s="275"/>
      <c r="O12" s="275"/>
    </row>
    <row r="13" spans="1:15" ht="20.100000000000001" customHeight="1">
      <c r="A13" s="725"/>
      <c r="B13" s="726"/>
      <c r="C13" s="283"/>
      <c r="D13" s="730"/>
      <c r="E13" s="286"/>
      <c r="F13" s="283"/>
      <c r="G13" s="282" t="s">
        <v>302</v>
      </c>
      <c r="H13" s="281"/>
      <c r="I13" s="74">
        <v>174</v>
      </c>
      <c r="J13" s="275"/>
      <c r="K13" s="275"/>
      <c r="L13" s="275"/>
      <c r="M13" s="275"/>
      <c r="N13" s="275"/>
      <c r="O13" s="275"/>
    </row>
    <row r="14" spans="1:15" ht="20.100000000000001" customHeight="1">
      <c r="A14" s="725"/>
      <c r="B14" s="726"/>
      <c r="C14" s="285"/>
      <c r="D14" s="731" t="s">
        <v>306</v>
      </c>
      <c r="E14" s="284"/>
      <c r="F14" s="283"/>
      <c r="G14" s="282" t="s">
        <v>286</v>
      </c>
      <c r="H14" s="281"/>
      <c r="I14" s="74">
        <v>70</v>
      </c>
      <c r="J14" s="275"/>
      <c r="K14" s="275"/>
      <c r="L14" s="275"/>
      <c r="M14" s="275"/>
      <c r="N14" s="275"/>
      <c r="O14" s="275"/>
    </row>
    <row r="15" spans="1:15" ht="20.100000000000001" customHeight="1">
      <c r="A15" s="725"/>
      <c r="B15" s="726"/>
      <c r="C15" s="283"/>
      <c r="D15" s="730"/>
      <c r="E15" s="286"/>
      <c r="F15" s="283"/>
      <c r="G15" s="282" t="s">
        <v>302</v>
      </c>
      <c r="H15" s="281"/>
      <c r="I15" s="74">
        <v>176</v>
      </c>
      <c r="J15" s="275"/>
      <c r="K15" s="275"/>
      <c r="L15" s="275"/>
      <c r="M15" s="275"/>
      <c r="N15" s="275"/>
      <c r="O15" s="275"/>
    </row>
    <row r="16" spans="1:15" ht="20.100000000000001" customHeight="1">
      <c r="A16" s="725"/>
      <c r="B16" s="726"/>
      <c r="C16" s="285"/>
      <c r="D16" s="731" t="s">
        <v>305</v>
      </c>
      <c r="E16" s="284"/>
      <c r="F16" s="283"/>
      <c r="G16" s="282" t="s">
        <v>286</v>
      </c>
      <c r="H16" s="281"/>
      <c r="I16" s="74">
        <v>42</v>
      </c>
      <c r="J16" s="275"/>
      <c r="K16" s="275"/>
      <c r="L16" s="275"/>
      <c r="M16" s="275"/>
      <c r="N16" s="275"/>
      <c r="O16" s="275"/>
    </row>
    <row r="17" spans="1:15" ht="20.100000000000001" customHeight="1">
      <c r="A17" s="725"/>
      <c r="B17" s="726"/>
      <c r="C17" s="283"/>
      <c r="D17" s="730"/>
      <c r="E17" s="286"/>
      <c r="F17" s="283"/>
      <c r="G17" s="282" t="s">
        <v>302</v>
      </c>
      <c r="H17" s="281"/>
      <c r="I17" s="74">
        <v>3136</v>
      </c>
      <c r="J17" s="275"/>
      <c r="K17" s="275"/>
      <c r="L17" s="275"/>
      <c r="M17" s="275"/>
      <c r="N17" s="275"/>
      <c r="O17" s="275"/>
    </row>
    <row r="18" spans="1:15" ht="20.100000000000001" customHeight="1">
      <c r="A18" s="725"/>
      <c r="B18" s="726"/>
      <c r="C18" s="285"/>
      <c r="D18" s="731" t="s">
        <v>304</v>
      </c>
      <c r="E18" s="284"/>
      <c r="F18" s="283"/>
      <c r="G18" s="282" t="s">
        <v>286</v>
      </c>
      <c r="H18" s="281"/>
      <c r="I18" s="74">
        <v>156</v>
      </c>
      <c r="J18" s="275"/>
      <c r="K18" s="275"/>
      <c r="L18" s="275"/>
      <c r="M18" s="275"/>
      <c r="N18" s="275"/>
      <c r="O18" s="275"/>
    </row>
    <row r="19" spans="1:15" ht="20.100000000000001" customHeight="1">
      <c r="A19" s="725"/>
      <c r="B19" s="726"/>
      <c r="C19" s="283"/>
      <c r="D19" s="730"/>
      <c r="E19" s="286"/>
      <c r="F19" s="283"/>
      <c r="G19" s="282" t="s">
        <v>302</v>
      </c>
      <c r="H19" s="281"/>
      <c r="I19" s="74">
        <v>828</v>
      </c>
      <c r="J19" s="275"/>
      <c r="K19" s="275"/>
      <c r="L19" s="275"/>
      <c r="M19" s="275"/>
      <c r="N19" s="275"/>
      <c r="O19" s="275"/>
    </row>
    <row r="20" spans="1:15" ht="20.100000000000001" customHeight="1">
      <c r="A20" s="725"/>
      <c r="B20" s="726"/>
      <c r="C20" s="285"/>
      <c r="D20" s="731" t="s">
        <v>303</v>
      </c>
      <c r="E20" s="284"/>
      <c r="F20" s="283"/>
      <c r="G20" s="282" t="s">
        <v>286</v>
      </c>
      <c r="H20" s="281"/>
      <c r="I20" s="74">
        <v>65</v>
      </c>
      <c r="J20" s="275"/>
      <c r="K20" s="275"/>
      <c r="L20" s="275"/>
      <c r="M20" s="275"/>
      <c r="N20" s="275"/>
      <c r="O20" s="275"/>
    </row>
    <row r="21" spans="1:15" ht="20.100000000000001" customHeight="1" thickBot="1">
      <c r="A21" s="727"/>
      <c r="B21" s="728"/>
      <c r="C21" s="279"/>
      <c r="D21" s="732"/>
      <c r="E21" s="280"/>
      <c r="F21" s="279"/>
      <c r="G21" s="278" t="s">
        <v>302</v>
      </c>
      <c r="H21" s="277"/>
      <c r="I21" s="36">
        <v>3602</v>
      </c>
      <c r="J21" s="275"/>
      <c r="K21" s="275"/>
      <c r="L21" s="275"/>
      <c r="M21" s="275"/>
      <c r="N21" s="275"/>
      <c r="O21" s="275"/>
    </row>
    <row r="22" spans="1:15" ht="15" customHeight="1">
      <c r="A22" s="20" t="s">
        <v>6</v>
      </c>
      <c r="B22" s="20"/>
      <c r="C22" s="275"/>
      <c r="D22" s="275"/>
      <c r="E22" s="275"/>
      <c r="F22" s="275"/>
      <c r="G22" s="275"/>
      <c r="H22" s="275"/>
      <c r="I22" s="275"/>
      <c r="J22" s="275"/>
      <c r="K22" s="275"/>
      <c r="L22" s="275"/>
      <c r="M22" s="275"/>
      <c r="N22" s="275"/>
      <c r="O22" s="275"/>
    </row>
    <row r="23" spans="1:15" ht="12.75" customHeight="1">
      <c r="A23" s="275"/>
      <c r="B23" s="275"/>
      <c r="C23" s="275"/>
      <c r="D23" s="275"/>
      <c r="E23" s="275"/>
      <c r="F23" s="275"/>
      <c r="G23" s="275"/>
      <c r="H23" s="275"/>
      <c r="I23" s="275"/>
      <c r="J23" s="275"/>
      <c r="K23" s="275"/>
      <c r="L23" s="275"/>
      <c r="M23" s="275"/>
      <c r="N23" s="275"/>
      <c r="O23" s="275"/>
    </row>
    <row r="24" spans="1:15" ht="12.75" customHeight="1">
      <c r="A24" s="275"/>
      <c r="B24" s="275"/>
      <c r="C24" s="275"/>
      <c r="D24" s="275"/>
      <c r="E24" s="275"/>
      <c r="F24" s="275"/>
      <c r="G24" s="275"/>
      <c r="H24" s="275"/>
      <c r="I24" s="275"/>
      <c r="J24" s="275"/>
      <c r="K24" s="275"/>
      <c r="L24" s="275"/>
      <c r="M24" s="275"/>
      <c r="N24" s="275"/>
      <c r="O24" s="275"/>
    </row>
    <row r="32" spans="1:15"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mergeCells count="15">
    <mergeCell ref="D16:D17"/>
    <mergeCell ref="D14:D15"/>
    <mergeCell ref="A5:B6"/>
    <mergeCell ref="A7:B8"/>
    <mergeCell ref="D12:D13"/>
    <mergeCell ref="D8:G8"/>
    <mergeCell ref="D7:G7"/>
    <mergeCell ref="D6:G6"/>
    <mergeCell ref="D5:G5"/>
    <mergeCell ref="D9:G9"/>
    <mergeCell ref="A2:I2"/>
    <mergeCell ref="A9:B21"/>
    <mergeCell ref="D10:D11"/>
    <mergeCell ref="D20:D21"/>
    <mergeCell ref="D18:D19"/>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workbookViewId="0"/>
  </sheetViews>
  <sheetFormatPr defaultRowHeight="12"/>
  <cols>
    <col min="1" max="6" width="14.625" style="3" customWidth="1"/>
    <col min="7" max="12" width="8.75" style="3" customWidth="1"/>
    <col min="13" max="19" width="9" style="3"/>
    <col min="20" max="20" width="10.5" style="3" bestFit="1" customWidth="1"/>
    <col min="21" max="16384" width="9" style="3"/>
  </cols>
  <sheetData>
    <row r="1" spans="1:11" ht="12.75" customHeight="1">
      <c r="A1" s="275"/>
      <c r="B1" s="275"/>
      <c r="C1" s="275"/>
      <c r="D1" s="275"/>
      <c r="E1" s="275"/>
      <c r="F1" s="275"/>
      <c r="G1" s="275"/>
      <c r="H1" s="275"/>
      <c r="I1" s="275"/>
      <c r="J1" s="275"/>
      <c r="K1" s="275"/>
    </row>
    <row r="2" spans="1:11" ht="21.75" customHeight="1">
      <c r="A2" s="548" t="s">
        <v>321</v>
      </c>
      <c r="B2" s="548"/>
      <c r="C2" s="548"/>
      <c r="D2" s="548"/>
      <c r="E2" s="548"/>
      <c r="F2" s="548"/>
      <c r="G2" s="22"/>
      <c r="H2" s="22"/>
      <c r="I2" s="23"/>
      <c r="J2" s="21"/>
      <c r="K2" s="21"/>
    </row>
    <row r="3" spans="1:11" ht="6.95" customHeight="1">
      <c r="A3" s="91"/>
      <c r="B3" s="182"/>
      <c r="C3" s="183"/>
      <c r="D3" s="182"/>
      <c r="E3" s="182"/>
      <c r="F3" s="18"/>
      <c r="G3" s="182"/>
      <c r="H3" s="182"/>
      <c r="I3" s="62"/>
      <c r="J3" s="62"/>
      <c r="K3" s="182"/>
    </row>
    <row r="4" spans="1:11" ht="13.5" customHeight="1" thickBot="1">
      <c r="A4" s="60" t="s">
        <v>320</v>
      </c>
      <c r="B4" s="62"/>
      <c r="C4" s="183"/>
      <c r="D4" s="182"/>
      <c r="E4" s="182"/>
      <c r="F4" s="10" t="s">
        <v>244</v>
      </c>
      <c r="G4" s="182"/>
      <c r="H4" s="62"/>
      <c r="I4" s="62"/>
      <c r="J4" s="62"/>
      <c r="K4" s="182"/>
    </row>
    <row r="5" spans="1:11" ht="18" customHeight="1">
      <c r="A5" s="738" t="s">
        <v>319</v>
      </c>
      <c r="B5" s="739"/>
      <c r="C5" s="740" t="s">
        <v>318</v>
      </c>
      <c r="D5" s="739"/>
      <c r="E5" s="740" t="s">
        <v>317</v>
      </c>
      <c r="F5" s="738"/>
      <c r="G5" s="18"/>
      <c r="H5" s="18"/>
      <c r="I5" s="18"/>
      <c r="J5" s="18"/>
      <c r="K5" s="18"/>
    </row>
    <row r="6" spans="1:11" ht="21.95" customHeight="1">
      <c r="A6" s="303" t="s">
        <v>316</v>
      </c>
      <c r="B6" s="302" t="s">
        <v>314</v>
      </c>
      <c r="C6" s="302" t="s">
        <v>315</v>
      </c>
      <c r="D6" s="302" t="s">
        <v>314</v>
      </c>
      <c r="E6" s="301" t="s">
        <v>315</v>
      </c>
      <c r="F6" s="300" t="s">
        <v>314</v>
      </c>
      <c r="G6" s="19"/>
      <c r="H6" s="19"/>
      <c r="I6" s="19"/>
      <c r="J6" s="19"/>
      <c r="K6" s="19"/>
    </row>
    <row r="7" spans="1:11" ht="21.95" customHeight="1" thickBot="1">
      <c r="A7" s="67">
        <v>4875</v>
      </c>
      <c r="B7" s="37">
        <v>4875</v>
      </c>
      <c r="C7" s="37">
        <v>4875</v>
      </c>
      <c r="D7" s="37">
        <v>4875</v>
      </c>
      <c r="E7" s="36">
        <v>4875</v>
      </c>
      <c r="F7" s="36">
        <v>4875</v>
      </c>
      <c r="G7" s="19"/>
      <c r="H7" s="19"/>
      <c r="I7" s="19"/>
      <c r="J7" s="19"/>
      <c r="K7" s="19"/>
    </row>
    <row r="8" spans="1:11" ht="13.5" customHeight="1">
      <c r="A8" s="20" t="s">
        <v>6</v>
      </c>
      <c r="B8" s="19"/>
      <c r="C8" s="19"/>
      <c r="D8" s="19"/>
      <c r="E8" s="19"/>
      <c r="F8" s="18"/>
      <c r="G8" s="19"/>
      <c r="H8" s="19"/>
      <c r="I8" s="19"/>
      <c r="J8" s="19"/>
      <c r="K8" s="19"/>
    </row>
    <row r="9" spans="1:11" ht="12.75" customHeight="1">
      <c r="A9" s="19"/>
      <c r="B9" s="19"/>
      <c r="C9" s="19"/>
      <c r="D9" s="19"/>
      <c r="E9" s="19"/>
      <c r="F9" s="18"/>
      <c r="G9" s="19"/>
      <c r="H9" s="19"/>
      <c r="I9" s="19"/>
      <c r="J9" s="19"/>
      <c r="K9" s="19"/>
    </row>
    <row r="10" spans="1:11" ht="12.75" customHeight="1">
      <c r="A10" s="19"/>
      <c r="B10" s="19"/>
      <c r="C10" s="19"/>
      <c r="D10" s="19"/>
      <c r="E10" s="19"/>
      <c r="F10" s="18"/>
      <c r="G10" s="19"/>
      <c r="H10" s="19"/>
      <c r="I10" s="19"/>
      <c r="J10" s="19"/>
      <c r="K10" s="19"/>
    </row>
    <row r="11" spans="1:11" ht="12.75" customHeight="1">
      <c r="A11" s="19"/>
      <c r="B11" s="19"/>
      <c r="C11" s="19"/>
      <c r="D11" s="19"/>
      <c r="E11" s="19"/>
      <c r="F11" s="18"/>
      <c r="G11" s="19"/>
      <c r="H11" s="19"/>
      <c r="I11" s="19"/>
      <c r="J11" s="19"/>
      <c r="K11" s="19"/>
    </row>
    <row r="12" spans="1:11" ht="12.75" customHeight="1">
      <c r="A12" s="19"/>
      <c r="B12" s="19"/>
      <c r="C12" s="19"/>
      <c r="D12" s="19"/>
      <c r="E12" s="19"/>
      <c r="F12" s="18"/>
      <c r="G12" s="19"/>
      <c r="H12" s="19"/>
      <c r="I12" s="19"/>
      <c r="J12" s="19"/>
      <c r="K12" s="19"/>
    </row>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sheetData>
  <mergeCells count="4">
    <mergeCell ref="A2:F2"/>
    <mergeCell ref="A5:B5"/>
    <mergeCell ref="C5:D5"/>
    <mergeCell ref="E5:F5"/>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2"/>
  <cols>
    <col min="1" max="1" width="14.125" style="3" customWidth="1"/>
    <col min="2" max="2" width="15.625" style="3" customWidth="1"/>
    <col min="3" max="3" width="7" style="3" customWidth="1"/>
    <col min="4" max="4" width="14.125" style="3" customWidth="1"/>
    <col min="5" max="5" width="15.625" style="3" customWidth="1"/>
    <col min="6" max="6" width="14.125" style="3" customWidth="1"/>
    <col min="7" max="7" width="7.75" style="3" customWidth="1"/>
    <col min="8" max="8" width="7.5" style="3" customWidth="1"/>
    <col min="9" max="9" width="9" style="3"/>
    <col min="10" max="10" width="8" style="3" customWidth="1"/>
    <col min="11" max="11" width="8.875" style="3" customWidth="1"/>
    <col min="12" max="16384" width="9" style="3"/>
  </cols>
  <sheetData>
    <row r="1" spans="1:11" s="1" customFormat="1" ht="13.5"/>
    <row r="2" spans="1:11" ht="22.5" customHeight="1">
      <c r="A2" s="548" t="s">
        <v>7</v>
      </c>
      <c r="B2" s="548"/>
      <c r="C2" s="548"/>
      <c r="D2" s="548"/>
      <c r="E2" s="548"/>
      <c r="F2" s="548"/>
      <c r="G2" s="22"/>
      <c r="H2" s="22"/>
      <c r="I2" s="23"/>
      <c r="J2" s="21"/>
      <c r="K2" s="21"/>
    </row>
    <row r="3" spans="1:11" ht="6.95" customHeight="1">
      <c r="A3" s="6"/>
      <c r="B3" s="6"/>
      <c r="C3" s="6"/>
      <c r="D3" s="6"/>
      <c r="E3" s="6"/>
      <c r="F3" s="6"/>
      <c r="G3" s="6"/>
      <c r="H3" s="6"/>
      <c r="I3" s="7"/>
      <c r="J3" s="2"/>
      <c r="K3" s="2"/>
    </row>
    <row r="4" spans="1:11" ht="12.75" thickBot="1">
      <c r="A4" s="8" t="s">
        <v>0</v>
      </c>
      <c r="B4" s="9"/>
      <c r="C4" s="9"/>
      <c r="D4" s="9"/>
      <c r="E4" s="9"/>
      <c r="F4" s="10" t="s">
        <v>1</v>
      </c>
    </row>
    <row r="5" spans="1:11" ht="9" customHeight="1">
      <c r="A5" s="541" t="s">
        <v>2</v>
      </c>
      <c r="B5" s="543" t="s">
        <v>3</v>
      </c>
      <c r="C5" s="545"/>
      <c r="D5" s="11"/>
      <c r="E5" s="543" t="s">
        <v>4</v>
      </c>
      <c r="F5" s="12"/>
    </row>
    <row r="6" spans="1:11" ht="15" customHeight="1">
      <c r="A6" s="542"/>
      <c r="B6" s="546"/>
      <c r="C6" s="547"/>
      <c r="D6" s="13" t="s">
        <v>5</v>
      </c>
      <c r="E6" s="544"/>
      <c r="F6" s="14" t="s">
        <v>5</v>
      </c>
    </row>
    <row r="7" spans="1:11" ht="15" customHeight="1" thickBot="1">
      <c r="A7" s="15">
        <v>3040</v>
      </c>
      <c r="B7" s="539">
        <v>2908</v>
      </c>
      <c r="C7" s="540"/>
      <c r="D7" s="16">
        <v>2673</v>
      </c>
      <c r="E7" s="16">
        <v>494</v>
      </c>
      <c r="F7" s="17">
        <v>431</v>
      </c>
    </row>
    <row r="8" spans="1:11" ht="13.5" customHeight="1">
      <c r="A8" s="20" t="s">
        <v>6</v>
      </c>
      <c r="G8" s="18"/>
      <c r="H8" s="18"/>
      <c r="I8" s="18"/>
      <c r="J8" s="19"/>
    </row>
    <row r="9" spans="1:11" ht="13.5" customHeight="1">
      <c r="G9" s="18"/>
      <c r="H9" s="18"/>
      <c r="I9" s="18"/>
      <c r="J9" s="19"/>
    </row>
    <row r="10" spans="1:11" ht="13.5" customHeight="1"/>
    <row r="11" spans="1:11" ht="13.5" customHeight="1"/>
    <row r="12" spans="1:11" ht="13.5" customHeight="1"/>
    <row r="13" spans="1:11" ht="13.5" customHeight="1"/>
    <row r="14" spans="1:11" ht="13.5" customHeight="1"/>
    <row r="15" spans="1:11" ht="13.5" customHeight="1"/>
    <row r="16" spans="1:11"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sheetData>
  <mergeCells count="5">
    <mergeCell ref="B7:C7"/>
    <mergeCell ref="A5:A6"/>
    <mergeCell ref="E5:E6"/>
    <mergeCell ref="B5:C6"/>
    <mergeCell ref="A2:F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3"/>
  <sheetViews>
    <sheetView showGridLines="0" workbookViewId="0"/>
  </sheetViews>
  <sheetFormatPr defaultRowHeight="12"/>
  <cols>
    <col min="1" max="2" width="9" style="3"/>
    <col min="3" max="3" width="8.75" style="3" customWidth="1"/>
    <col min="4" max="4" width="8" style="3" customWidth="1"/>
    <col min="5" max="5" width="7.75" style="3" customWidth="1"/>
    <col min="6" max="6" width="7.5" style="3" customWidth="1"/>
    <col min="7" max="7" width="9" style="3"/>
    <col min="8" max="8" width="8" style="3" customWidth="1"/>
    <col min="9" max="9" width="8.875" style="3" customWidth="1"/>
    <col min="10" max="16384" width="9" style="3"/>
  </cols>
  <sheetData>
    <row r="2" spans="1:11" ht="22.5" customHeight="1">
      <c r="A2" s="743" t="s">
        <v>333</v>
      </c>
      <c r="B2" s="743"/>
      <c r="C2" s="743"/>
      <c r="D2" s="743"/>
      <c r="E2" s="743"/>
      <c r="F2" s="743"/>
      <c r="G2" s="743"/>
      <c r="H2" s="743"/>
      <c r="I2" s="743"/>
      <c r="J2" s="744"/>
      <c r="K2" s="744"/>
    </row>
    <row r="3" spans="1:11" ht="6.95" customHeight="1"/>
    <row r="4" spans="1:11" ht="12.75" thickBot="1">
      <c r="A4" s="60" t="s">
        <v>0</v>
      </c>
      <c r="K4" s="10" t="s">
        <v>244</v>
      </c>
    </row>
    <row r="5" spans="1:11" ht="24.95" customHeight="1">
      <c r="A5" s="745" t="s">
        <v>33</v>
      </c>
      <c r="B5" s="748" t="s">
        <v>332</v>
      </c>
      <c r="C5" s="749" t="s">
        <v>331</v>
      </c>
      <c r="D5" s="754" t="s">
        <v>330</v>
      </c>
      <c r="E5" s="755"/>
      <c r="F5" s="755"/>
      <c r="G5" s="755"/>
      <c r="H5" s="755"/>
      <c r="I5" s="755"/>
      <c r="J5" s="755"/>
      <c r="K5" s="755"/>
    </row>
    <row r="6" spans="1:11" ht="24.95" customHeight="1">
      <c r="A6" s="746"/>
      <c r="B6" s="741"/>
      <c r="C6" s="750"/>
      <c r="D6" s="710" t="s">
        <v>329</v>
      </c>
      <c r="E6" s="710" t="s">
        <v>328</v>
      </c>
      <c r="F6" s="710" t="s">
        <v>327</v>
      </c>
      <c r="G6" s="741" t="s">
        <v>326</v>
      </c>
      <c r="H6" s="741" t="s">
        <v>325</v>
      </c>
      <c r="I6" s="710" t="s">
        <v>324</v>
      </c>
      <c r="J6" s="710" t="s">
        <v>323</v>
      </c>
      <c r="K6" s="752" t="s">
        <v>322</v>
      </c>
    </row>
    <row r="7" spans="1:11" ht="24.95" customHeight="1">
      <c r="A7" s="747"/>
      <c r="B7" s="742"/>
      <c r="C7" s="751"/>
      <c r="D7" s="711"/>
      <c r="E7" s="711"/>
      <c r="F7" s="711"/>
      <c r="G7" s="742"/>
      <c r="H7" s="742"/>
      <c r="I7" s="742"/>
      <c r="J7" s="742"/>
      <c r="K7" s="753"/>
    </row>
    <row r="8" spans="1:11" ht="24" customHeight="1" thickBot="1">
      <c r="A8" s="67">
        <v>2908</v>
      </c>
      <c r="B8" s="36">
        <v>2410</v>
      </c>
      <c r="C8" s="36">
        <v>498</v>
      </c>
      <c r="D8" s="36">
        <v>78</v>
      </c>
      <c r="E8" s="36">
        <v>439</v>
      </c>
      <c r="F8" s="36">
        <v>18</v>
      </c>
      <c r="G8" s="36">
        <v>11</v>
      </c>
      <c r="H8" s="36">
        <v>1</v>
      </c>
      <c r="I8" s="36">
        <v>5</v>
      </c>
      <c r="J8" s="36">
        <v>2</v>
      </c>
      <c r="K8" s="36">
        <v>6</v>
      </c>
    </row>
    <row r="9" spans="1:11" ht="14.25" customHeight="1">
      <c r="A9" s="20" t="s">
        <v>6</v>
      </c>
      <c r="B9" s="275"/>
      <c r="C9" s="275"/>
      <c r="D9" s="275"/>
      <c r="E9" s="275"/>
      <c r="F9" s="275"/>
      <c r="G9" s="275"/>
      <c r="H9" s="275"/>
      <c r="I9" s="275"/>
      <c r="J9" s="275"/>
      <c r="K9" s="275"/>
    </row>
    <row r="10" spans="1:11" ht="14.25" customHeight="1">
      <c r="A10" s="275"/>
      <c r="B10" s="275"/>
      <c r="C10" s="275"/>
      <c r="D10" s="275"/>
      <c r="E10" s="275"/>
      <c r="F10" s="275"/>
      <c r="G10" s="275"/>
      <c r="H10" s="275"/>
      <c r="I10" s="275"/>
      <c r="J10" s="275"/>
      <c r="K10" s="275"/>
    </row>
    <row r="11" spans="1:11" ht="12.75" customHeight="1">
      <c r="A11" s="307"/>
      <c r="B11" s="19"/>
      <c r="C11" s="19"/>
      <c r="D11" s="19"/>
      <c r="E11" s="19"/>
      <c r="F11" s="19"/>
      <c r="G11" s="19"/>
      <c r="H11" s="19"/>
      <c r="I11" s="19"/>
      <c r="J11" s="19"/>
      <c r="K11" s="19"/>
    </row>
    <row r="12" spans="1:11" ht="12.75" customHeight="1">
      <c r="A12" s="307"/>
      <c r="B12" s="19"/>
      <c r="C12" s="19"/>
      <c r="D12" s="19"/>
      <c r="E12" s="19"/>
      <c r="F12" s="19"/>
      <c r="G12" s="19"/>
      <c r="H12" s="19"/>
      <c r="I12" s="19"/>
      <c r="J12" s="19"/>
      <c r="K12" s="19"/>
    </row>
    <row r="13" spans="1:11" ht="12.75" customHeight="1">
      <c r="A13" s="307"/>
      <c r="B13" s="19"/>
      <c r="C13" s="19"/>
      <c r="D13" s="19"/>
      <c r="E13" s="19"/>
      <c r="F13" s="19"/>
      <c r="G13" s="19"/>
      <c r="H13" s="19"/>
      <c r="I13" s="19"/>
      <c r="J13" s="19"/>
      <c r="K13" s="19"/>
    </row>
    <row r="14" spans="1:11" ht="12.75" customHeight="1">
      <c r="A14" s="307"/>
      <c r="B14" s="19"/>
      <c r="C14" s="19"/>
      <c r="D14" s="19"/>
      <c r="E14" s="19"/>
      <c r="F14" s="19"/>
      <c r="G14" s="19"/>
      <c r="H14" s="19"/>
      <c r="I14" s="19"/>
      <c r="J14" s="19"/>
      <c r="K14" s="19"/>
    </row>
    <row r="17" ht="22.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3.5" customHeight="1"/>
    <row r="28" ht="13.5" customHeight="1"/>
    <row r="29" ht="13.5" customHeight="1"/>
    <row r="30" ht="13.5" customHeight="1"/>
    <row r="31" ht="13.5" customHeight="1"/>
    <row r="32" ht="13.5" customHeight="1"/>
    <row r="33" ht="13.5" customHeight="1"/>
    <row r="34" ht="13.5" customHeight="1"/>
    <row r="35" s="306" customFormat="1" ht="22.5" customHeight="1"/>
    <row r="36" s="19" customFormat="1" ht="13.5" customHeight="1"/>
    <row r="37" s="19" customFormat="1" ht="13.5" customHeight="1"/>
    <row r="38" s="19" customFormat="1" ht="13.5" customHeight="1"/>
    <row r="39" s="19" customFormat="1" ht="13.5" customHeight="1"/>
    <row r="40" s="19" customFormat="1" ht="13.5" customHeight="1"/>
    <row r="41" s="19" customFormat="1" ht="13.5" customHeight="1"/>
    <row r="42" s="19" customFormat="1" ht="13.5" customHeight="1"/>
    <row r="43" s="19" customFormat="1" ht="13.5" customHeight="1"/>
    <row r="44" s="19" customFormat="1" ht="13.5" customHeight="1"/>
    <row r="45" s="19" customFormat="1" ht="13.5" customHeight="1"/>
    <row r="46" s="19" customFormat="1" ht="13.5" customHeight="1"/>
    <row r="47" s="19" customFormat="1" ht="13.5" customHeight="1"/>
    <row r="48" s="19" customFormat="1" ht="13.5" customHeight="1"/>
    <row r="49" s="19" customFormat="1" ht="13.5" customHeight="1"/>
    <row r="50" s="19" customFormat="1" ht="13.5" customHeight="1"/>
    <row r="51" s="19" customFormat="1" ht="13.5" customHeight="1"/>
    <row r="52" s="19" customFormat="1" ht="12.75" customHeight="1"/>
    <row r="53" s="19" customFormat="1" ht="12.75" customHeight="1"/>
    <row r="54" s="19" customFormat="1" ht="12.75" customHeight="1"/>
    <row r="55" s="19" customFormat="1" ht="21.75" customHeight="1"/>
    <row r="56" s="19" customFormat="1" ht="12.75" customHeight="1"/>
    <row r="57" s="19" customFormat="1" ht="12.75" customHeight="1"/>
    <row r="58" s="19" customFormat="1" ht="12.75" customHeight="1"/>
    <row r="59" s="19" customFormat="1" ht="24.75" customHeight="1"/>
    <row r="60" s="19" customFormat="1" ht="12.75" customHeight="1"/>
    <row r="61" s="19" customFormat="1" ht="12.75" customHeight="1"/>
    <row r="62" s="19" customFormat="1" ht="12.75" customHeight="1"/>
    <row r="63" s="19" customFormat="1" ht="12.75" customHeight="1"/>
    <row r="64" s="19" customFormat="1" ht="22.5" customHeight="1"/>
    <row r="65" s="19" customFormat="1" ht="12.75" customHeight="1"/>
    <row r="66" s="19" customFormat="1" ht="12.75" customHeight="1"/>
    <row r="67" s="19" customFormat="1" ht="12.75" customHeight="1"/>
    <row r="68" s="19" customFormat="1" ht="12.75" customHeight="1"/>
    <row r="69" s="19" customFormat="1" ht="12.75" customHeight="1"/>
    <row r="70" s="19" customFormat="1" ht="12.75" customHeight="1"/>
    <row r="71" s="19" customFormat="1" ht="12.75" customHeight="1"/>
    <row r="72" s="19" customFormat="1" ht="12.75" customHeight="1"/>
    <row r="73" s="19" customFormat="1" ht="12.7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sheetData>
  <mergeCells count="13">
    <mergeCell ref="A2:K2"/>
    <mergeCell ref="A5:A7"/>
    <mergeCell ref="B5:B7"/>
    <mergeCell ref="C5:C7"/>
    <mergeCell ref="K6:K7"/>
    <mergeCell ref="D5:K5"/>
    <mergeCell ref="D6:D7"/>
    <mergeCell ref="E6:E7"/>
    <mergeCell ref="F6:F7"/>
    <mergeCell ref="G6:G7"/>
    <mergeCell ref="H6:H7"/>
    <mergeCell ref="I6:I7"/>
    <mergeCell ref="J6:J7"/>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4"/>
  <sheetViews>
    <sheetView showGridLines="0" workbookViewId="0"/>
  </sheetViews>
  <sheetFormatPr defaultRowHeight="12"/>
  <cols>
    <col min="1" max="2" width="9" style="3"/>
    <col min="3" max="3" width="8.75" style="3" customWidth="1"/>
    <col min="4" max="4" width="8" style="3" customWidth="1"/>
    <col min="5" max="5" width="7.75" style="3" customWidth="1"/>
    <col min="6" max="6" width="7.5" style="3" customWidth="1"/>
    <col min="7" max="7" width="9" style="3"/>
    <col min="8" max="8" width="8" style="3" customWidth="1"/>
    <col min="9" max="9" width="8.875" style="3" customWidth="1"/>
    <col min="10" max="16384" width="9" style="3"/>
  </cols>
  <sheetData>
    <row r="1" spans="1:11" ht="14.25" customHeight="1">
      <c r="A1" s="275"/>
      <c r="B1" s="275"/>
      <c r="C1" s="275"/>
      <c r="D1" s="275"/>
      <c r="E1" s="275"/>
      <c r="F1" s="275"/>
      <c r="G1" s="275"/>
      <c r="H1" s="275"/>
      <c r="I1" s="275"/>
      <c r="J1" s="275"/>
      <c r="K1" s="275"/>
    </row>
    <row r="2" spans="1:11" ht="22.5" customHeight="1">
      <c r="A2" s="548" t="s">
        <v>344</v>
      </c>
      <c r="B2" s="548"/>
      <c r="C2" s="548"/>
      <c r="D2" s="548"/>
      <c r="E2" s="548"/>
      <c r="F2" s="548"/>
      <c r="G2" s="548"/>
      <c r="H2" s="548"/>
      <c r="I2" s="549"/>
      <c r="J2" s="550"/>
      <c r="K2" s="550"/>
    </row>
    <row r="3" spans="1:11" ht="6.95" customHeight="1">
      <c r="A3" s="19"/>
      <c r="B3" s="19"/>
      <c r="C3" s="19"/>
      <c r="D3" s="19"/>
      <c r="E3" s="19"/>
      <c r="F3" s="18"/>
      <c r="G3" s="19"/>
      <c r="H3" s="19"/>
      <c r="I3" s="19"/>
      <c r="J3" s="19"/>
      <c r="K3" s="19"/>
    </row>
    <row r="4" spans="1:11" ht="12.75" customHeight="1" thickBot="1">
      <c r="A4" s="60" t="s">
        <v>0</v>
      </c>
      <c r="B4" s="19"/>
      <c r="C4" s="19"/>
      <c r="D4" s="19"/>
      <c r="E4" s="19"/>
      <c r="F4" s="18"/>
      <c r="G4" s="19"/>
      <c r="H4" s="19"/>
      <c r="I4" s="19"/>
      <c r="J4" s="19"/>
      <c r="K4" s="10" t="s">
        <v>244</v>
      </c>
    </row>
    <row r="5" spans="1:11" ht="21.95" customHeight="1">
      <c r="A5" s="577" t="s">
        <v>33</v>
      </c>
      <c r="B5" s="749" t="s">
        <v>343</v>
      </c>
      <c r="C5" s="757" t="s">
        <v>342</v>
      </c>
      <c r="D5" s="760" t="s">
        <v>341</v>
      </c>
      <c r="E5" s="761"/>
      <c r="F5" s="761"/>
      <c r="G5" s="761"/>
      <c r="H5" s="761"/>
      <c r="I5" s="761"/>
      <c r="J5" s="761"/>
      <c r="K5" s="761"/>
    </row>
    <row r="6" spans="1:11" ht="12.75" customHeight="1">
      <c r="A6" s="578"/>
      <c r="B6" s="575"/>
      <c r="C6" s="758"/>
      <c r="D6" s="762" t="s">
        <v>340</v>
      </c>
      <c r="E6" s="765" t="s">
        <v>339</v>
      </c>
      <c r="F6" s="762" t="s">
        <v>338</v>
      </c>
      <c r="G6" s="762" t="s">
        <v>337</v>
      </c>
      <c r="H6" s="574" t="s">
        <v>336</v>
      </c>
      <c r="I6" s="571" t="s">
        <v>328</v>
      </c>
      <c r="J6" s="308"/>
      <c r="K6" s="769" t="s">
        <v>335</v>
      </c>
    </row>
    <row r="7" spans="1:11" ht="18.75" customHeight="1">
      <c r="A7" s="578"/>
      <c r="B7" s="575"/>
      <c r="C7" s="758"/>
      <c r="D7" s="763"/>
      <c r="E7" s="766"/>
      <c r="F7" s="763"/>
      <c r="G7" s="763"/>
      <c r="H7" s="575"/>
      <c r="I7" s="572"/>
      <c r="J7" s="574" t="s">
        <v>334</v>
      </c>
      <c r="K7" s="770"/>
    </row>
    <row r="8" spans="1:11" ht="18.75" customHeight="1">
      <c r="A8" s="772"/>
      <c r="B8" s="756"/>
      <c r="C8" s="759"/>
      <c r="D8" s="764"/>
      <c r="E8" s="767"/>
      <c r="F8" s="764"/>
      <c r="G8" s="764"/>
      <c r="H8" s="756"/>
      <c r="I8" s="768"/>
      <c r="J8" s="773"/>
      <c r="K8" s="771"/>
    </row>
    <row r="9" spans="1:11" ht="21.95" customHeight="1" thickBot="1">
      <c r="A9" s="67">
        <v>2908</v>
      </c>
      <c r="B9" s="36">
        <v>195</v>
      </c>
      <c r="C9" s="36">
        <v>2713</v>
      </c>
      <c r="D9" s="36">
        <v>2199</v>
      </c>
      <c r="E9" s="36">
        <v>288</v>
      </c>
      <c r="F9" s="36">
        <v>341</v>
      </c>
      <c r="G9" s="36">
        <v>201</v>
      </c>
      <c r="H9" s="36">
        <v>45</v>
      </c>
      <c r="I9" s="36">
        <v>439</v>
      </c>
      <c r="J9" s="36">
        <v>8</v>
      </c>
      <c r="K9" s="36">
        <v>149</v>
      </c>
    </row>
    <row r="10" spans="1:11" ht="13.5" customHeight="1">
      <c r="A10" s="20" t="s">
        <v>6</v>
      </c>
      <c r="B10" s="19"/>
      <c r="C10" s="19"/>
      <c r="D10" s="19"/>
      <c r="E10" s="19"/>
      <c r="F10" s="18"/>
      <c r="G10" s="19"/>
      <c r="H10" s="19"/>
      <c r="I10" s="19"/>
      <c r="J10" s="19"/>
      <c r="K10" s="19"/>
    </row>
    <row r="11" spans="1:11" ht="12.75" customHeight="1">
      <c r="A11" s="19"/>
      <c r="B11" s="19"/>
      <c r="C11" s="19"/>
      <c r="D11" s="19"/>
      <c r="E11" s="19"/>
      <c r="F11" s="18"/>
      <c r="G11" s="19"/>
      <c r="H11" s="19"/>
      <c r="I11" s="19"/>
      <c r="J11" s="19"/>
      <c r="K11" s="19"/>
    </row>
    <row r="12" spans="1:11" ht="12.75" customHeight="1">
      <c r="A12" s="307"/>
      <c r="B12" s="19"/>
      <c r="C12" s="19"/>
      <c r="D12" s="19"/>
      <c r="E12" s="19"/>
      <c r="F12" s="19"/>
      <c r="G12" s="19"/>
      <c r="H12" s="19"/>
      <c r="I12" s="19"/>
      <c r="J12" s="19"/>
      <c r="K12" s="19"/>
    </row>
    <row r="13" spans="1:11" ht="12.75" customHeight="1">
      <c r="A13" s="307"/>
      <c r="B13" s="19"/>
      <c r="C13" s="19"/>
      <c r="D13" s="19"/>
      <c r="E13" s="19"/>
      <c r="F13" s="19"/>
      <c r="G13" s="19"/>
      <c r="H13" s="19"/>
      <c r="I13" s="19"/>
      <c r="J13" s="19"/>
      <c r="K13" s="19"/>
    </row>
    <row r="14" spans="1:11" ht="12.75" customHeight="1">
      <c r="A14" s="307"/>
      <c r="B14" s="19"/>
      <c r="C14" s="19"/>
      <c r="D14" s="19"/>
      <c r="E14" s="19"/>
      <c r="F14" s="19"/>
      <c r="G14" s="19"/>
      <c r="H14" s="19"/>
      <c r="I14" s="19"/>
      <c r="J14" s="19"/>
      <c r="K14" s="19"/>
    </row>
    <row r="15" spans="1:11" ht="12.75" customHeight="1">
      <c r="A15" s="307"/>
      <c r="B15" s="19"/>
      <c r="C15" s="19"/>
      <c r="D15" s="19"/>
      <c r="E15" s="19"/>
      <c r="F15" s="19"/>
      <c r="G15" s="19"/>
      <c r="H15" s="19"/>
      <c r="I15" s="19"/>
      <c r="J15" s="19"/>
      <c r="K15" s="19"/>
    </row>
    <row r="18" ht="22.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3.5" customHeight="1"/>
    <row r="29" ht="13.5" customHeight="1"/>
    <row r="30" ht="13.5" customHeight="1"/>
    <row r="31" ht="13.5" customHeight="1"/>
    <row r="32" ht="13.5" customHeight="1"/>
    <row r="33" ht="13.5" customHeight="1"/>
    <row r="34" ht="13.5" customHeight="1"/>
    <row r="35" ht="13.5" customHeight="1"/>
    <row r="36" s="306" customFormat="1" ht="22.5" customHeight="1"/>
    <row r="37" s="19" customFormat="1" ht="13.5" customHeight="1"/>
    <row r="38" s="19" customFormat="1" ht="13.5" customHeight="1"/>
    <row r="39" s="19" customFormat="1" ht="13.5" customHeight="1"/>
    <row r="40" s="19" customFormat="1" ht="13.5" customHeight="1"/>
    <row r="41" s="19" customFormat="1" ht="13.5" customHeight="1"/>
    <row r="42" s="19" customFormat="1" ht="13.5" customHeight="1"/>
    <row r="43" s="19" customFormat="1" ht="13.5" customHeight="1"/>
    <row r="44" s="19" customFormat="1" ht="13.5" customHeight="1"/>
    <row r="45" s="19" customFormat="1" ht="13.5" customHeight="1"/>
    <row r="46" s="19" customFormat="1" ht="13.5" customHeight="1"/>
    <row r="47" s="19" customFormat="1" ht="13.5" customHeight="1"/>
    <row r="48" s="19" customFormat="1" ht="13.5" customHeight="1"/>
    <row r="49" s="19" customFormat="1" ht="13.5" customHeight="1"/>
    <row r="50" s="19" customFormat="1" ht="13.5" customHeight="1"/>
    <row r="51" s="19" customFormat="1" ht="13.5" customHeight="1"/>
    <row r="52" s="19" customFormat="1" ht="13.5" customHeight="1"/>
    <row r="53" s="19" customFormat="1" ht="12.75" customHeight="1"/>
    <row r="54" s="19" customFormat="1" ht="12.75" customHeight="1"/>
    <row r="55" s="19" customFormat="1" ht="12.75" customHeight="1"/>
    <row r="56" s="19" customFormat="1" ht="21.75" customHeight="1"/>
    <row r="57" s="19" customFormat="1" ht="12.75" customHeight="1"/>
    <row r="58" s="19" customFormat="1" ht="12.75" customHeight="1"/>
    <row r="59" s="19" customFormat="1" ht="12.75" customHeight="1"/>
    <row r="60" s="19" customFormat="1" ht="24.75" customHeight="1"/>
    <row r="61" s="19" customFormat="1" ht="12.75" customHeight="1"/>
    <row r="62" s="19" customFormat="1" ht="12.75" customHeight="1"/>
    <row r="63" s="19" customFormat="1" ht="12.75" customHeight="1"/>
    <row r="64" s="19" customFormat="1" ht="12.75" customHeight="1"/>
    <row r="65" s="19" customFormat="1" ht="22.5" customHeight="1"/>
    <row r="66" s="19" customFormat="1" ht="12.75" customHeight="1"/>
    <row r="67" s="19" customFormat="1" ht="12.75" customHeight="1"/>
    <row r="68" s="19" customFormat="1" ht="12.75" customHeight="1"/>
    <row r="69" s="19" customFormat="1" ht="12.75" customHeight="1"/>
    <row r="70" s="19" customFormat="1" ht="12.75" customHeight="1"/>
    <row r="71" s="19" customFormat="1" ht="12.75" customHeight="1"/>
    <row r="72" s="19" customFormat="1" ht="12.75" customHeight="1"/>
    <row r="73" s="19" customFormat="1" ht="12.75" customHeight="1"/>
    <row r="74" s="19" customFormat="1" ht="12.7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sheetData>
  <mergeCells count="13">
    <mergeCell ref="K6:K8"/>
    <mergeCell ref="A5:A8"/>
    <mergeCell ref="J7:J8"/>
    <mergeCell ref="A2:K2"/>
    <mergeCell ref="B5:B8"/>
    <mergeCell ref="C5:C8"/>
    <mergeCell ref="D5:K5"/>
    <mergeCell ref="D6:D8"/>
    <mergeCell ref="E6:E8"/>
    <mergeCell ref="F6:F8"/>
    <mergeCell ref="G6:G8"/>
    <mergeCell ref="H6:H8"/>
    <mergeCell ref="I6:I8"/>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5"/>
  <sheetViews>
    <sheetView showGridLines="0" workbookViewId="0"/>
  </sheetViews>
  <sheetFormatPr defaultRowHeight="12"/>
  <cols>
    <col min="1" max="1" width="9" style="3"/>
    <col min="2" max="8" width="10.625" style="3" customWidth="1"/>
    <col min="9" max="9" width="8.875" style="3" customWidth="1"/>
    <col min="10" max="16384" width="9" style="3"/>
  </cols>
  <sheetData>
    <row r="1" spans="1:11" ht="12.75" customHeight="1">
      <c r="A1" s="19"/>
      <c r="B1" s="19"/>
      <c r="C1" s="19"/>
      <c r="D1" s="19"/>
      <c r="E1" s="19"/>
      <c r="F1" s="18"/>
      <c r="G1" s="19"/>
      <c r="H1" s="19"/>
      <c r="I1" s="19"/>
      <c r="J1" s="19"/>
      <c r="K1" s="19"/>
    </row>
    <row r="2" spans="1:11" ht="22.5" customHeight="1">
      <c r="A2" s="548" t="s">
        <v>348</v>
      </c>
      <c r="B2" s="548"/>
      <c r="C2" s="548"/>
      <c r="D2" s="548"/>
      <c r="E2" s="548"/>
      <c r="F2" s="548"/>
      <c r="G2" s="548"/>
      <c r="H2" s="548"/>
      <c r="I2" s="23"/>
      <c r="J2" s="21"/>
      <c r="K2" s="21"/>
    </row>
    <row r="3" spans="1:11" ht="6.95" customHeight="1">
      <c r="A3" s="191"/>
      <c r="B3" s="191"/>
      <c r="C3" s="191"/>
      <c r="D3" s="191"/>
      <c r="E3" s="191"/>
      <c r="F3" s="191"/>
      <c r="G3" s="191"/>
      <c r="H3" s="191"/>
      <c r="I3" s="316"/>
      <c r="J3" s="315"/>
      <c r="K3" s="315"/>
    </row>
    <row r="4" spans="1:11" ht="12.75" customHeight="1" thickBot="1">
      <c r="A4" s="60" t="s">
        <v>0</v>
      </c>
      <c r="B4" s="19"/>
      <c r="C4" s="19"/>
      <c r="D4" s="19"/>
      <c r="E4" s="19"/>
      <c r="F4" s="18"/>
      <c r="G4" s="19"/>
      <c r="H4" s="10" t="s">
        <v>244</v>
      </c>
      <c r="I4" s="19"/>
      <c r="J4" s="19"/>
      <c r="K4" s="19"/>
    </row>
    <row r="5" spans="1:11" ht="21.95" customHeight="1">
      <c r="A5" s="739" t="s">
        <v>33</v>
      </c>
      <c r="B5" s="775" t="s">
        <v>347</v>
      </c>
      <c r="C5" s="775"/>
      <c r="D5" s="775"/>
      <c r="E5" s="775"/>
      <c r="F5" s="775"/>
      <c r="G5" s="775"/>
      <c r="H5" s="776"/>
      <c r="I5" s="19"/>
      <c r="J5" s="19"/>
      <c r="K5" s="19"/>
    </row>
    <row r="6" spans="1:11" ht="35.1" customHeight="1">
      <c r="A6" s="774"/>
      <c r="B6" s="314" t="s">
        <v>340</v>
      </c>
      <c r="C6" s="313" t="s">
        <v>346</v>
      </c>
      <c r="D6" s="314" t="s">
        <v>338</v>
      </c>
      <c r="E6" s="314" t="s">
        <v>337</v>
      </c>
      <c r="F6" s="313" t="s">
        <v>345</v>
      </c>
      <c r="G6" s="313" t="s">
        <v>328</v>
      </c>
      <c r="H6" s="312" t="s">
        <v>335</v>
      </c>
      <c r="I6" s="19"/>
      <c r="J6" s="19"/>
      <c r="K6" s="19"/>
    </row>
    <row r="7" spans="1:11" ht="21.95" customHeight="1" thickBot="1">
      <c r="A7" s="67">
        <v>2713</v>
      </c>
      <c r="B7" s="36">
        <v>2038</v>
      </c>
      <c r="C7" s="36">
        <v>172</v>
      </c>
      <c r="D7" s="36">
        <v>184</v>
      </c>
      <c r="E7" s="36">
        <v>77</v>
      </c>
      <c r="F7" s="36">
        <v>20</v>
      </c>
      <c r="G7" s="36">
        <v>190</v>
      </c>
      <c r="H7" s="36">
        <v>32</v>
      </c>
      <c r="I7" s="19"/>
      <c r="J7" s="19"/>
      <c r="K7" s="19"/>
    </row>
    <row r="8" spans="1:11" ht="13.5" customHeight="1">
      <c r="A8" s="20" t="s">
        <v>6</v>
      </c>
      <c r="B8" s="19"/>
      <c r="C8" s="19"/>
      <c r="D8" s="19"/>
      <c r="E8" s="19"/>
      <c r="F8" s="18"/>
      <c r="G8" s="19"/>
      <c r="H8" s="19"/>
      <c r="I8" s="19"/>
      <c r="J8" s="19"/>
      <c r="K8" s="19"/>
    </row>
    <row r="9" spans="1:11" ht="12.75" customHeight="1">
      <c r="A9" s="19"/>
      <c r="B9" s="19"/>
      <c r="C9" s="19"/>
      <c r="D9" s="19"/>
      <c r="E9" s="19"/>
      <c r="F9" s="18"/>
      <c r="G9" s="19"/>
      <c r="H9" s="19"/>
      <c r="I9" s="19"/>
      <c r="J9" s="19"/>
      <c r="K9" s="19"/>
    </row>
    <row r="10" spans="1:11" s="19" customFormat="1" ht="12.75" customHeight="1">
      <c r="A10" s="310"/>
      <c r="B10" s="310"/>
      <c r="C10" s="310"/>
      <c r="D10" s="310"/>
      <c r="E10" s="311"/>
      <c r="F10" s="310"/>
      <c r="G10" s="311"/>
      <c r="H10" s="310"/>
      <c r="I10" s="18"/>
      <c r="J10" s="18"/>
    </row>
    <row r="11" spans="1:11" s="19" customFormat="1" ht="12.75" customHeight="1">
      <c r="A11" s="18"/>
      <c r="B11" s="18"/>
      <c r="C11" s="18"/>
      <c r="D11" s="18"/>
      <c r="E11" s="18"/>
      <c r="F11" s="18"/>
      <c r="G11" s="18"/>
      <c r="H11" s="18"/>
    </row>
    <row r="12" spans="1:11" ht="12.75" customHeight="1">
      <c r="A12" s="307"/>
      <c r="B12" s="19"/>
      <c r="C12" s="19"/>
      <c r="D12" s="19"/>
      <c r="E12" s="19"/>
      <c r="F12" s="19"/>
      <c r="G12" s="19"/>
      <c r="H12" s="19"/>
      <c r="I12" s="19"/>
      <c r="J12" s="19"/>
      <c r="K12" s="19"/>
    </row>
    <row r="13" spans="1:11" ht="12.75" customHeight="1">
      <c r="A13" s="307"/>
      <c r="B13" s="19"/>
      <c r="C13" s="19"/>
      <c r="D13" s="19"/>
      <c r="E13" s="19"/>
      <c r="F13" s="19"/>
      <c r="G13" s="19"/>
      <c r="H13" s="19"/>
      <c r="I13" s="19"/>
      <c r="J13" s="19"/>
      <c r="K13" s="19"/>
    </row>
    <row r="14" spans="1:11" ht="12.75" customHeight="1">
      <c r="A14" s="307"/>
      <c r="B14" s="19"/>
      <c r="C14" s="19"/>
      <c r="D14" s="19"/>
      <c r="E14" s="19"/>
      <c r="F14" s="19"/>
      <c r="G14" s="19"/>
      <c r="H14" s="19"/>
      <c r="I14" s="19"/>
      <c r="J14" s="19"/>
      <c r="K14" s="19"/>
    </row>
    <row r="15" spans="1:11" ht="12.75" customHeight="1">
      <c r="A15" s="307"/>
      <c r="B15" s="19"/>
      <c r="C15" s="19"/>
      <c r="D15" s="19"/>
      <c r="E15" s="19"/>
      <c r="F15" s="19"/>
      <c r="G15" s="19"/>
      <c r="H15" s="19"/>
      <c r="I15" s="19"/>
      <c r="J15" s="19"/>
      <c r="K15" s="19"/>
    </row>
    <row r="16" spans="1:11" ht="12.75" customHeight="1">
      <c r="A16" s="307"/>
      <c r="B16" s="19"/>
      <c r="C16" s="19"/>
      <c r="D16" s="19"/>
      <c r="E16" s="19"/>
      <c r="F16" s="19"/>
      <c r="G16" s="19"/>
      <c r="H16" s="19"/>
      <c r="I16" s="19"/>
      <c r="J16" s="19"/>
      <c r="K16" s="19"/>
    </row>
    <row r="19" ht="22.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3.5" customHeight="1"/>
    <row r="30" ht="13.5" customHeight="1"/>
    <row r="31" ht="13.5" customHeight="1"/>
    <row r="32" ht="13.5" customHeight="1"/>
    <row r="33" ht="13.5" customHeight="1"/>
    <row r="34" ht="13.5" customHeight="1"/>
    <row r="35" ht="13.5" customHeight="1"/>
    <row r="36" ht="13.5" customHeight="1"/>
    <row r="37" s="306" customFormat="1" ht="22.5" customHeight="1"/>
    <row r="38" s="19" customFormat="1" ht="13.5" customHeight="1"/>
    <row r="39" s="19" customFormat="1" ht="13.5" customHeight="1"/>
    <row r="40" s="19" customFormat="1" ht="13.5" customHeight="1"/>
    <row r="41" s="19" customFormat="1" ht="13.5" customHeight="1"/>
    <row r="42" s="19" customFormat="1" ht="13.5" customHeight="1"/>
    <row r="43" s="19" customFormat="1" ht="13.5" customHeight="1"/>
    <row r="44" s="19" customFormat="1" ht="13.5" customHeight="1"/>
    <row r="45" s="19" customFormat="1" ht="13.5" customHeight="1"/>
    <row r="46" s="19" customFormat="1" ht="13.5" customHeight="1"/>
    <row r="47" s="19" customFormat="1" ht="13.5" customHeight="1"/>
    <row r="48" s="19" customFormat="1" ht="13.5" customHeight="1"/>
    <row r="49" s="19" customFormat="1" ht="13.5" customHeight="1"/>
    <row r="50" s="19" customFormat="1" ht="13.5" customHeight="1"/>
    <row r="51" s="19" customFormat="1" ht="13.5" customHeight="1"/>
    <row r="52" s="19" customFormat="1" ht="13.5" customHeight="1"/>
    <row r="53" s="19" customFormat="1" ht="13.5" customHeight="1"/>
    <row r="54" s="19" customFormat="1" ht="12.75" customHeight="1"/>
    <row r="55" s="19" customFormat="1" ht="12.75" customHeight="1"/>
    <row r="56" s="19" customFormat="1" ht="12.75" customHeight="1"/>
    <row r="57" s="19" customFormat="1" ht="21.75" customHeight="1"/>
    <row r="58" s="19" customFormat="1" ht="12.75" customHeight="1"/>
    <row r="59" s="19" customFormat="1" ht="12.75" customHeight="1"/>
    <row r="60" s="19" customFormat="1" ht="12.75" customHeight="1"/>
    <row r="61" s="19" customFormat="1" ht="24.75" customHeight="1"/>
    <row r="62" s="19" customFormat="1" ht="12.75" customHeight="1"/>
    <row r="63" s="19" customFormat="1" ht="12.75" customHeight="1"/>
    <row r="64" s="19" customFormat="1" ht="12.75" customHeight="1"/>
    <row r="65" s="19" customFormat="1" ht="12.75" customHeight="1"/>
    <row r="66" s="19" customFormat="1" ht="22.5" customHeight="1"/>
    <row r="67" s="19" customFormat="1" ht="12.75" customHeight="1"/>
    <row r="68" s="19" customFormat="1" ht="12.75" customHeight="1"/>
    <row r="69" s="19" customFormat="1" ht="12.75" customHeight="1"/>
    <row r="70" s="19" customFormat="1" ht="12.75" customHeight="1"/>
    <row r="71" s="19" customFormat="1" ht="12.75" customHeight="1"/>
    <row r="72" s="19" customFormat="1" ht="12.75" customHeight="1"/>
    <row r="73" s="19" customFormat="1" ht="12.75" customHeight="1"/>
    <row r="74" s="19" customFormat="1" ht="12.75" customHeight="1"/>
    <row r="75" s="19" customFormat="1" ht="12.7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sheetData>
  <mergeCells count="3">
    <mergeCell ref="A5:A6"/>
    <mergeCell ref="B5:H5"/>
    <mergeCell ref="A2:H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showGridLines="0" workbookViewId="0"/>
  </sheetViews>
  <sheetFormatPr defaultRowHeight="12"/>
  <cols>
    <col min="1" max="4" width="18.625" style="3" customWidth="1"/>
    <col min="5" max="5" width="7.75" style="3" customWidth="1"/>
    <col min="6" max="6" width="7.5" style="3" customWidth="1"/>
    <col min="7" max="7" width="9" style="3"/>
    <col min="8" max="8" width="8" style="3" customWidth="1"/>
    <col min="9" max="9" width="8.875" style="3" customWidth="1"/>
    <col min="10" max="16384" width="9" style="3"/>
  </cols>
  <sheetData>
    <row r="1" spans="1:16" ht="12.75" customHeight="1">
      <c r="A1" s="19"/>
      <c r="B1" s="19"/>
      <c r="C1" s="19"/>
      <c r="D1" s="19"/>
      <c r="E1" s="19"/>
      <c r="F1" s="18"/>
      <c r="G1" s="19"/>
      <c r="H1" s="19"/>
      <c r="I1" s="19"/>
      <c r="J1" s="19"/>
      <c r="K1" s="19"/>
    </row>
    <row r="2" spans="1:16" customFormat="1" ht="21.95" customHeight="1">
      <c r="A2" s="548" t="s">
        <v>354</v>
      </c>
      <c r="B2" s="548"/>
      <c r="C2" s="548"/>
      <c r="D2" s="548"/>
      <c r="E2" s="191"/>
      <c r="F2" s="191"/>
      <c r="G2" s="316"/>
      <c r="H2" s="315"/>
      <c r="I2" s="315"/>
      <c r="J2" s="19"/>
      <c r="K2" s="19"/>
      <c r="L2" s="319"/>
      <c r="M2" s="319"/>
      <c r="N2" s="319"/>
      <c r="O2" s="319"/>
      <c r="P2" s="319"/>
    </row>
    <row r="3" spans="1:16" customFormat="1" ht="6.95" customHeight="1">
      <c r="A3" s="91"/>
      <c r="B3" s="182"/>
      <c r="C3" s="182"/>
      <c r="D3" s="182"/>
      <c r="E3" s="182"/>
      <c r="F3" s="182"/>
      <c r="G3" s="62"/>
      <c r="H3" s="62"/>
      <c r="I3" s="182"/>
      <c r="J3" s="19"/>
      <c r="K3" s="19"/>
      <c r="L3" s="319"/>
      <c r="M3" s="319"/>
      <c r="N3" s="319"/>
      <c r="O3" s="319"/>
      <c r="P3" s="319"/>
    </row>
    <row r="4" spans="1:16" customFormat="1" ht="14.25" thickBot="1">
      <c r="A4" s="60" t="s">
        <v>353</v>
      </c>
      <c r="B4" s="62"/>
      <c r="C4" s="182"/>
      <c r="D4" s="10" t="s">
        <v>244</v>
      </c>
      <c r="E4" s="182"/>
      <c r="F4" s="62"/>
      <c r="G4" s="62"/>
      <c r="H4" s="62"/>
      <c r="I4" s="182"/>
      <c r="J4" s="19"/>
      <c r="K4" s="19"/>
      <c r="L4" s="319"/>
      <c r="M4" s="319"/>
      <c r="N4" s="319"/>
      <c r="O4" s="319"/>
      <c r="P4" s="319"/>
    </row>
    <row r="5" spans="1:16" customFormat="1" ht="21.95" customHeight="1">
      <c r="A5" s="777" t="s">
        <v>352</v>
      </c>
      <c r="B5" s="778"/>
      <c r="C5" s="779"/>
      <c r="D5" s="780" t="s">
        <v>351</v>
      </c>
      <c r="E5" s="18"/>
      <c r="F5" s="18"/>
      <c r="G5" s="18"/>
      <c r="H5" s="18"/>
      <c r="I5" s="18"/>
      <c r="J5" s="19"/>
      <c r="K5" s="19"/>
      <c r="L5" s="319"/>
      <c r="M5" s="319"/>
      <c r="N5" s="319"/>
      <c r="O5" s="319"/>
      <c r="P5" s="319"/>
    </row>
    <row r="6" spans="1:16" customFormat="1" ht="27.95" customHeight="1">
      <c r="A6" s="322" t="s">
        <v>33</v>
      </c>
      <c r="B6" s="321" t="s">
        <v>350</v>
      </c>
      <c r="C6" s="321" t="s">
        <v>349</v>
      </c>
      <c r="D6" s="781"/>
      <c r="E6" s="19"/>
      <c r="F6" s="19"/>
      <c r="G6" s="19"/>
      <c r="H6" s="19"/>
      <c r="I6" s="19"/>
      <c r="J6" s="19"/>
      <c r="K6" s="19"/>
      <c r="L6" s="319"/>
      <c r="M6" s="319"/>
      <c r="N6" s="319"/>
      <c r="O6" s="319"/>
      <c r="P6" s="319"/>
    </row>
    <row r="7" spans="1:16" customFormat="1" ht="24" customHeight="1" thickBot="1">
      <c r="A7" s="320">
        <v>3426</v>
      </c>
      <c r="B7" s="36">
        <v>2648</v>
      </c>
      <c r="C7" s="193">
        <v>778</v>
      </c>
      <c r="D7" s="36">
        <v>6164</v>
      </c>
      <c r="E7" s="19"/>
      <c r="F7" s="19"/>
      <c r="G7" s="19"/>
      <c r="H7" s="19"/>
      <c r="I7" s="19"/>
      <c r="J7" s="19"/>
      <c r="K7" s="19"/>
      <c r="L7" s="319"/>
      <c r="M7" s="319"/>
      <c r="N7" s="319"/>
      <c r="O7" s="319"/>
      <c r="P7" s="319"/>
    </row>
    <row r="8" spans="1:16" customFormat="1" ht="13.5">
      <c r="A8" s="20" t="s">
        <v>6</v>
      </c>
      <c r="B8" s="9"/>
      <c r="C8" s="9"/>
      <c r="D8" s="9"/>
      <c r="E8" s="9"/>
      <c r="F8" s="9"/>
      <c r="G8" s="9"/>
      <c r="H8" s="10"/>
      <c r="I8" s="19"/>
      <c r="J8" s="19"/>
      <c r="K8" s="19"/>
      <c r="L8" s="319"/>
      <c r="M8" s="319"/>
      <c r="N8" s="319"/>
      <c r="O8" s="319"/>
      <c r="P8" s="319"/>
    </row>
    <row r="9" spans="1:16" customFormat="1" ht="13.5">
      <c r="A9" s="62"/>
      <c r="B9" s="62"/>
      <c r="C9" s="63"/>
      <c r="D9" s="63"/>
      <c r="E9" s="63"/>
      <c r="F9" s="63"/>
      <c r="G9" s="63"/>
      <c r="H9" s="63"/>
      <c r="I9" s="19"/>
      <c r="J9" s="19"/>
      <c r="K9" s="19"/>
      <c r="L9" s="319"/>
      <c r="M9" s="319"/>
      <c r="N9" s="319"/>
      <c r="O9" s="319"/>
      <c r="P9" s="319"/>
    </row>
    <row r="10" spans="1:16" s="19" customFormat="1" ht="12.75" customHeight="1">
      <c r="A10" s="318"/>
      <c r="B10" s="318"/>
      <c r="C10" s="317"/>
      <c r="D10" s="317"/>
      <c r="E10" s="310"/>
      <c r="F10" s="310"/>
      <c r="G10" s="310"/>
      <c r="H10" s="310"/>
      <c r="I10" s="63"/>
      <c r="J10" s="63"/>
    </row>
    <row r="11" spans="1:16" s="19" customFormat="1" ht="12.75" customHeight="1">
      <c r="A11" s="310"/>
      <c r="B11" s="310"/>
      <c r="C11" s="310"/>
      <c r="D11" s="310"/>
      <c r="E11" s="311"/>
      <c r="F11" s="310"/>
      <c r="G11" s="311"/>
      <c r="H11" s="310"/>
      <c r="I11" s="18"/>
      <c r="J11" s="18"/>
    </row>
    <row r="12" spans="1:16" s="19" customFormat="1" ht="12.75" customHeight="1">
      <c r="A12" s="18"/>
      <c r="B12" s="18"/>
      <c r="C12" s="18"/>
      <c r="D12" s="18"/>
      <c r="E12" s="18"/>
      <c r="F12" s="18"/>
      <c r="G12" s="18"/>
      <c r="H12" s="18"/>
    </row>
    <row r="13" spans="1:16" ht="12.75" customHeight="1">
      <c r="A13" s="307"/>
      <c r="B13" s="19"/>
      <c r="C13" s="19"/>
      <c r="D13" s="19"/>
      <c r="E13" s="19"/>
      <c r="F13" s="19"/>
      <c r="G13" s="19"/>
      <c r="H13" s="19"/>
      <c r="I13" s="19"/>
      <c r="J13" s="19"/>
      <c r="K13" s="19"/>
    </row>
    <row r="14" spans="1:16" ht="12.75" customHeight="1">
      <c r="A14" s="307"/>
      <c r="B14" s="19"/>
      <c r="C14" s="19"/>
      <c r="D14" s="19"/>
      <c r="E14" s="19"/>
      <c r="F14" s="19"/>
      <c r="G14" s="19"/>
      <c r="H14" s="19"/>
      <c r="I14" s="19"/>
      <c r="J14" s="19"/>
      <c r="K14" s="19"/>
    </row>
    <row r="15" spans="1:16" ht="12.75" customHeight="1">
      <c r="A15" s="307"/>
      <c r="B15" s="19"/>
      <c r="C15" s="19"/>
      <c r="D15" s="19"/>
      <c r="E15" s="19"/>
      <c r="F15" s="19"/>
      <c r="G15" s="19"/>
      <c r="H15" s="19"/>
      <c r="I15" s="19"/>
      <c r="J15" s="19"/>
      <c r="K15" s="19"/>
    </row>
    <row r="16" spans="1:16" ht="12.75" customHeight="1">
      <c r="A16" s="307"/>
      <c r="B16" s="19"/>
      <c r="C16" s="19"/>
      <c r="D16" s="19"/>
      <c r="E16" s="19"/>
      <c r="F16" s="19"/>
      <c r="G16" s="19"/>
      <c r="H16" s="19"/>
      <c r="I16" s="19"/>
      <c r="J16" s="19"/>
      <c r="K16" s="19"/>
    </row>
    <row r="17" spans="1:11" ht="12.75" customHeight="1">
      <c r="A17" s="307"/>
      <c r="B17" s="19"/>
      <c r="C17" s="19"/>
      <c r="D17" s="19"/>
      <c r="E17" s="19"/>
      <c r="F17" s="19"/>
      <c r="G17" s="19"/>
      <c r="H17" s="19"/>
      <c r="I17" s="19"/>
      <c r="J17" s="19"/>
      <c r="K17" s="19"/>
    </row>
    <row r="20" spans="1:11" ht="22.5" customHeight="1"/>
    <row r="21" spans="1:11" ht="12.75" customHeight="1"/>
    <row r="22" spans="1:11" ht="12.75" customHeight="1"/>
    <row r="23" spans="1:11" ht="12.75" customHeight="1"/>
    <row r="24" spans="1:11" ht="12.75" customHeight="1"/>
    <row r="25" spans="1:11" ht="12.75" customHeight="1"/>
    <row r="26" spans="1:11" ht="12.75" customHeight="1"/>
    <row r="27" spans="1:11" ht="12.75" customHeight="1"/>
    <row r="28" spans="1:11" ht="12.75" customHeight="1"/>
    <row r="29" spans="1:11" ht="12.75" customHeight="1"/>
    <row r="30" spans="1:11" ht="13.5" customHeight="1"/>
    <row r="31" spans="1:11" ht="13.5" customHeight="1"/>
    <row r="32" spans="1:11" ht="13.5" customHeight="1"/>
    <row r="33" ht="13.5" customHeight="1"/>
    <row r="34" ht="13.5" customHeight="1"/>
    <row r="35" ht="13.5" customHeight="1"/>
    <row r="36" ht="13.5" customHeight="1"/>
    <row r="37" ht="13.5" customHeight="1"/>
    <row r="38" s="306" customFormat="1" ht="22.5" customHeight="1"/>
    <row r="39" s="19" customFormat="1" ht="13.5" customHeight="1"/>
    <row r="40" s="19" customFormat="1" ht="13.5" customHeight="1"/>
    <row r="41" s="19" customFormat="1" ht="13.5" customHeight="1"/>
    <row r="42" s="19" customFormat="1" ht="13.5" customHeight="1"/>
    <row r="43" s="19" customFormat="1" ht="13.5" customHeight="1"/>
    <row r="44" s="19" customFormat="1" ht="13.5" customHeight="1"/>
    <row r="45" s="19" customFormat="1" ht="13.5" customHeight="1"/>
    <row r="46" s="19" customFormat="1" ht="13.5" customHeight="1"/>
    <row r="47" s="19" customFormat="1" ht="13.5" customHeight="1"/>
    <row r="48" s="19" customFormat="1" ht="13.5" customHeight="1"/>
    <row r="49" s="19" customFormat="1" ht="13.5" customHeight="1"/>
    <row r="50" s="19" customFormat="1" ht="13.5" customHeight="1"/>
    <row r="51" s="19" customFormat="1" ht="13.5" customHeight="1"/>
    <row r="52" s="19" customFormat="1" ht="13.5" customHeight="1"/>
    <row r="53" s="19" customFormat="1" ht="13.5" customHeight="1"/>
    <row r="54" s="19" customFormat="1" ht="13.5" customHeight="1"/>
    <row r="55" s="19" customFormat="1" ht="12.75" customHeight="1"/>
    <row r="56" s="19" customFormat="1" ht="12.75" customHeight="1"/>
    <row r="57" s="19" customFormat="1" ht="12.75" customHeight="1"/>
    <row r="58" s="19" customFormat="1" ht="21.75" customHeight="1"/>
    <row r="59" s="19" customFormat="1" ht="12.75" customHeight="1"/>
    <row r="60" s="19" customFormat="1" ht="12.75" customHeight="1"/>
    <row r="61" s="19" customFormat="1" ht="12.75" customHeight="1"/>
    <row r="62" s="19" customFormat="1" ht="24.75" customHeight="1"/>
    <row r="63" s="19" customFormat="1" ht="12.75" customHeight="1"/>
    <row r="64" s="19" customFormat="1" ht="12.75" customHeight="1"/>
    <row r="65" s="19" customFormat="1" ht="12.75" customHeight="1"/>
    <row r="66" s="19" customFormat="1" ht="12.75" customHeight="1"/>
    <row r="67" s="19" customFormat="1" ht="22.5" customHeight="1"/>
    <row r="68" s="19" customFormat="1" ht="12.75" customHeight="1"/>
    <row r="69" s="19" customFormat="1" ht="12.75" customHeight="1"/>
    <row r="70" s="19" customFormat="1" ht="12.75" customHeight="1"/>
    <row r="71" s="19" customFormat="1" ht="12.75" customHeight="1"/>
    <row r="72" s="19" customFormat="1" ht="12.75" customHeight="1"/>
    <row r="73" s="19" customFormat="1" ht="12.75" customHeight="1"/>
    <row r="74" s="19" customFormat="1" ht="12.75" customHeight="1"/>
    <row r="75" s="19" customFormat="1" ht="12.75" customHeight="1"/>
    <row r="76" s="19" customFormat="1" ht="12.7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sheetData>
  <mergeCells count="3">
    <mergeCell ref="A5:C5"/>
    <mergeCell ref="D5:D6"/>
    <mergeCell ref="A2:D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6"/>
  <sheetViews>
    <sheetView showGridLines="0" workbookViewId="0"/>
  </sheetViews>
  <sheetFormatPr defaultRowHeight="12"/>
  <cols>
    <col min="1" max="6" width="13.625" style="3" customWidth="1"/>
    <col min="7" max="7" width="9" style="3"/>
    <col min="8" max="8" width="8" style="3" customWidth="1"/>
    <col min="9" max="9" width="8.875" style="3" customWidth="1"/>
    <col min="10" max="16384" width="9" style="3"/>
  </cols>
  <sheetData>
    <row r="1" spans="1:16" customFormat="1" ht="13.5">
      <c r="A1" s="62"/>
      <c r="B1" s="62"/>
      <c r="C1" s="63"/>
      <c r="D1" s="63"/>
      <c r="E1" s="63"/>
      <c r="F1" s="63"/>
      <c r="G1" s="63"/>
      <c r="H1" s="63"/>
      <c r="I1" s="19"/>
      <c r="J1" s="19"/>
      <c r="K1" s="19"/>
      <c r="L1" s="319"/>
      <c r="M1" s="319"/>
      <c r="N1" s="319"/>
      <c r="O1" s="319"/>
      <c r="P1" s="319"/>
    </row>
    <row r="2" spans="1:16" customFormat="1" ht="17.25">
      <c r="A2" s="548" t="s">
        <v>361</v>
      </c>
      <c r="B2" s="548"/>
      <c r="C2" s="548"/>
      <c r="D2" s="548"/>
      <c r="E2" s="548"/>
      <c r="F2" s="548"/>
      <c r="G2" s="316"/>
      <c r="H2" s="315"/>
      <c r="I2" s="315"/>
      <c r="J2" s="19"/>
      <c r="K2" s="19"/>
      <c r="L2" s="319"/>
      <c r="M2" s="319"/>
      <c r="N2" s="319"/>
      <c r="O2" s="319"/>
      <c r="P2" s="319"/>
    </row>
    <row r="3" spans="1:16" customFormat="1" ht="6.95" customHeight="1">
      <c r="A3" s="19"/>
      <c r="B3" s="19"/>
      <c r="C3" s="19"/>
      <c r="D3" s="19"/>
      <c r="E3" s="19"/>
      <c r="F3" s="19"/>
      <c r="G3" s="19"/>
      <c r="H3" s="19"/>
      <c r="I3" s="19"/>
      <c r="J3" s="19"/>
      <c r="K3" s="19"/>
      <c r="L3" s="319"/>
      <c r="M3" s="319"/>
      <c r="N3" s="319"/>
      <c r="O3" s="319"/>
      <c r="P3" s="319"/>
    </row>
    <row r="4" spans="1:16" customFormat="1" ht="14.25" thickBot="1">
      <c r="A4" s="60" t="s">
        <v>360</v>
      </c>
      <c r="B4" s="19"/>
      <c r="C4" s="19"/>
      <c r="D4" s="19"/>
      <c r="E4" s="19"/>
      <c r="F4" s="10" t="s">
        <v>244</v>
      </c>
      <c r="G4" s="19"/>
      <c r="H4" s="19"/>
      <c r="I4" s="19"/>
      <c r="J4" s="19"/>
      <c r="K4" s="19"/>
      <c r="L4" s="319"/>
      <c r="M4" s="319"/>
      <c r="N4" s="319"/>
      <c r="O4" s="319"/>
      <c r="P4" s="319"/>
    </row>
    <row r="5" spans="1:16" customFormat="1" ht="21.95" customHeight="1">
      <c r="A5" s="787" t="s">
        <v>359</v>
      </c>
      <c r="B5" s="788"/>
      <c r="C5" s="788"/>
      <c r="D5" s="788"/>
      <c r="E5" s="788"/>
      <c r="F5" s="788"/>
      <c r="G5" s="19"/>
      <c r="H5" s="19"/>
      <c r="I5" s="19"/>
      <c r="J5" s="19"/>
      <c r="K5" s="19"/>
      <c r="L5" s="319"/>
      <c r="M5" s="319"/>
      <c r="N5" s="319"/>
      <c r="O5" s="319"/>
      <c r="P5" s="319"/>
    </row>
    <row r="6" spans="1:16" customFormat="1" ht="21.95" customHeight="1">
      <c r="A6" s="782" t="s">
        <v>33</v>
      </c>
      <c r="B6" s="783"/>
      <c r="C6" s="784" t="s">
        <v>358</v>
      </c>
      <c r="D6" s="785"/>
      <c r="E6" s="784" t="s">
        <v>357</v>
      </c>
      <c r="F6" s="786"/>
      <c r="G6" s="19"/>
      <c r="H6" s="19"/>
      <c r="I6" s="19"/>
      <c r="J6" s="19"/>
      <c r="K6" s="19"/>
      <c r="L6" s="319"/>
      <c r="M6" s="319"/>
      <c r="N6" s="319"/>
      <c r="O6" s="319"/>
      <c r="P6" s="319"/>
    </row>
    <row r="7" spans="1:16" customFormat="1" ht="21.95" customHeight="1">
      <c r="A7" s="326" t="s">
        <v>356</v>
      </c>
      <c r="B7" s="325" t="s">
        <v>355</v>
      </c>
      <c r="C7" s="325" t="s">
        <v>356</v>
      </c>
      <c r="D7" s="325" t="s">
        <v>355</v>
      </c>
      <c r="E7" s="325" t="s">
        <v>356</v>
      </c>
      <c r="F7" s="324" t="s">
        <v>355</v>
      </c>
      <c r="G7" s="19"/>
      <c r="H7" s="19"/>
      <c r="I7" s="19"/>
      <c r="J7" s="19"/>
      <c r="K7" s="19"/>
      <c r="L7" s="319"/>
      <c r="M7" s="319"/>
      <c r="N7" s="319"/>
      <c r="O7" s="319"/>
      <c r="P7" s="319"/>
    </row>
    <row r="8" spans="1:16" customFormat="1" ht="21.95" customHeight="1" thickBot="1">
      <c r="A8" s="212">
        <v>3401</v>
      </c>
      <c r="B8" s="36">
        <v>4656</v>
      </c>
      <c r="C8" s="36">
        <v>2635</v>
      </c>
      <c r="D8" s="36">
        <v>4526</v>
      </c>
      <c r="E8" s="36">
        <v>766</v>
      </c>
      <c r="F8" s="36">
        <v>130</v>
      </c>
      <c r="G8" s="19"/>
      <c r="H8" s="19"/>
      <c r="I8" s="19"/>
      <c r="J8" s="19"/>
      <c r="K8" s="19"/>
      <c r="L8" s="319"/>
      <c r="M8" s="319"/>
      <c r="N8" s="319"/>
      <c r="O8" s="319"/>
      <c r="P8" s="319"/>
    </row>
    <row r="9" spans="1:16" s="19" customFormat="1" ht="15" customHeight="1">
      <c r="A9" s="20" t="s">
        <v>6</v>
      </c>
      <c r="B9" s="318"/>
      <c r="C9" s="323"/>
      <c r="D9" s="311"/>
      <c r="E9" s="310"/>
      <c r="F9" s="310"/>
      <c r="G9" s="310"/>
      <c r="H9" s="310"/>
      <c r="I9" s="63"/>
      <c r="J9" s="63"/>
    </row>
    <row r="10" spans="1:16" s="19" customFormat="1" ht="12.75" customHeight="1">
      <c r="A10" s="318"/>
      <c r="B10" s="318"/>
      <c r="C10" s="317"/>
      <c r="D10" s="317"/>
      <c r="E10" s="310"/>
      <c r="F10" s="310"/>
      <c r="G10" s="310"/>
      <c r="H10" s="310"/>
      <c r="I10" s="63"/>
      <c r="J10" s="63"/>
    </row>
    <row r="11" spans="1:16" s="19" customFormat="1" ht="12.75" customHeight="1">
      <c r="A11" s="310"/>
      <c r="B11" s="310"/>
      <c r="C11" s="310"/>
      <c r="D11" s="310"/>
      <c r="E11" s="311"/>
      <c r="F11" s="310"/>
      <c r="G11" s="311"/>
      <c r="H11" s="310"/>
      <c r="I11" s="18"/>
      <c r="J11" s="18"/>
    </row>
    <row r="12" spans="1:16" s="19" customFormat="1" ht="12.75" customHeight="1">
      <c r="A12" s="18"/>
      <c r="B12" s="18"/>
      <c r="C12" s="18"/>
      <c r="D12" s="18"/>
      <c r="E12" s="18"/>
      <c r="F12" s="18"/>
      <c r="G12" s="18"/>
      <c r="H12" s="18"/>
    </row>
    <row r="13" spans="1:16" ht="12.75" customHeight="1">
      <c r="A13" s="307"/>
      <c r="B13" s="19"/>
      <c r="C13" s="19"/>
      <c r="D13" s="19"/>
      <c r="E13" s="19"/>
      <c r="F13" s="19"/>
      <c r="G13" s="19"/>
      <c r="H13" s="19"/>
      <c r="I13" s="19"/>
      <c r="J13" s="19"/>
      <c r="K13" s="19"/>
    </row>
    <row r="14" spans="1:16" ht="12.75" customHeight="1">
      <c r="A14" s="307"/>
      <c r="B14" s="19"/>
      <c r="C14" s="19"/>
      <c r="D14" s="19"/>
      <c r="E14" s="19"/>
      <c r="F14" s="19"/>
      <c r="G14" s="19"/>
      <c r="H14" s="19"/>
      <c r="I14" s="19"/>
      <c r="J14" s="19"/>
      <c r="K14" s="19"/>
    </row>
    <row r="15" spans="1:16" ht="12.75" customHeight="1">
      <c r="A15" s="307"/>
      <c r="B15" s="19"/>
      <c r="C15" s="19"/>
      <c r="D15" s="19"/>
      <c r="E15" s="19"/>
      <c r="F15" s="19"/>
      <c r="G15" s="19"/>
      <c r="H15" s="19"/>
      <c r="I15" s="19"/>
      <c r="J15" s="19"/>
      <c r="K15" s="19"/>
    </row>
    <row r="16" spans="1:16" ht="12.75" customHeight="1">
      <c r="A16" s="307"/>
      <c r="B16" s="19"/>
      <c r="C16" s="19"/>
      <c r="D16" s="19"/>
      <c r="E16" s="19"/>
      <c r="F16" s="19"/>
      <c r="G16" s="19"/>
      <c r="H16" s="19"/>
      <c r="I16" s="19"/>
      <c r="J16" s="19"/>
      <c r="K16" s="19"/>
    </row>
    <row r="17" spans="1:11" ht="12.75" customHeight="1">
      <c r="A17" s="307"/>
      <c r="B17" s="19"/>
      <c r="C17" s="19"/>
      <c r="D17" s="19"/>
      <c r="E17" s="19"/>
      <c r="F17" s="19"/>
      <c r="G17" s="19"/>
      <c r="H17" s="19"/>
      <c r="I17" s="19"/>
      <c r="J17" s="19"/>
      <c r="K17" s="19"/>
    </row>
    <row r="20" spans="1:11" ht="22.5" customHeight="1"/>
    <row r="21" spans="1:11" ht="12.75" customHeight="1"/>
    <row r="22" spans="1:11" ht="12.75" customHeight="1"/>
    <row r="23" spans="1:11" ht="12.75" customHeight="1"/>
    <row r="24" spans="1:11" ht="12.75" customHeight="1"/>
    <row r="25" spans="1:11" ht="12.75" customHeight="1"/>
    <row r="26" spans="1:11" ht="12.75" customHeight="1"/>
    <row r="27" spans="1:11" ht="12.75" customHeight="1"/>
    <row r="28" spans="1:11" ht="12.75" customHeight="1"/>
    <row r="29" spans="1:11" ht="12.75" customHeight="1"/>
    <row r="30" spans="1:11" ht="13.5" customHeight="1"/>
    <row r="31" spans="1:11" ht="13.5" customHeight="1"/>
    <row r="32" spans="1:11" ht="13.5" customHeight="1"/>
    <row r="33" ht="13.5" customHeight="1"/>
    <row r="34" ht="13.5" customHeight="1"/>
    <row r="35" ht="13.5" customHeight="1"/>
    <row r="36" ht="13.5" customHeight="1"/>
    <row r="37" ht="13.5" customHeight="1"/>
    <row r="38" s="306" customFormat="1" ht="22.5" customHeight="1"/>
    <row r="39" s="19" customFormat="1" ht="13.5" customHeight="1"/>
    <row r="40" s="19" customFormat="1" ht="13.5" customHeight="1"/>
    <row r="41" s="19" customFormat="1" ht="13.5" customHeight="1"/>
    <row r="42" s="19" customFormat="1" ht="13.5" customHeight="1"/>
    <row r="43" s="19" customFormat="1" ht="13.5" customHeight="1"/>
    <row r="44" s="19" customFormat="1" ht="13.5" customHeight="1"/>
    <row r="45" s="19" customFormat="1" ht="13.5" customHeight="1"/>
    <row r="46" s="19" customFormat="1" ht="13.5" customHeight="1"/>
    <row r="47" s="19" customFormat="1" ht="13.5" customHeight="1"/>
    <row r="48" s="19" customFormat="1" ht="13.5" customHeight="1"/>
    <row r="49" s="19" customFormat="1" ht="13.5" customHeight="1"/>
    <row r="50" s="19" customFormat="1" ht="13.5" customHeight="1"/>
    <row r="51" s="19" customFormat="1" ht="13.5" customHeight="1"/>
    <row r="52" s="19" customFormat="1" ht="13.5" customHeight="1"/>
    <row r="53" s="19" customFormat="1" ht="13.5" customHeight="1"/>
    <row r="54" s="19" customFormat="1" ht="13.5" customHeight="1"/>
    <row r="55" s="19" customFormat="1" ht="12.75" customHeight="1"/>
    <row r="56" s="19" customFormat="1" ht="12.75" customHeight="1"/>
    <row r="57" s="19" customFormat="1" ht="12.75" customHeight="1"/>
    <row r="58" s="19" customFormat="1" ht="21.75" customHeight="1"/>
    <row r="59" s="19" customFormat="1" ht="12.75" customHeight="1"/>
    <row r="60" s="19" customFormat="1" ht="12.75" customHeight="1"/>
    <row r="61" s="19" customFormat="1" ht="12.75" customHeight="1"/>
    <row r="62" s="19" customFormat="1" ht="24.75" customHeight="1"/>
    <row r="63" s="19" customFormat="1" ht="12.75" customHeight="1"/>
    <row r="64" s="19" customFormat="1" ht="12.75" customHeight="1"/>
    <row r="65" s="19" customFormat="1" ht="12.75" customHeight="1"/>
    <row r="66" s="19" customFormat="1" ht="12.75" customHeight="1"/>
    <row r="67" s="19" customFormat="1" ht="22.5" customHeight="1"/>
    <row r="68" s="19" customFormat="1" ht="12.75" customHeight="1"/>
    <row r="69" s="19" customFormat="1" ht="12.75" customHeight="1"/>
    <row r="70" s="19" customFormat="1" ht="12.75" customHeight="1"/>
    <row r="71" s="19" customFormat="1" ht="12.75" customHeight="1"/>
    <row r="72" s="19" customFormat="1" ht="12.75" customHeight="1"/>
    <row r="73" s="19" customFormat="1" ht="12.75" customHeight="1"/>
    <row r="74" s="19" customFormat="1" ht="12.75" customHeight="1"/>
    <row r="75" s="19" customFormat="1" ht="12.75" customHeight="1"/>
    <row r="76" s="19" customFormat="1" ht="12.7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sheetData>
  <mergeCells count="5">
    <mergeCell ref="A2:F2"/>
    <mergeCell ref="A6:B6"/>
    <mergeCell ref="C6:D6"/>
    <mergeCell ref="E6:F6"/>
    <mergeCell ref="A5:F5"/>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6"/>
  <sheetViews>
    <sheetView showGridLines="0" workbookViewId="0"/>
  </sheetViews>
  <sheetFormatPr defaultRowHeight="12"/>
  <cols>
    <col min="1" max="6" width="13.625" style="329" customWidth="1"/>
    <col min="7" max="7" width="7.75" style="329" customWidth="1"/>
    <col min="8" max="8" width="7.5" style="329" customWidth="1"/>
    <col min="9" max="9" width="9" style="329"/>
    <col min="10" max="10" width="8" style="329" customWidth="1"/>
    <col min="11" max="11" width="8.875" style="329" customWidth="1"/>
    <col min="12" max="16384" width="9" style="329"/>
  </cols>
  <sheetData>
    <row r="2" spans="1:10" s="19" customFormat="1" ht="22.5" customHeight="1">
      <c r="A2" s="548" t="s">
        <v>363</v>
      </c>
      <c r="B2" s="548"/>
      <c r="C2" s="548"/>
      <c r="D2" s="548"/>
      <c r="E2" s="548"/>
      <c r="F2" s="548"/>
      <c r="G2" s="23"/>
      <c r="H2" s="21"/>
      <c r="I2" s="21"/>
      <c r="J2" s="21"/>
    </row>
    <row r="3" spans="1:10" s="19" customFormat="1" ht="6.95" customHeight="1">
      <c r="A3" s="8"/>
      <c r="B3" s="9"/>
      <c r="C3" s="9"/>
      <c r="D3" s="9"/>
      <c r="E3" s="9"/>
      <c r="F3" s="9"/>
      <c r="G3" s="9"/>
      <c r="H3" s="9"/>
      <c r="I3" s="10"/>
    </row>
    <row r="4" spans="1:10" s="19" customFormat="1" ht="20.100000000000001" customHeight="1" thickBot="1">
      <c r="A4" s="8" t="s">
        <v>360</v>
      </c>
      <c r="B4" s="333"/>
      <c r="C4" s="63"/>
      <c r="D4" s="62"/>
      <c r="E4" s="62"/>
      <c r="F4" s="10" t="s">
        <v>244</v>
      </c>
      <c r="G4" s="62"/>
      <c r="H4" s="62"/>
      <c r="I4" s="62"/>
    </row>
    <row r="5" spans="1:10" s="19" customFormat="1" ht="20.100000000000001" customHeight="1">
      <c r="A5" s="787" t="s">
        <v>362</v>
      </c>
      <c r="B5" s="787"/>
      <c r="C5" s="787"/>
      <c r="D5" s="787"/>
      <c r="E5" s="787"/>
      <c r="F5" s="787"/>
      <c r="G5" s="63"/>
      <c r="H5" s="64"/>
      <c r="I5" s="63"/>
    </row>
    <row r="6" spans="1:10" s="19" customFormat="1" ht="20.100000000000001" customHeight="1">
      <c r="A6" s="789" t="s">
        <v>33</v>
      </c>
      <c r="B6" s="790"/>
      <c r="C6" s="791" t="s">
        <v>358</v>
      </c>
      <c r="D6" s="791"/>
      <c r="E6" s="791" t="s">
        <v>357</v>
      </c>
      <c r="F6" s="784"/>
      <c r="G6" s="62"/>
      <c r="H6" s="63"/>
      <c r="I6" s="62"/>
    </row>
    <row r="7" spans="1:10" s="19" customFormat="1" ht="20.100000000000001" customHeight="1">
      <c r="A7" s="326" t="s">
        <v>356</v>
      </c>
      <c r="B7" s="325" t="s">
        <v>355</v>
      </c>
      <c r="C7" s="325" t="s">
        <v>356</v>
      </c>
      <c r="D7" s="325" t="s">
        <v>355</v>
      </c>
      <c r="E7" s="325" t="s">
        <v>356</v>
      </c>
      <c r="F7" s="324" t="s">
        <v>355</v>
      </c>
      <c r="G7" s="18"/>
      <c r="H7" s="18"/>
      <c r="I7" s="18"/>
    </row>
    <row r="8" spans="1:10" s="19" customFormat="1" ht="20.100000000000001" customHeight="1" thickBot="1">
      <c r="A8" s="212">
        <v>994</v>
      </c>
      <c r="B8" s="36">
        <v>1582</v>
      </c>
      <c r="C8" s="36">
        <v>957</v>
      </c>
      <c r="D8" s="36">
        <v>1578</v>
      </c>
      <c r="E8" s="36">
        <v>37</v>
      </c>
      <c r="F8" s="36">
        <v>4</v>
      </c>
      <c r="G8" s="60"/>
      <c r="H8" s="60"/>
      <c r="I8" s="60"/>
    </row>
    <row r="9" spans="1:10" s="19" customFormat="1" ht="15" customHeight="1">
      <c r="A9" s="20" t="s">
        <v>6</v>
      </c>
      <c r="B9" s="60"/>
      <c r="C9" s="60"/>
      <c r="D9" s="60"/>
      <c r="E9" s="60"/>
      <c r="F9" s="60"/>
      <c r="G9" s="60"/>
      <c r="H9" s="60"/>
      <c r="I9" s="60"/>
    </row>
    <row r="10" spans="1:10" s="3" customFormat="1" ht="13.5" customHeight="1"/>
    <row r="11" spans="1:10" s="3" customFormat="1" ht="13.5" customHeight="1"/>
    <row r="12" spans="1:10" ht="12.75" customHeight="1">
      <c r="A12" s="330"/>
    </row>
    <row r="30" ht="12.75" customHeight="1"/>
    <row r="31" ht="12.75" customHeight="1"/>
    <row r="32" ht="12.75" customHeight="1"/>
    <row r="33" ht="12.75" customHeight="1"/>
    <row r="34" ht="12.75" customHeight="1"/>
    <row r="35" ht="12.7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sheetData>
  <mergeCells count="5">
    <mergeCell ref="A5:F5"/>
    <mergeCell ref="A6:B6"/>
    <mergeCell ref="C6:D6"/>
    <mergeCell ref="E6:F6"/>
    <mergeCell ref="A2:F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2"/>
  <cols>
    <col min="1" max="6" width="13.625" style="329" customWidth="1"/>
    <col min="7" max="7" width="7.75" style="329" customWidth="1"/>
    <col min="8" max="8" width="7.5" style="329" customWidth="1"/>
    <col min="9" max="9" width="9" style="329"/>
    <col min="10" max="10" width="8" style="329" customWidth="1"/>
    <col min="11" max="11" width="8.875" style="329" customWidth="1"/>
    <col min="12" max="16384" width="9" style="329"/>
  </cols>
  <sheetData>
    <row r="1" spans="1:9" s="3" customFormat="1" ht="13.5" customHeight="1"/>
    <row r="2" spans="1:9" s="3" customFormat="1" ht="22.5" customHeight="1">
      <c r="A2" s="548" t="s">
        <v>364</v>
      </c>
      <c r="B2" s="548"/>
      <c r="C2" s="548"/>
      <c r="D2" s="548"/>
      <c r="E2" s="548"/>
      <c r="F2" s="548"/>
      <c r="G2" s="229"/>
      <c r="H2" s="228"/>
      <c r="I2" s="228"/>
    </row>
    <row r="3" spans="1:9" s="3" customFormat="1" ht="6.95" customHeight="1"/>
    <row r="4" spans="1:9" s="3" customFormat="1" ht="15" customHeight="1" thickBot="1">
      <c r="A4" s="60" t="s">
        <v>360</v>
      </c>
      <c r="F4" s="10" t="s">
        <v>244</v>
      </c>
    </row>
    <row r="5" spans="1:9" s="3" customFormat="1" ht="20.100000000000001" customHeight="1">
      <c r="A5" s="787" t="s">
        <v>362</v>
      </c>
      <c r="B5" s="787"/>
      <c r="C5" s="787"/>
      <c r="D5" s="787"/>
      <c r="E5" s="787"/>
      <c r="F5" s="787"/>
    </row>
    <row r="6" spans="1:9" s="3" customFormat="1" ht="20.100000000000001" customHeight="1">
      <c r="A6" s="789" t="s">
        <v>33</v>
      </c>
      <c r="B6" s="790"/>
      <c r="C6" s="791" t="s">
        <v>358</v>
      </c>
      <c r="D6" s="791"/>
      <c r="E6" s="791" t="s">
        <v>357</v>
      </c>
      <c r="F6" s="784"/>
    </row>
    <row r="7" spans="1:9" s="3" customFormat="1" ht="20.100000000000001" customHeight="1">
      <c r="A7" s="328" t="s">
        <v>356</v>
      </c>
      <c r="B7" s="331" t="s">
        <v>355</v>
      </c>
      <c r="C7" s="331" t="s">
        <v>356</v>
      </c>
      <c r="D7" s="331" t="s">
        <v>355</v>
      </c>
      <c r="E7" s="331" t="s">
        <v>356</v>
      </c>
      <c r="F7" s="327" t="s">
        <v>355</v>
      </c>
    </row>
    <row r="8" spans="1:9" s="3" customFormat="1" ht="20.100000000000001" customHeight="1" thickBot="1">
      <c r="A8" s="32">
        <v>1314</v>
      </c>
      <c r="B8" s="17">
        <v>1379</v>
      </c>
      <c r="C8" s="17">
        <v>942</v>
      </c>
      <c r="D8" s="17">
        <v>1095</v>
      </c>
      <c r="E8" s="17">
        <v>372</v>
      </c>
      <c r="F8" s="17">
        <v>285</v>
      </c>
    </row>
    <row r="9" spans="1:9" s="3" customFormat="1" ht="13.5" customHeight="1">
      <c r="A9" s="20" t="s">
        <v>6</v>
      </c>
      <c r="B9" s="18"/>
      <c r="C9" s="18"/>
      <c r="D9" s="18"/>
      <c r="E9" s="18"/>
      <c r="F9" s="18"/>
    </row>
    <row r="10" spans="1:9" s="3" customFormat="1" ht="13.5" customHeight="1">
      <c r="A10" s="18"/>
      <c r="B10" s="18"/>
      <c r="C10" s="18"/>
      <c r="D10" s="18"/>
      <c r="E10" s="18"/>
      <c r="F10" s="18"/>
    </row>
    <row r="11" spans="1:9" ht="12.75" customHeight="1">
      <c r="A11" s="330"/>
    </row>
    <row r="29" ht="12.75" customHeight="1"/>
    <row r="30" ht="12.75" customHeight="1"/>
    <row r="31" ht="12.75" customHeight="1"/>
    <row r="32" ht="12.75" customHeight="1"/>
    <row r="33" ht="12.75" customHeight="1"/>
    <row r="34" ht="12.7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sheetData>
  <mergeCells count="5">
    <mergeCell ref="A5:F5"/>
    <mergeCell ref="A6:B6"/>
    <mergeCell ref="C6:D6"/>
    <mergeCell ref="E6:F6"/>
    <mergeCell ref="A2:F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
  <sheetViews>
    <sheetView showGridLines="0" workbookViewId="0"/>
  </sheetViews>
  <sheetFormatPr defaultRowHeight="12"/>
  <cols>
    <col min="1" max="4" width="21.625" style="329" customWidth="1"/>
    <col min="5" max="5" width="8.75" style="329" customWidth="1"/>
    <col min="6" max="6" width="8" style="329" customWidth="1"/>
    <col min="7" max="7" width="7.75" style="329" customWidth="1"/>
    <col min="8" max="8" width="7.5" style="329" customWidth="1"/>
    <col min="9" max="9" width="9" style="329"/>
    <col min="10" max="10" width="8" style="329" customWidth="1"/>
    <col min="11" max="11" width="8.875" style="329" customWidth="1"/>
    <col min="12" max="16384" width="9" style="329"/>
  </cols>
  <sheetData>
    <row r="1" spans="1:20" s="3" customFormat="1" ht="13.5" customHeight="1">
      <c r="A1" s="18"/>
      <c r="B1" s="18"/>
      <c r="C1" s="18"/>
      <c r="D1" s="18"/>
      <c r="E1" s="18"/>
      <c r="F1" s="18"/>
    </row>
    <row r="2" spans="1:20" s="339" customFormat="1" ht="22.5" customHeight="1">
      <c r="A2" s="548" t="s">
        <v>368</v>
      </c>
      <c r="B2" s="548"/>
      <c r="C2" s="548"/>
      <c r="D2" s="548"/>
      <c r="E2" s="22"/>
      <c r="F2" s="22"/>
      <c r="G2" s="23"/>
      <c r="H2" s="21"/>
      <c r="I2" s="21"/>
      <c r="J2" s="21"/>
    </row>
    <row r="3" spans="1:20" ht="6.95" customHeight="1">
      <c r="A3" s="354"/>
      <c r="B3" s="336"/>
      <c r="C3" s="336"/>
      <c r="D3" s="336"/>
      <c r="E3" s="336"/>
      <c r="F3" s="336"/>
      <c r="G3" s="336"/>
      <c r="H3" s="336"/>
      <c r="I3" s="336"/>
    </row>
    <row r="4" spans="1:20" ht="12.75" customHeight="1" thickBot="1">
      <c r="A4" s="60" t="s">
        <v>360</v>
      </c>
      <c r="B4" s="353"/>
      <c r="C4" s="353"/>
      <c r="D4" s="10" t="s">
        <v>244</v>
      </c>
      <c r="E4" s="353"/>
      <c r="F4" s="353"/>
      <c r="G4" s="353"/>
      <c r="H4" s="353"/>
      <c r="I4" s="353"/>
    </row>
    <row r="5" spans="1:20" ht="20.100000000000001" customHeight="1">
      <c r="A5" s="792" t="s">
        <v>367</v>
      </c>
      <c r="B5" s="792"/>
      <c r="C5" s="352"/>
      <c r="D5" s="352"/>
      <c r="E5" s="351"/>
      <c r="F5" s="351"/>
      <c r="G5" s="351"/>
      <c r="H5" s="351"/>
      <c r="I5" s="350"/>
      <c r="J5" s="336"/>
      <c r="K5" s="336"/>
    </row>
    <row r="6" spans="1:20" s="345" customFormat="1" ht="20.100000000000001" customHeight="1">
      <c r="A6" s="793"/>
      <c r="B6" s="793"/>
      <c r="C6" s="794" t="s">
        <v>366</v>
      </c>
      <c r="D6" s="795"/>
      <c r="E6" s="349"/>
      <c r="F6" s="349"/>
      <c r="G6" s="349"/>
      <c r="H6" s="349"/>
      <c r="I6" s="348"/>
      <c r="J6" s="347"/>
      <c r="K6" s="346"/>
    </row>
    <row r="7" spans="1:20" ht="20.100000000000001" customHeight="1">
      <c r="A7" s="344" t="s">
        <v>365</v>
      </c>
      <c r="B7" s="343" t="s">
        <v>355</v>
      </c>
      <c r="C7" s="343" t="s">
        <v>365</v>
      </c>
      <c r="D7" s="324" t="s">
        <v>355</v>
      </c>
    </row>
    <row r="8" spans="1:20" ht="20.100000000000001" customHeight="1" thickBot="1">
      <c r="A8" s="320">
        <v>5981</v>
      </c>
      <c r="B8" s="37">
        <v>5405</v>
      </c>
      <c r="C8" s="37">
        <v>5786</v>
      </c>
      <c r="D8" s="36">
        <v>5369</v>
      </c>
      <c r="E8" s="342"/>
    </row>
    <row r="9" spans="1:20" ht="12.75" customHeight="1">
      <c r="A9" s="20" t="s">
        <v>6</v>
      </c>
      <c r="E9" s="63"/>
      <c r="F9" s="63"/>
      <c r="M9" s="339"/>
      <c r="N9" s="339"/>
      <c r="O9" s="339"/>
      <c r="P9" s="341"/>
      <c r="Q9" s="340"/>
      <c r="R9" s="340"/>
      <c r="S9" s="340"/>
      <c r="T9" s="338"/>
    </row>
    <row r="10" spans="1:20" ht="12.75" customHeight="1">
      <c r="A10" s="336"/>
      <c r="B10" s="63"/>
      <c r="C10" s="63"/>
      <c r="D10" s="63"/>
      <c r="E10" s="63"/>
      <c r="F10" s="63"/>
      <c r="M10" s="339"/>
      <c r="N10" s="339"/>
      <c r="O10" s="339"/>
      <c r="P10" s="339"/>
      <c r="Q10" s="338"/>
      <c r="R10" s="338"/>
      <c r="S10" s="338"/>
      <c r="T10" s="337"/>
    </row>
    <row r="11" spans="1:20" ht="12.75" customHeight="1">
      <c r="A11" s="336"/>
      <c r="B11" s="63"/>
      <c r="C11" s="63"/>
      <c r="D11" s="63"/>
      <c r="E11" s="63"/>
      <c r="F11" s="63"/>
      <c r="M11" s="64"/>
      <c r="N11" s="64"/>
      <c r="O11" s="64"/>
      <c r="P11" s="335"/>
      <c r="Q11" s="335"/>
      <c r="R11" s="335"/>
      <c r="S11" s="335"/>
      <c r="T11" s="334"/>
    </row>
    <row r="12" spans="1:20" ht="12.75" customHeight="1">
      <c r="A12" s="330"/>
    </row>
    <row r="13" spans="1:20" ht="12.75" customHeight="1">
      <c r="A13" s="330"/>
    </row>
    <row r="31" ht="12.75" customHeight="1"/>
    <row r="32" ht="12.75" customHeight="1"/>
    <row r="33" ht="12.75" customHeight="1"/>
    <row r="34" ht="12.75" customHeight="1"/>
    <row r="35" ht="12.75" customHeight="1"/>
    <row r="36" ht="12.7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sheetData>
  <mergeCells count="3">
    <mergeCell ref="A5:B6"/>
    <mergeCell ref="C6:D6"/>
    <mergeCell ref="A2:D2"/>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5"/>
  <sheetViews>
    <sheetView showGridLines="0" workbookViewId="0"/>
  </sheetViews>
  <sheetFormatPr defaultRowHeight="12"/>
  <cols>
    <col min="1" max="4" width="20.625" style="329" customWidth="1"/>
    <col min="5" max="5" width="8.75" style="329" customWidth="1"/>
    <col min="6" max="6" width="8" style="329" customWidth="1"/>
    <col min="7" max="7" width="7.75" style="329" customWidth="1"/>
    <col min="8" max="8" width="7.5" style="329" customWidth="1"/>
    <col min="9" max="9" width="9" style="329"/>
    <col min="10" max="10" width="8" style="329" customWidth="1"/>
    <col min="11" max="11" width="8.875" style="329" customWidth="1"/>
    <col min="12" max="16384" width="9" style="329"/>
  </cols>
  <sheetData>
    <row r="1" spans="1:31" ht="12.75" customHeight="1">
      <c r="A1" s="336"/>
      <c r="B1" s="63"/>
      <c r="C1" s="63"/>
      <c r="D1" s="63"/>
      <c r="E1" s="63"/>
      <c r="F1" s="63"/>
      <c r="M1" s="64"/>
      <c r="N1" s="64"/>
      <c r="O1" s="64"/>
      <c r="P1" s="335"/>
      <c r="Q1" s="335"/>
      <c r="R1" s="335"/>
      <c r="S1" s="335"/>
      <c r="T1" s="334"/>
    </row>
    <row r="2" spans="1:31" ht="22.5" customHeight="1">
      <c r="A2" s="548" t="s">
        <v>371</v>
      </c>
      <c r="B2" s="548"/>
      <c r="C2" s="548"/>
      <c r="D2" s="548"/>
      <c r="E2" s="22"/>
      <c r="F2" s="22"/>
      <c r="G2" s="23"/>
      <c r="H2" s="21"/>
      <c r="I2" s="21"/>
      <c r="J2" s="21"/>
      <c r="M2" s="802"/>
      <c r="N2" s="802"/>
      <c r="O2" s="803"/>
      <c r="P2" s="801"/>
      <c r="Q2" s="801"/>
      <c r="R2" s="801"/>
      <c r="S2" s="801"/>
      <c r="T2" s="363"/>
    </row>
    <row r="3" spans="1:31" ht="6.95" customHeight="1">
      <c r="G3" s="362"/>
      <c r="H3" s="362"/>
      <c r="I3" s="362"/>
      <c r="M3" s="802"/>
      <c r="N3" s="802"/>
      <c r="O3" s="803"/>
      <c r="P3" s="681"/>
      <c r="Q3" s="681"/>
      <c r="R3" s="681"/>
      <c r="S3" s="682"/>
      <c r="T3" s="681"/>
    </row>
    <row r="4" spans="1:31" ht="12.75" customHeight="1" thickBot="1">
      <c r="A4" s="60" t="s">
        <v>353</v>
      </c>
      <c r="D4" s="10" t="s">
        <v>244</v>
      </c>
      <c r="M4" s="802"/>
      <c r="N4" s="802"/>
      <c r="O4" s="803"/>
      <c r="P4" s="681"/>
      <c r="Q4" s="681"/>
      <c r="R4" s="681"/>
      <c r="S4" s="682"/>
      <c r="T4" s="681"/>
    </row>
    <row r="5" spans="1:31" ht="21.95" customHeight="1">
      <c r="A5" s="796" t="s">
        <v>370</v>
      </c>
      <c r="B5" s="797"/>
      <c r="C5" s="797"/>
      <c r="D5" s="798" t="s">
        <v>369</v>
      </c>
      <c r="M5" s="361"/>
      <c r="N5" s="361"/>
      <c r="O5" s="803"/>
      <c r="P5" s="681"/>
      <c r="Q5" s="681"/>
      <c r="R5" s="187"/>
      <c r="S5" s="682"/>
      <c r="T5" s="187"/>
    </row>
    <row r="6" spans="1:31" ht="27.95" customHeight="1">
      <c r="A6" s="332" t="s">
        <v>33</v>
      </c>
      <c r="B6" s="360" t="s">
        <v>350</v>
      </c>
      <c r="C6" s="360" t="s">
        <v>349</v>
      </c>
      <c r="D6" s="799"/>
      <c r="K6" s="342"/>
      <c r="M6" s="359"/>
      <c r="N6" s="359"/>
      <c r="O6" s="359"/>
      <c r="P6" s="358"/>
      <c r="Q6" s="358"/>
      <c r="R6" s="358"/>
      <c r="S6" s="358"/>
      <c r="T6" s="358"/>
    </row>
    <row r="7" spans="1:31" ht="20.100000000000001" customHeight="1" thickBot="1">
      <c r="A7" s="32">
        <v>552</v>
      </c>
      <c r="B7" s="17">
        <v>408</v>
      </c>
      <c r="C7" s="17">
        <v>144</v>
      </c>
      <c r="D7" s="17">
        <v>467</v>
      </c>
      <c r="E7" s="336"/>
      <c r="F7" s="336"/>
      <c r="G7" s="336"/>
      <c r="H7" s="336"/>
      <c r="I7" s="333"/>
      <c r="J7" s="63"/>
      <c r="K7" s="64"/>
    </row>
    <row r="8" spans="1:31" ht="12.75" customHeight="1">
      <c r="A8" s="20" t="s">
        <v>6</v>
      </c>
      <c r="B8" s="63"/>
      <c r="C8" s="333"/>
      <c r="D8" s="63"/>
      <c r="E8" s="63"/>
      <c r="F8" s="63"/>
      <c r="G8" s="63"/>
      <c r="H8" s="63"/>
      <c r="I8" s="336"/>
      <c r="J8" s="336"/>
      <c r="K8" s="63"/>
    </row>
    <row r="9" spans="1:31" ht="12.75" customHeight="1">
      <c r="A9" s="353"/>
      <c r="B9" s="63"/>
      <c r="C9" s="333"/>
      <c r="D9" s="63"/>
      <c r="E9" s="63"/>
      <c r="F9" s="63"/>
      <c r="G9" s="63"/>
      <c r="H9" s="63"/>
      <c r="I9" s="336"/>
      <c r="J9" s="336"/>
      <c r="K9" s="63"/>
    </row>
    <row r="10" spans="1:31" ht="12.75" customHeight="1">
      <c r="A10" s="353"/>
      <c r="B10" s="336"/>
      <c r="C10" s="333"/>
      <c r="D10" s="63"/>
      <c r="E10" s="63"/>
      <c r="F10" s="63"/>
      <c r="G10" s="63"/>
      <c r="H10" s="336"/>
      <c r="I10" s="336"/>
      <c r="J10" s="336"/>
      <c r="K10" s="63"/>
      <c r="M10" s="330"/>
      <c r="N10" s="330"/>
      <c r="O10" s="357"/>
      <c r="P10" s="356"/>
      <c r="Q10" s="356"/>
      <c r="R10" s="356"/>
      <c r="S10" s="356"/>
      <c r="T10" s="356"/>
      <c r="U10" s="356"/>
      <c r="V10" s="800"/>
      <c r="W10" s="800"/>
      <c r="X10" s="356"/>
      <c r="Y10" s="356"/>
      <c r="Z10" s="356"/>
      <c r="AA10" s="356"/>
      <c r="AB10" s="356"/>
      <c r="AC10" s="356"/>
      <c r="AD10" s="356"/>
      <c r="AE10" s="355"/>
    </row>
    <row r="11" spans="1:31" ht="12.75" customHeight="1">
      <c r="A11" s="330"/>
    </row>
    <row r="29" ht="12.75" customHeight="1"/>
    <row r="30" ht="12.75" customHeight="1"/>
    <row r="31" ht="12.75" customHeight="1"/>
    <row r="32" ht="12.75" customHeight="1"/>
    <row r="33" ht="12.75" customHeight="1"/>
    <row r="34" ht="12.7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sheetData>
  <mergeCells count="12">
    <mergeCell ref="R3:R4"/>
    <mergeCell ref="S3:S5"/>
    <mergeCell ref="A2:D2"/>
    <mergeCell ref="A5:C5"/>
    <mergeCell ref="D5:D6"/>
    <mergeCell ref="T3:T4"/>
    <mergeCell ref="V10:W10"/>
    <mergeCell ref="P2:P5"/>
    <mergeCell ref="M2:N4"/>
    <mergeCell ref="O2:O5"/>
    <mergeCell ref="Q2:S2"/>
    <mergeCell ref="Q3:Q5"/>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1"/>
  <sheetViews>
    <sheetView showGridLines="0" workbookViewId="0"/>
  </sheetViews>
  <sheetFormatPr defaultRowHeight="12"/>
  <cols>
    <col min="1" max="4" width="20.625" style="329" customWidth="1"/>
    <col min="5" max="5" width="8.75" style="329" customWidth="1"/>
    <col min="6" max="6" width="8" style="329" customWidth="1"/>
    <col min="7" max="7" width="7.75" style="329" customWidth="1"/>
    <col min="8" max="8" width="7.5" style="329" customWidth="1"/>
    <col min="9" max="9" width="9" style="329"/>
    <col min="10" max="10" width="8" style="329" customWidth="1"/>
    <col min="11" max="11" width="8.875" style="329" customWidth="1"/>
    <col min="12" max="16384" width="9" style="329"/>
  </cols>
  <sheetData>
    <row r="1" spans="1:31" ht="12.75" customHeight="1">
      <c r="A1" s="353"/>
      <c r="B1" s="336"/>
      <c r="C1" s="333"/>
      <c r="D1" s="63"/>
      <c r="E1" s="63"/>
      <c r="F1" s="63"/>
      <c r="G1" s="63"/>
      <c r="H1" s="336"/>
      <c r="I1" s="336"/>
      <c r="J1" s="336"/>
      <c r="K1" s="63"/>
      <c r="M1" s="330"/>
      <c r="N1" s="330"/>
      <c r="O1" s="357"/>
      <c r="P1" s="356"/>
      <c r="Q1" s="356"/>
      <c r="R1" s="356"/>
      <c r="S1" s="356"/>
      <c r="T1" s="356"/>
      <c r="U1" s="356"/>
      <c r="V1" s="800"/>
      <c r="W1" s="800"/>
      <c r="X1" s="356"/>
      <c r="Y1" s="356"/>
      <c r="Z1" s="356"/>
      <c r="AA1" s="356"/>
      <c r="AB1" s="356"/>
      <c r="AC1" s="356"/>
      <c r="AD1" s="356"/>
      <c r="AE1" s="355"/>
    </row>
    <row r="2" spans="1:31" ht="22.5" customHeight="1">
      <c r="A2" s="548" t="s">
        <v>376</v>
      </c>
      <c r="B2" s="548"/>
      <c r="C2" s="548"/>
      <c r="D2" s="548"/>
      <c r="E2" s="22"/>
      <c r="F2" s="22"/>
      <c r="G2" s="23"/>
      <c r="H2" s="21"/>
      <c r="I2" s="21"/>
      <c r="J2" s="362"/>
      <c r="K2" s="362"/>
      <c r="M2" s="370"/>
      <c r="N2" s="370"/>
      <c r="O2" s="370"/>
      <c r="P2" s="335"/>
      <c r="Q2" s="335"/>
      <c r="R2" s="335"/>
      <c r="S2" s="335"/>
      <c r="T2" s="335"/>
      <c r="U2" s="335"/>
      <c r="V2" s="335"/>
      <c r="W2" s="369"/>
      <c r="X2" s="335"/>
      <c r="Y2" s="335"/>
      <c r="Z2" s="335"/>
      <c r="AA2" s="335"/>
      <c r="AB2" s="335"/>
      <c r="AC2" s="335"/>
      <c r="AD2" s="335"/>
      <c r="AE2" s="334"/>
    </row>
    <row r="3" spans="1:31" ht="6.95" customHeight="1">
      <c r="M3" s="802"/>
      <c r="N3" s="802"/>
      <c r="O3" s="803"/>
      <c r="P3" s="681"/>
      <c r="Q3" s="805"/>
      <c r="R3" s="805"/>
      <c r="S3" s="805"/>
      <c r="T3" s="805"/>
      <c r="U3" s="805"/>
      <c r="V3" s="805"/>
      <c r="W3" s="804"/>
      <c r="X3" s="804"/>
      <c r="Y3" s="804"/>
      <c r="Z3" s="804"/>
      <c r="AA3" s="804"/>
      <c r="AB3" s="804"/>
      <c r="AC3" s="801"/>
      <c r="AD3" s="681"/>
      <c r="AE3" s="368"/>
    </row>
    <row r="4" spans="1:31" ht="12.75" customHeight="1" thickBot="1">
      <c r="A4" s="60" t="s">
        <v>375</v>
      </c>
      <c r="D4" s="10" t="s">
        <v>244</v>
      </c>
      <c r="M4" s="802"/>
      <c r="N4" s="802"/>
      <c r="O4" s="803"/>
      <c r="P4" s="682"/>
      <c r="Q4" s="682"/>
      <c r="R4" s="801"/>
      <c r="S4" s="681"/>
      <c r="T4" s="681"/>
      <c r="U4" s="681"/>
      <c r="V4" s="681"/>
      <c r="W4" s="681"/>
      <c r="X4" s="681"/>
      <c r="Y4" s="681"/>
      <c r="Z4" s="681"/>
      <c r="AA4" s="681"/>
      <c r="AB4" s="681"/>
      <c r="AC4" s="801"/>
      <c r="AD4" s="681"/>
      <c r="AE4" s="681"/>
    </row>
    <row r="5" spans="1:31" ht="26.25" customHeight="1">
      <c r="A5" s="367" t="s">
        <v>33</v>
      </c>
      <c r="B5" s="366" t="s">
        <v>374</v>
      </c>
      <c r="C5" s="365" t="s">
        <v>373</v>
      </c>
      <c r="D5" s="364" t="s">
        <v>372</v>
      </c>
      <c r="M5" s="802"/>
      <c r="N5" s="802"/>
      <c r="O5" s="803"/>
      <c r="P5" s="682"/>
      <c r="Q5" s="682"/>
      <c r="R5" s="801"/>
      <c r="S5" s="681"/>
      <c r="T5" s="681"/>
      <c r="U5" s="681"/>
      <c r="V5" s="681"/>
      <c r="W5" s="681"/>
      <c r="X5" s="681"/>
      <c r="Y5" s="681"/>
      <c r="Z5" s="681"/>
      <c r="AA5" s="681"/>
      <c r="AB5" s="681"/>
      <c r="AC5" s="801"/>
      <c r="AD5" s="681"/>
      <c r="AE5" s="681"/>
    </row>
    <row r="6" spans="1:31" ht="21.95" customHeight="1" thickBot="1">
      <c r="A6" s="32">
        <v>266</v>
      </c>
      <c r="B6" s="17">
        <v>112</v>
      </c>
      <c r="C6" s="17">
        <v>33</v>
      </c>
      <c r="D6" s="17">
        <v>121</v>
      </c>
      <c r="K6" s="342"/>
      <c r="M6" s="361"/>
      <c r="N6" s="361"/>
      <c r="O6" s="803"/>
      <c r="P6" s="682"/>
      <c r="Q6" s="682"/>
      <c r="R6" s="681"/>
      <c r="S6" s="681"/>
      <c r="T6" s="681"/>
      <c r="U6" s="681"/>
      <c r="V6" s="681"/>
      <c r="W6" s="681"/>
      <c r="X6" s="681"/>
      <c r="Y6" s="681"/>
      <c r="Z6" s="681"/>
      <c r="AA6" s="681"/>
      <c r="AB6" s="681"/>
      <c r="AC6" s="801"/>
      <c r="AD6" s="681"/>
      <c r="AE6" s="681"/>
    </row>
    <row r="7" spans="1:31" ht="13.5" customHeight="1">
      <c r="A7" s="20" t="s">
        <v>6</v>
      </c>
      <c r="B7" s="333"/>
      <c r="C7" s="336"/>
      <c r="D7" s="336"/>
      <c r="E7" s="336"/>
      <c r="F7" s="336"/>
      <c r="G7" s="336"/>
      <c r="H7" s="336"/>
      <c r="I7" s="333"/>
      <c r="J7" s="63"/>
      <c r="K7" s="64"/>
      <c r="M7" s="359"/>
      <c r="N7" s="359"/>
      <c r="O7" s="359"/>
      <c r="P7" s="358"/>
      <c r="Q7" s="358"/>
      <c r="R7" s="358"/>
      <c r="S7" s="358"/>
      <c r="T7" s="358"/>
      <c r="U7" s="358"/>
      <c r="V7" s="358"/>
      <c r="W7" s="358"/>
      <c r="X7" s="358"/>
      <c r="Y7" s="358"/>
      <c r="Z7" s="358"/>
      <c r="AA7" s="358"/>
      <c r="AB7" s="358"/>
      <c r="AC7" s="358"/>
      <c r="AD7" s="358"/>
      <c r="AE7" s="358"/>
    </row>
    <row r="8" spans="1:31" ht="12.75" customHeight="1">
      <c r="A8" s="353"/>
      <c r="B8" s="63"/>
      <c r="C8" s="333"/>
      <c r="D8" s="63"/>
      <c r="E8" s="63"/>
      <c r="F8" s="63"/>
      <c r="G8" s="63"/>
      <c r="H8" s="63"/>
      <c r="I8" s="336"/>
      <c r="J8" s="336"/>
      <c r="K8" s="63"/>
    </row>
    <row r="25" ht="12.75" customHeight="1"/>
    <row r="26" ht="12.75" customHeight="1"/>
    <row r="27" ht="12.75" customHeight="1"/>
    <row r="28" ht="12.75" customHeight="1"/>
    <row r="29" ht="12.75" customHeight="1"/>
    <row r="30" ht="12.7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sheetData>
  <mergeCells count="24">
    <mergeCell ref="V5:V6"/>
    <mergeCell ref="Q4:Q6"/>
    <mergeCell ref="X4:AA4"/>
    <mergeCell ref="AB4:AB6"/>
    <mergeCell ref="A2:D2"/>
    <mergeCell ref="AA5:AA6"/>
    <mergeCell ref="W5:W6"/>
    <mergeCell ref="X5:X6"/>
    <mergeCell ref="Y5:Y6"/>
    <mergeCell ref="Z5:Z6"/>
    <mergeCell ref="M3:N5"/>
    <mergeCell ref="O3:O6"/>
    <mergeCell ref="T5:T6"/>
    <mergeCell ref="U5:U6"/>
    <mergeCell ref="P3:P6"/>
    <mergeCell ref="AE4:AE6"/>
    <mergeCell ref="S5:S6"/>
    <mergeCell ref="V1:W1"/>
    <mergeCell ref="W3:AB3"/>
    <mergeCell ref="AC3:AC6"/>
    <mergeCell ref="AD3:AD6"/>
    <mergeCell ref="S4:W4"/>
    <mergeCell ref="Q3:V3"/>
    <mergeCell ref="R4:R6"/>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showGridLines="0" workbookViewId="0"/>
  </sheetViews>
  <sheetFormatPr defaultRowHeight="12"/>
  <cols>
    <col min="1" max="2" width="7.125" style="3" customWidth="1"/>
    <col min="3" max="3" width="7" style="3" customWidth="1"/>
    <col min="4" max="5" width="8.75" style="3" customWidth="1"/>
    <col min="6" max="6" width="8" style="3" customWidth="1"/>
    <col min="7" max="7" width="7.75" style="3" customWidth="1"/>
    <col min="8" max="8" width="7.5" style="3" customWidth="1"/>
    <col min="9" max="9" width="9" style="3"/>
    <col min="10" max="10" width="8" style="3" customWidth="1"/>
    <col min="11" max="11" width="8.875" style="3" customWidth="1"/>
    <col min="12" max="16384" width="9" style="3"/>
  </cols>
  <sheetData>
    <row r="1" spans="1:11" ht="13.5" customHeight="1">
      <c r="G1" s="18"/>
      <c r="H1" s="18"/>
      <c r="I1" s="18"/>
      <c r="J1" s="19"/>
    </row>
    <row r="2" spans="1:11" ht="13.5" customHeight="1">
      <c r="G2" s="18"/>
      <c r="H2" s="18"/>
      <c r="I2" s="18"/>
      <c r="J2" s="19"/>
    </row>
    <row r="3" spans="1:11" ht="22.5" customHeight="1">
      <c r="A3" s="548" t="s">
        <v>21</v>
      </c>
      <c r="B3" s="548"/>
      <c r="C3" s="548"/>
      <c r="D3" s="548"/>
      <c r="E3" s="548"/>
      <c r="F3" s="548"/>
      <c r="G3" s="548"/>
      <c r="H3" s="548"/>
      <c r="I3" s="549"/>
      <c r="J3" s="550"/>
      <c r="K3" s="550"/>
    </row>
    <row r="4" spans="1:11" ht="13.5" customHeight="1">
      <c r="A4" s="6"/>
      <c r="B4" s="6"/>
      <c r="C4" s="6"/>
      <c r="D4" s="6"/>
      <c r="E4" s="6"/>
      <c r="F4" s="6"/>
      <c r="G4" s="6"/>
      <c r="H4" s="6"/>
      <c r="I4" s="7"/>
      <c r="J4" s="2"/>
      <c r="K4" s="2"/>
    </row>
    <row r="5" spans="1:11" ht="13.5" customHeight="1" thickBot="1">
      <c r="A5" s="8" t="s">
        <v>0</v>
      </c>
      <c r="K5" s="31" t="s">
        <v>1</v>
      </c>
    </row>
    <row r="6" spans="1:11" ht="15" customHeight="1">
      <c r="A6" s="541" t="s">
        <v>2</v>
      </c>
      <c r="B6" s="554" t="s">
        <v>20</v>
      </c>
      <c r="C6" s="555"/>
      <c r="D6" s="555"/>
      <c r="E6" s="555"/>
      <c r="F6" s="555"/>
      <c r="G6" s="555"/>
      <c r="H6" s="556"/>
      <c r="I6" s="562" t="s">
        <v>19</v>
      </c>
      <c r="J6" s="559" t="s">
        <v>18</v>
      </c>
      <c r="K6" s="30"/>
    </row>
    <row r="7" spans="1:11" ht="15" customHeight="1">
      <c r="A7" s="553"/>
      <c r="B7" s="557" t="s">
        <v>17</v>
      </c>
      <c r="C7" s="569" t="s">
        <v>16</v>
      </c>
      <c r="D7" s="29" t="s">
        <v>15</v>
      </c>
      <c r="E7" s="566" t="s">
        <v>14</v>
      </c>
      <c r="F7" s="567"/>
      <c r="G7" s="568"/>
      <c r="H7" s="565" t="s">
        <v>13</v>
      </c>
      <c r="I7" s="563"/>
      <c r="J7" s="560"/>
      <c r="K7" s="551" t="s">
        <v>12</v>
      </c>
    </row>
    <row r="8" spans="1:11" ht="24" customHeight="1">
      <c r="A8" s="542"/>
      <c r="B8" s="558"/>
      <c r="C8" s="570"/>
      <c r="D8" s="28" t="s">
        <v>11</v>
      </c>
      <c r="E8" s="28" t="s">
        <v>10</v>
      </c>
      <c r="F8" s="28" t="s">
        <v>9</v>
      </c>
      <c r="G8" s="27" t="s">
        <v>8</v>
      </c>
      <c r="H8" s="564"/>
      <c r="I8" s="564"/>
      <c r="J8" s="561"/>
      <c r="K8" s="552"/>
    </row>
    <row r="9" spans="1:11" ht="15" customHeight="1" thickBot="1">
      <c r="A9" s="15">
        <v>3040</v>
      </c>
      <c r="B9" s="26">
        <v>62</v>
      </c>
      <c r="C9" s="25">
        <v>4</v>
      </c>
      <c r="D9" s="25">
        <v>28</v>
      </c>
      <c r="E9" s="25">
        <v>5</v>
      </c>
      <c r="F9" s="25">
        <v>16</v>
      </c>
      <c r="G9" s="25">
        <v>1</v>
      </c>
      <c r="H9" s="25">
        <v>8</v>
      </c>
      <c r="I9" s="25">
        <v>3</v>
      </c>
      <c r="J9" s="25">
        <v>2975</v>
      </c>
      <c r="K9" s="24">
        <v>2739</v>
      </c>
    </row>
    <row r="10" spans="1:11" ht="13.5" customHeight="1">
      <c r="A10" s="20" t="s">
        <v>6</v>
      </c>
    </row>
    <row r="11" spans="1:11" ht="13.5" customHeight="1"/>
    <row r="12" spans="1:11" ht="13.5" customHeight="1"/>
    <row r="13" spans="1:11" ht="13.5" customHeight="1"/>
    <row r="14" spans="1:11" ht="13.5" customHeight="1"/>
    <row r="15" spans="1:11" ht="13.5" customHeight="1"/>
    <row r="16" spans="1:11"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sheetData>
  <mergeCells count="10">
    <mergeCell ref="A3:K3"/>
    <mergeCell ref="K7:K8"/>
    <mergeCell ref="A6:A8"/>
    <mergeCell ref="B6:H6"/>
    <mergeCell ref="B7:B8"/>
    <mergeCell ref="J6:J8"/>
    <mergeCell ref="I6:I8"/>
    <mergeCell ref="H7:H8"/>
    <mergeCell ref="E7:G7"/>
    <mergeCell ref="C7:C8"/>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8"/>
  <sheetViews>
    <sheetView showGridLines="0" workbookViewId="0">
      <selection activeCell="A2" sqref="A2:L2"/>
    </sheetView>
  </sheetViews>
  <sheetFormatPr defaultRowHeight="12"/>
  <cols>
    <col min="1" max="1" width="5.625" style="329" customWidth="1"/>
    <col min="2" max="2" width="6.625" style="329" customWidth="1"/>
    <col min="3" max="3" width="2.625" style="329" customWidth="1"/>
    <col min="4" max="4" width="5.625" style="329" customWidth="1"/>
    <col min="5" max="5" width="6.625" style="329" customWidth="1"/>
    <col min="6" max="6" width="15.625" style="329" customWidth="1"/>
    <col min="7" max="7" width="5.625" style="329" customWidth="1"/>
    <col min="8" max="8" width="6.625" style="329" customWidth="1"/>
    <col min="9" max="9" width="2.625" style="329" customWidth="1"/>
    <col min="10" max="10" width="5.625" style="329" customWidth="1"/>
    <col min="11" max="11" width="6.625" style="329" customWidth="1"/>
    <col min="12" max="12" width="15.625" style="329" customWidth="1"/>
    <col min="13" max="13" width="7.75" style="329" customWidth="1"/>
    <col min="14" max="14" width="7.5" style="329" customWidth="1"/>
    <col min="15" max="15" width="9" style="329"/>
    <col min="16" max="16" width="8" style="329" customWidth="1"/>
    <col min="17" max="17" width="8.875" style="329" customWidth="1"/>
    <col min="18" max="16384" width="9" style="329"/>
  </cols>
  <sheetData>
    <row r="1" spans="1:32" ht="12.75" customHeight="1">
      <c r="A1" s="353"/>
      <c r="B1" s="353"/>
      <c r="C1" s="353"/>
      <c r="D1" s="353"/>
      <c r="E1" s="353"/>
      <c r="F1" s="333"/>
      <c r="G1" s="63"/>
      <c r="H1" s="63"/>
      <c r="I1" s="353"/>
      <c r="J1" s="63"/>
      <c r="K1" s="63"/>
      <c r="L1" s="63"/>
      <c r="M1" s="63"/>
      <c r="N1" s="336"/>
      <c r="O1" s="336"/>
      <c r="P1" s="336"/>
      <c r="Q1" s="63"/>
    </row>
    <row r="2" spans="1:32" ht="22.5" customHeight="1">
      <c r="A2" s="548" t="s">
        <v>378</v>
      </c>
      <c r="B2" s="548"/>
      <c r="C2" s="548"/>
      <c r="D2" s="548"/>
      <c r="E2" s="548"/>
      <c r="F2" s="548"/>
      <c r="G2" s="548"/>
      <c r="H2" s="548"/>
      <c r="I2" s="548"/>
      <c r="J2" s="548"/>
      <c r="K2" s="548"/>
      <c r="L2" s="548"/>
      <c r="M2" s="23"/>
      <c r="N2" s="21"/>
      <c r="O2" s="21"/>
      <c r="P2" s="362"/>
      <c r="Q2" s="362"/>
    </row>
    <row r="3" spans="1:32" ht="6.95" customHeight="1">
      <c r="S3" s="384"/>
      <c r="T3" s="384"/>
      <c r="U3" s="356"/>
      <c r="V3" s="355"/>
      <c r="W3" s="355"/>
      <c r="X3" s="355"/>
      <c r="Y3" s="355"/>
      <c r="Z3" s="356"/>
      <c r="AA3" s="356"/>
      <c r="AB3" s="356"/>
      <c r="AC3" s="356"/>
      <c r="AD3" s="355"/>
      <c r="AE3" s="355"/>
      <c r="AF3" s="355"/>
    </row>
    <row r="4" spans="1:32" ht="15" customHeight="1" thickBot="1">
      <c r="A4" s="60" t="s">
        <v>353</v>
      </c>
      <c r="B4" s="60"/>
      <c r="C4" s="60"/>
      <c r="D4" s="8"/>
      <c r="E4" s="8"/>
      <c r="G4" s="383"/>
      <c r="I4" s="8"/>
      <c r="J4" s="383"/>
      <c r="K4" s="383"/>
      <c r="L4" s="31" t="s">
        <v>244</v>
      </c>
      <c r="S4" s="330"/>
      <c r="T4" s="330"/>
      <c r="U4" s="357"/>
      <c r="V4" s="382"/>
      <c r="W4" s="382"/>
      <c r="X4" s="356"/>
      <c r="Y4" s="356"/>
      <c r="Z4" s="356"/>
      <c r="AA4" s="356"/>
      <c r="AB4" s="356"/>
      <c r="AC4" s="356"/>
      <c r="AD4" s="381"/>
      <c r="AE4" s="355"/>
      <c r="AF4" s="355"/>
    </row>
    <row r="5" spans="1:32" ht="20.100000000000001" customHeight="1">
      <c r="A5" s="761" t="s">
        <v>377</v>
      </c>
      <c r="B5" s="761"/>
      <c r="C5" s="761"/>
      <c r="D5" s="761"/>
      <c r="E5" s="761"/>
      <c r="F5" s="761"/>
      <c r="G5" s="761"/>
      <c r="H5" s="761"/>
      <c r="I5" s="761"/>
      <c r="J5" s="761"/>
      <c r="K5" s="309"/>
      <c r="L5" s="54">
        <v>2648</v>
      </c>
      <c r="S5" s="370"/>
      <c r="T5" s="370"/>
      <c r="U5" s="370"/>
      <c r="V5" s="335"/>
      <c r="W5" s="335"/>
      <c r="X5" s="335"/>
      <c r="Y5" s="335"/>
      <c r="Z5" s="335"/>
      <c r="AA5" s="335"/>
      <c r="AB5" s="335"/>
      <c r="AC5" s="335"/>
      <c r="AD5" s="335"/>
      <c r="AE5" s="334"/>
      <c r="AF5" s="380"/>
    </row>
    <row r="6" spans="1:32" ht="20.100000000000001" customHeight="1">
      <c r="A6" s="806" t="s">
        <v>384</v>
      </c>
      <c r="B6" s="806"/>
      <c r="C6" s="806"/>
      <c r="D6" s="806"/>
      <c r="E6" s="807"/>
      <c r="F6" s="50">
        <v>13</v>
      </c>
      <c r="G6" s="379">
        <v>2</v>
      </c>
      <c r="H6" s="406" t="s">
        <v>47</v>
      </c>
      <c r="I6" s="287" t="s">
        <v>41</v>
      </c>
      <c r="J6" s="402">
        <v>3</v>
      </c>
      <c r="K6" s="404" t="s">
        <v>48</v>
      </c>
      <c r="L6" s="50">
        <v>202</v>
      </c>
      <c r="M6" s="335"/>
      <c r="N6" s="335"/>
      <c r="O6" s="335"/>
      <c r="P6" s="342"/>
      <c r="S6" s="802"/>
      <c r="T6" s="802"/>
      <c r="U6" s="803"/>
      <c r="V6" s="681"/>
      <c r="W6" s="681"/>
      <c r="X6" s="681"/>
      <c r="Y6" s="681"/>
      <c r="Z6" s="681"/>
      <c r="AA6" s="681"/>
      <c r="AB6" s="681"/>
      <c r="AC6" s="681"/>
      <c r="AD6" s="681"/>
      <c r="AE6" s="682"/>
      <c r="AF6" s="810"/>
    </row>
    <row r="7" spans="1:32" ht="20.100000000000001" customHeight="1">
      <c r="A7" s="808" t="s">
        <v>385</v>
      </c>
      <c r="B7" s="808"/>
      <c r="C7" s="808"/>
      <c r="D7" s="808"/>
      <c r="E7" s="809"/>
      <c r="F7" s="78">
        <v>161</v>
      </c>
      <c r="G7" s="376">
        <v>3</v>
      </c>
      <c r="H7" s="377" t="s">
        <v>47</v>
      </c>
      <c r="I7" s="375" t="s">
        <v>41</v>
      </c>
      <c r="J7" s="407">
        <v>5</v>
      </c>
      <c r="K7" s="405" t="s">
        <v>48</v>
      </c>
      <c r="L7" s="78">
        <v>170</v>
      </c>
      <c r="M7" s="63"/>
      <c r="N7" s="63"/>
      <c r="O7" s="63"/>
      <c r="P7" s="63"/>
      <c r="S7" s="802"/>
      <c r="T7" s="802"/>
      <c r="U7" s="803"/>
      <c r="V7" s="682"/>
      <c r="W7" s="682"/>
      <c r="X7" s="681"/>
      <c r="Y7" s="682"/>
      <c r="Z7" s="681"/>
      <c r="AA7" s="682"/>
      <c r="AB7" s="681"/>
      <c r="AC7" s="682"/>
      <c r="AD7" s="681"/>
      <c r="AE7" s="681"/>
      <c r="AF7" s="810"/>
    </row>
    <row r="8" spans="1:32" ht="20.100000000000001" customHeight="1">
      <c r="A8" s="377">
        <v>0.3</v>
      </c>
      <c r="B8" s="377" t="s">
        <v>47</v>
      </c>
      <c r="C8" s="375" t="s">
        <v>41</v>
      </c>
      <c r="D8" s="377">
        <v>0.5</v>
      </c>
      <c r="E8" s="400" t="s">
        <v>48</v>
      </c>
      <c r="F8" s="78">
        <v>495</v>
      </c>
      <c r="G8" s="376">
        <v>5</v>
      </c>
      <c r="H8" s="377" t="s">
        <v>47</v>
      </c>
      <c r="I8" s="375" t="s">
        <v>41</v>
      </c>
      <c r="J8" s="402">
        <v>10</v>
      </c>
      <c r="K8" s="400" t="s">
        <v>48</v>
      </c>
      <c r="L8" s="78">
        <v>153</v>
      </c>
      <c r="M8" s="63"/>
      <c r="N8" s="63"/>
      <c r="O8" s="63"/>
      <c r="P8" s="63"/>
      <c r="S8" s="802"/>
      <c r="T8" s="802"/>
      <c r="U8" s="803"/>
      <c r="V8" s="682"/>
      <c r="W8" s="682"/>
      <c r="X8" s="681"/>
      <c r="Y8" s="682"/>
      <c r="Z8" s="681"/>
      <c r="AA8" s="682"/>
      <c r="AB8" s="681"/>
      <c r="AC8" s="682"/>
      <c r="AD8" s="681"/>
      <c r="AE8" s="681"/>
      <c r="AF8" s="810"/>
    </row>
    <row r="9" spans="1:32" ht="20.100000000000001" customHeight="1">
      <c r="A9" s="377">
        <v>0.5</v>
      </c>
      <c r="B9" s="377" t="s">
        <v>47</v>
      </c>
      <c r="C9" s="375" t="s">
        <v>39</v>
      </c>
      <c r="D9" s="377">
        <v>1</v>
      </c>
      <c r="E9" s="400" t="s">
        <v>48</v>
      </c>
      <c r="F9" s="78">
        <v>734</v>
      </c>
      <c r="G9" s="376">
        <v>10</v>
      </c>
      <c r="H9" s="377" t="s">
        <v>47</v>
      </c>
      <c r="I9" s="375" t="s">
        <v>39</v>
      </c>
      <c r="J9" s="402">
        <v>20</v>
      </c>
      <c r="K9" s="400" t="s">
        <v>48</v>
      </c>
      <c r="L9" s="78">
        <v>45</v>
      </c>
      <c r="M9" s="362"/>
      <c r="N9" s="362"/>
      <c r="O9" s="362"/>
      <c r="P9" s="362"/>
      <c r="S9" s="361"/>
      <c r="T9" s="361"/>
      <c r="U9" s="803"/>
      <c r="V9" s="682"/>
      <c r="W9" s="682"/>
      <c r="X9" s="682"/>
      <c r="Y9" s="682"/>
      <c r="Z9" s="682"/>
      <c r="AA9" s="682"/>
      <c r="AB9" s="682"/>
      <c r="AC9" s="682"/>
      <c r="AD9" s="681"/>
      <c r="AE9" s="681"/>
      <c r="AF9" s="810"/>
    </row>
    <row r="10" spans="1:32" ht="20.100000000000001" customHeight="1">
      <c r="A10" s="377">
        <v>1</v>
      </c>
      <c r="B10" s="377" t="s">
        <v>47</v>
      </c>
      <c r="C10" s="375" t="s">
        <v>39</v>
      </c>
      <c r="D10" s="377">
        <v>1.5</v>
      </c>
      <c r="E10" s="400" t="s">
        <v>48</v>
      </c>
      <c r="F10" s="78">
        <v>425</v>
      </c>
      <c r="G10" s="376">
        <v>20</v>
      </c>
      <c r="H10" s="377" t="s">
        <v>47</v>
      </c>
      <c r="I10" s="375" t="s">
        <v>39</v>
      </c>
      <c r="J10" s="402">
        <v>30</v>
      </c>
      <c r="K10" s="400" t="s">
        <v>48</v>
      </c>
      <c r="L10" s="78">
        <v>3</v>
      </c>
      <c r="S10" s="359"/>
      <c r="T10" s="359"/>
      <c r="U10" s="359"/>
      <c r="V10" s="358"/>
      <c r="W10" s="358"/>
      <c r="X10" s="358"/>
      <c r="Y10" s="358"/>
      <c r="Z10" s="358"/>
      <c r="AA10" s="358"/>
      <c r="AB10" s="358"/>
      <c r="AC10" s="358"/>
      <c r="AD10" s="358"/>
      <c r="AE10" s="358"/>
      <c r="AF10" s="374"/>
    </row>
    <row r="11" spans="1:32" ht="20.100000000000001" customHeight="1" thickBot="1">
      <c r="A11" s="373">
        <v>1.5</v>
      </c>
      <c r="B11" s="373" t="s">
        <v>47</v>
      </c>
      <c r="C11" s="277" t="s">
        <v>39</v>
      </c>
      <c r="D11" s="373">
        <v>2</v>
      </c>
      <c r="E11" s="401" t="s">
        <v>48</v>
      </c>
      <c r="F11" s="36">
        <v>246</v>
      </c>
      <c r="G11" s="372">
        <v>30</v>
      </c>
      <c r="H11" s="373" t="s">
        <v>47</v>
      </c>
      <c r="I11" s="277" t="s">
        <v>39</v>
      </c>
      <c r="J11" s="403">
        <v>50</v>
      </c>
      <c r="K11" s="401" t="s">
        <v>48</v>
      </c>
      <c r="L11" s="371">
        <v>1</v>
      </c>
    </row>
    <row r="12" spans="1:32" ht="15" customHeight="1">
      <c r="A12" s="20" t="s">
        <v>6</v>
      </c>
      <c r="B12" s="20"/>
      <c r="C12" s="20"/>
      <c r="D12" s="20"/>
      <c r="E12" s="20"/>
      <c r="I12" s="20"/>
    </row>
    <row r="13" spans="1:32" ht="12.75" customHeight="1">
      <c r="A13" s="330"/>
      <c r="B13" s="330"/>
      <c r="C13" s="330"/>
      <c r="D13" s="330"/>
      <c r="E13" s="330"/>
      <c r="I13" s="330"/>
    </row>
    <row r="14" spans="1:32" ht="12.75" customHeight="1">
      <c r="A14" s="330"/>
      <c r="B14" s="330"/>
      <c r="C14" s="330"/>
      <c r="D14" s="330"/>
      <c r="E14" s="330"/>
      <c r="I14" s="330"/>
    </row>
    <row r="32" ht="12.75" customHeight="1"/>
    <row r="33" ht="12.75" customHeight="1"/>
    <row r="34" ht="12.75" customHeight="1"/>
    <row r="35" ht="12.75" customHeight="1"/>
    <row r="36" ht="12.75" customHeight="1"/>
    <row r="37" ht="12.7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sheetData>
  <mergeCells count="21">
    <mergeCell ref="V6:V9"/>
    <mergeCell ref="Z7:Z9"/>
    <mergeCell ref="X6:Y6"/>
    <mergeCell ref="AB6:AC6"/>
    <mergeCell ref="X7:X9"/>
    <mergeCell ref="AF6:AF9"/>
    <mergeCell ref="A2:L2"/>
    <mergeCell ref="A5:J5"/>
    <mergeCell ref="AB7:AB9"/>
    <mergeCell ref="S6:T8"/>
    <mergeCell ref="U6:U9"/>
    <mergeCell ref="AA7:AA9"/>
    <mergeCell ref="W6:W9"/>
    <mergeCell ref="AD6:AE6"/>
    <mergeCell ref="A6:E6"/>
    <mergeCell ref="A7:E7"/>
    <mergeCell ref="Z6:AA6"/>
    <mergeCell ref="AC7:AC9"/>
    <mergeCell ref="AD7:AD9"/>
    <mergeCell ref="AE7:AE9"/>
    <mergeCell ref="Y7:Y9"/>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0"/>
  <sheetViews>
    <sheetView showGridLines="0" workbookViewId="0"/>
  </sheetViews>
  <sheetFormatPr defaultRowHeight="13.5"/>
  <cols>
    <col min="1" max="6" width="13.625" customWidth="1"/>
  </cols>
  <sheetData>
    <row r="2" spans="1:27" s="329" customFormat="1" ht="22.5" customHeight="1">
      <c r="A2" s="548" t="s">
        <v>383</v>
      </c>
      <c r="B2" s="548"/>
      <c r="C2" s="548"/>
      <c r="D2" s="548"/>
      <c r="E2" s="548"/>
      <c r="F2" s="548"/>
      <c r="G2" s="23"/>
      <c r="H2" s="21"/>
      <c r="I2" s="21"/>
    </row>
    <row r="3" spans="1:27" s="329" customFormat="1" ht="6.95" customHeight="1">
      <c r="A3" s="6"/>
      <c r="B3" s="6"/>
      <c r="C3" s="6"/>
      <c r="D3" s="6"/>
      <c r="E3" s="6"/>
      <c r="F3" s="6"/>
      <c r="G3" s="23"/>
      <c r="H3" s="21"/>
      <c r="I3" s="21"/>
    </row>
    <row r="4" spans="1:27" s="329" customFormat="1" ht="15" customHeight="1" thickBot="1">
      <c r="A4" s="60" t="s">
        <v>353</v>
      </c>
      <c r="B4" s="390"/>
      <c r="C4" s="390"/>
      <c r="D4" s="389"/>
      <c r="E4" s="353"/>
      <c r="F4" s="10" t="s">
        <v>244</v>
      </c>
      <c r="G4" s="353"/>
      <c r="H4" s="353"/>
      <c r="I4" s="353"/>
      <c r="J4" s="353"/>
      <c r="K4" s="353"/>
      <c r="M4" s="399"/>
      <c r="N4" s="399"/>
      <c r="O4" s="394"/>
      <c r="P4" s="398"/>
      <c r="Q4" s="398"/>
      <c r="R4" s="397"/>
      <c r="S4" s="397"/>
      <c r="T4" s="397"/>
      <c r="U4" s="397"/>
      <c r="V4" s="397"/>
      <c r="W4" s="397"/>
      <c r="X4" s="397"/>
      <c r="Y4" s="397"/>
      <c r="Z4" s="392"/>
      <c r="AA4" s="392"/>
    </row>
    <row r="5" spans="1:27" s="329" customFormat="1" ht="12.75" customHeight="1">
      <c r="A5" s="814" t="s">
        <v>33</v>
      </c>
      <c r="B5" s="811" t="s">
        <v>382</v>
      </c>
      <c r="C5" s="396"/>
      <c r="D5" s="811" t="s">
        <v>381</v>
      </c>
      <c r="E5" s="395"/>
      <c r="F5" s="811" t="s">
        <v>380</v>
      </c>
      <c r="G5" s="389"/>
      <c r="H5" s="389"/>
      <c r="I5" s="389"/>
      <c r="J5" s="345"/>
      <c r="K5" s="389"/>
      <c r="M5" s="394"/>
      <c r="N5" s="394"/>
      <c r="O5" s="394"/>
      <c r="P5" s="393"/>
      <c r="Q5" s="393"/>
      <c r="R5" s="393"/>
      <c r="S5" s="393"/>
      <c r="T5" s="393"/>
      <c r="U5" s="393"/>
      <c r="V5" s="393"/>
      <c r="W5" s="393"/>
      <c r="X5" s="393"/>
      <c r="Y5" s="393"/>
      <c r="Z5" s="342"/>
      <c r="AA5" s="392"/>
    </row>
    <row r="6" spans="1:27" s="329" customFormat="1" ht="18.75" customHeight="1">
      <c r="A6" s="815"/>
      <c r="B6" s="812"/>
      <c r="C6" s="817" t="s">
        <v>379</v>
      </c>
      <c r="D6" s="812"/>
      <c r="E6" s="819" t="s">
        <v>379</v>
      </c>
      <c r="F6" s="812"/>
      <c r="G6" s="353"/>
      <c r="H6" s="353"/>
      <c r="I6" s="353"/>
      <c r="J6" s="389"/>
      <c r="K6" s="353"/>
      <c r="M6" s="391"/>
      <c r="N6" s="391"/>
      <c r="O6" s="388"/>
      <c r="P6" s="390"/>
      <c r="Q6" s="389"/>
      <c r="R6" s="389"/>
      <c r="S6" s="345"/>
      <c r="T6" s="345"/>
      <c r="U6" s="342"/>
      <c r="V6" s="346"/>
      <c r="W6" s="346"/>
      <c r="X6" s="346"/>
      <c r="Y6" s="346"/>
      <c r="Z6" s="346"/>
      <c r="AA6" s="388"/>
    </row>
    <row r="7" spans="1:27" s="329" customFormat="1" ht="18.75" customHeight="1">
      <c r="A7" s="816"/>
      <c r="B7" s="813"/>
      <c r="C7" s="818"/>
      <c r="D7" s="813"/>
      <c r="E7" s="820"/>
      <c r="F7" s="813"/>
      <c r="G7" s="362"/>
      <c r="H7" s="362"/>
      <c r="I7" s="362"/>
      <c r="J7" s="362"/>
      <c r="K7" s="362"/>
      <c r="M7" s="391"/>
      <c r="N7" s="391"/>
      <c r="O7" s="388"/>
      <c r="P7" s="390"/>
      <c r="Q7" s="389"/>
      <c r="R7" s="389"/>
      <c r="S7" s="389"/>
      <c r="T7" s="389"/>
      <c r="U7" s="389"/>
      <c r="V7" s="389"/>
      <c r="W7" s="389"/>
      <c r="X7" s="389"/>
      <c r="Y7" s="345"/>
      <c r="Z7" s="389"/>
      <c r="AA7" s="388"/>
    </row>
    <row r="8" spans="1:27" s="329" customFormat="1" ht="21.95" customHeight="1" thickBot="1">
      <c r="A8" s="32">
        <v>2648</v>
      </c>
      <c r="B8" s="17">
        <v>914</v>
      </c>
      <c r="C8" s="17">
        <v>823</v>
      </c>
      <c r="D8" s="17">
        <v>591</v>
      </c>
      <c r="E8" s="17">
        <v>215</v>
      </c>
      <c r="F8" s="17">
        <v>1143</v>
      </c>
      <c r="G8" s="345"/>
      <c r="H8" s="345"/>
      <c r="I8" s="345"/>
      <c r="J8" s="345"/>
      <c r="K8" s="345"/>
      <c r="M8" s="386"/>
      <c r="N8" s="386"/>
      <c r="O8" s="378"/>
      <c r="P8" s="64"/>
      <c r="Q8" s="64"/>
      <c r="R8" s="63"/>
      <c r="S8" s="63"/>
      <c r="T8" s="63"/>
      <c r="U8" s="63"/>
      <c r="V8" s="63"/>
      <c r="W8" s="63"/>
      <c r="X8" s="63"/>
      <c r="Y8" s="385"/>
      <c r="Z8" s="63"/>
      <c r="AA8" s="378"/>
    </row>
    <row r="9" spans="1:27" s="329" customFormat="1" ht="12.75" customHeight="1">
      <c r="A9" s="20" t="s">
        <v>6</v>
      </c>
      <c r="B9" s="387"/>
      <c r="C9" s="387"/>
      <c r="D9" s="387"/>
      <c r="E9" s="387"/>
      <c r="F9" s="387"/>
      <c r="G9" s="387"/>
      <c r="H9" s="387"/>
      <c r="I9" s="387"/>
      <c r="J9" s="387"/>
      <c r="K9" s="387"/>
      <c r="M9" s="386"/>
      <c r="N9" s="386"/>
      <c r="O9" s="378"/>
      <c r="P9" s="64"/>
      <c r="Q9" s="64"/>
      <c r="R9" s="63"/>
      <c r="S9" s="63"/>
      <c r="T9" s="63"/>
      <c r="U9" s="63"/>
      <c r="V9" s="63"/>
      <c r="W9" s="63"/>
      <c r="X9" s="63"/>
      <c r="Y9" s="385"/>
      <c r="Z9" s="63"/>
      <c r="AA9" s="378"/>
    </row>
    <row r="10" spans="1:27" s="329" customFormat="1" ht="12.75" customHeight="1">
      <c r="M10" s="359"/>
      <c r="N10" s="359"/>
      <c r="O10" s="359"/>
      <c r="P10" s="358"/>
      <c r="Q10" s="358"/>
      <c r="R10" s="358"/>
      <c r="S10" s="358"/>
      <c r="T10" s="358"/>
      <c r="U10" s="358"/>
      <c r="V10" s="358"/>
      <c r="W10" s="358"/>
      <c r="X10" s="358"/>
      <c r="Y10" s="358"/>
      <c r="Z10" s="358"/>
      <c r="AA10" s="374"/>
    </row>
  </sheetData>
  <mergeCells count="7">
    <mergeCell ref="A2:F2"/>
    <mergeCell ref="F5:F7"/>
    <mergeCell ref="A5:A7"/>
    <mergeCell ref="D5:D7"/>
    <mergeCell ref="C6:C7"/>
    <mergeCell ref="E6:E7"/>
    <mergeCell ref="B5:B7"/>
  </mergeCells>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3.5"/>
  <cols>
    <col min="1" max="7" width="11.625" customWidth="1"/>
  </cols>
  <sheetData>
    <row r="1" spans="1:9" s="329" customFormat="1" ht="12.75" customHeight="1"/>
    <row r="2" spans="1:9" s="329" customFormat="1" ht="22.5" customHeight="1">
      <c r="A2" s="548" t="s">
        <v>393</v>
      </c>
      <c r="B2" s="548"/>
      <c r="C2" s="548"/>
      <c r="D2" s="548"/>
      <c r="E2" s="548"/>
      <c r="F2" s="548"/>
      <c r="G2" s="548"/>
      <c r="H2" s="21"/>
      <c r="I2" s="21"/>
    </row>
    <row r="3" spans="1:9" s="329" customFormat="1" ht="6.95" customHeight="1">
      <c r="A3" s="6"/>
      <c r="B3" s="6"/>
      <c r="C3" s="6"/>
      <c r="D3" s="6"/>
      <c r="E3" s="6"/>
      <c r="F3" s="6"/>
      <c r="G3" s="6"/>
      <c r="H3" s="21"/>
      <c r="I3" s="21"/>
    </row>
    <row r="4" spans="1:9" s="329" customFormat="1" ht="15" customHeight="1" thickBot="1">
      <c r="A4" s="60" t="s">
        <v>353</v>
      </c>
      <c r="G4" s="10" t="s">
        <v>244</v>
      </c>
    </row>
    <row r="5" spans="1:9" s="329" customFormat="1" ht="12.75" customHeight="1">
      <c r="A5" s="814" t="s">
        <v>33</v>
      </c>
      <c r="B5" s="811" t="s">
        <v>392</v>
      </c>
      <c r="C5" s="304"/>
      <c r="D5" s="305"/>
      <c r="E5" s="825" t="s">
        <v>391</v>
      </c>
      <c r="F5" s="825"/>
      <c r="G5" s="740"/>
    </row>
    <row r="6" spans="1:9" s="329" customFormat="1" ht="18.75" customHeight="1">
      <c r="A6" s="815"/>
      <c r="B6" s="823"/>
      <c r="C6" s="817" t="s">
        <v>390</v>
      </c>
      <c r="D6" s="817" t="s">
        <v>389</v>
      </c>
      <c r="E6" s="818" t="s">
        <v>388</v>
      </c>
      <c r="F6" s="821" t="s">
        <v>387</v>
      </c>
      <c r="G6" s="822" t="s">
        <v>386</v>
      </c>
    </row>
    <row r="7" spans="1:9" s="329" customFormat="1" ht="18.75" customHeight="1">
      <c r="A7" s="816"/>
      <c r="B7" s="824"/>
      <c r="C7" s="818"/>
      <c r="D7" s="818"/>
      <c r="E7" s="818"/>
      <c r="F7" s="821"/>
      <c r="G7" s="822"/>
    </row>
    <row r="8" spans="1:9" s="329" customFormat="1" ht="21.95" customHeight="1" thickBot="1">
      <c r="A8" s="15">
        <v>2648</v>
      </c>
      <c r="B8" s="17">
        <v>760</v>
      </c>
      <c r="C8" s="17">
        <v>396</v>
      </c>
      <c r="D8" s="17">
        <v>334</v>
      </c>
      <c r="E8" s="17">
        <v>1888</v>
      </c>
      <c r="F8" s="17">
        <v>640</v>
      </c>
      <c r="G8" s="17">
        <v>1248</v>
      </c>
    </row>
    <row r="9" spans="1:9">
      <c r="A9" s="20" t="s">
        <v>6</v>
      </c>
    </row>
  </sheetData>
  <mergeCells count="9">
    <mergeCell ref="A2:G2"/>
    <mergeCell ref="F6:F7"/>
    <mergeCell ref="G6:G7"/>
    <mergeCell ref="A5:A7"/>
    <mergeCell ref="B5:B7"/>
    <mergeCell ref="E5:G5"/>
    <mergeCell ref="C6:C7"/>
    <mergeCell ref="D6:D7"/>
    <mergeCell ref="E6:E7"/>
  </mergeCells>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84"/>
  <sheetViews>
    <sheetView showGridLines="0" zoomScaleNormal="100" workbookViewId="0"/>
  </sheetViews>
  <sheetFormatPr defaultRowHeight="13.5"/>
  <cols>
    <col min="1" max="1" width="15.625" customWidth="1"/>
    <col min="2" max="2" width="0.75" customWidth="1"/>
    <col min="3" max="3" width="12.625" style="408" customWidth="1"/>
    <col min="4" max="4" width="12.625" customWidth="1"/>
    <col min="5" max="6" width="11.125" customWidth="1"/>
    <col min="7" max="7" width="11.125" style="408" customWidth="1"/>
    <col min="8" max="8" width="11.125" customWidth="1"/>
    <col min="9" max="10" width="13.625" customWidth="1"/>
    <col min="11" max="11" width="12.625" customWidth="1"/>
    <col min="12" max="14" width="12.625" style="408" customWidth="1"/>
  </cols>
  <sheetData>
    <row r="2" spans="1:14" s="319" customFormat="1" ht="22.5" customHeight="1">
      <c r="A2" s="643" t="s">
        <v>438</v>
      </c>
      <c r="B2" s="643"/>
      <c r="C2" s="643"/>
      <c r="D2" s="643"/>
      <c r="E2" s="643"/>
      <c r="F2" s="643"/>
      <c r="G2" s="643"/>
      <c r="H2" s="643"/>
      <c r="I2" s="22" t="s">
        <v>437</v>
      </c>
      <c r="J2" s="22"/>
      <c r="K2" s="22"/>
      <c r="L2" s="22"/>
      <c r="M2" s="22"/>
      <c r="N2" s="22"/>
    </row>
    <row r="3" spans="1:14" s="466" customFormat="1" ht="13.5" customHeight="1">
      <c r="A3" s="165"/>
      <c r="B3" s="165"/>
      <c r="C3" s="165"/>
      <c r="D3" s="165"/>
      <c r="E3" s="165"/>
      <c r="F3" s="165"/>
      <c r="G3" s="165"/>
      <c r="H3" s="165"/>
      <c r="I3" s="165"/>
      <c r="J3" s="165"/>
      <c r="K3" s="165"/>
      <c r="L3" s="165"/>
      <c r="M3" s="165"/>
      <c r="N3" s="165"/>
    </row>
    <row r="4" spans="1:14" s="3" customFormat="1" ht="13.5" customHeight="1" thickBot="1">
      <c r="A4" s="20" t="s">
        <v>436</v>
      </c>
      <c r="B4" s="20"/>
      <c r="C4" s="464"/>
      <c r="D4" s="20"/>
      <c r="E4" s="20"/>
      <c r="F4" s="20"/>
      <c r="G4" s="464"/>
      <c r="H4" s="20"/>
      <c r="I4" s="60"/>
      <c r="J4" s="20"/>
      <c r="K4" s="20"/>
      <c r="L4" s="464"/>
      <c r="M4" s="464"/>
      <c r="N4" s="464"/>
    </row>
    <row r="5" spans="1:14" s="3" customFormat="1" ht="13.5" customHeight="1">
      <c r="A5" s="830" t="s">
        <v>427</v>
      </c>
      <c r="B5" s="463"/>
      <c r="C5" s="831" t="s">
        <v>435</v>
      </c>
      <c r="D5" s="826"/>
      <c r="E5" s="826"/>
      <c r="F5" s="826"/>
      <c r="G5" s="826"/>
      <c r="H5" s="826"/>
      <c r="I5" s="826" t="s">
        <v>434</v>
      </c>
      <c r="J5" s="826"/>
      <c r="K5" s="826"/>
      <c r="L5" s="826"/>
      <c r="M5" s="826"/>
      <c r="N5" s="826"/>
    </row>
    <row r="6" spans="1:14" s="3" customFormat="1" ht="13.5" customHeight="1">
      <c r="A6" s="655"/>
      <c r="B6" s="462"/>
      <c r="C6" s="829" t="s">
        <v>424</v>
      </c>
      <c r="D6" s="828"/>
      <c r="E6" s="829" t="s">
        <v>423</v>
      </c>
      <c r="F6" s="828"/>
      <c r="G6" s="829" t="s">
        <v>422</v>
      </c>
      <c r="H6" s="827"/>
      <c r="I6" s="827" t="s">
        <v>424</v>
      </c>
      <c r="J6" s="828"/>
      <c r="K6" s="829" t="s">
        <v>423</v>
      </c>
      <c r="L6" s="828"/>
      <c r="M6" s="829" t="s">
        <v>422</v>
      </c>
      <c r="N6" s="827"/>
    </row>
    <row r="7" spans="1:14" s="5" customFormat="1" ht="13.5" customHeight="1">
      <c r="A7" s="598"/>
      <c r="B7" s="461"/>
      <c r="C7" s="460" t="s">
        <v>419</v>
      </c>
      <c r="D7" s="41" t="s">
        <v>418</v>
      </c>
      <c r="E7" s="460" t="s">
        <v>419</v>
      </c>
      <c r="F7" s="41" t="s">
        <v>418</v>
      </c>
      <c r="G7" s="460" t="s">
        <v>433</v>
      </c>
      <c r="H7" s="41" t="s">
        <v>418</v>
      </c>
      <c r="I7" s="465" t="s">
        <v>432</v>
      </c>
      <c r="J7" s="96" t="s">
        <v>418</v>
      </c>
      <c r="K7" s="457" t="s">
        <v>431</v>
      </c>
      <c r="L7" s="96" t="s">
        <v>418</v>
      </c>
      <c r="M7" s="457" t="s">
        <v>430</v>
      </c>
      <c r="N7" s="96" t="s">
        <v>418</v>
      </c>
    </row>
    <row r="8" spans="1:14" s="3" customFormat="1" ht="13.5" customHeight="1">
      <c r="A8" s="456" t="s">
        <v>415</v>
      </c>
      <c r="B8" s="455"/>
      <c r="C8" s="453">
        <v>1621000</v>
      </c>
      <c r="D8" s="453">
        <v>8466000</v>
      </c>
      <c r="E8" s="452">
        <v>26900</v>
      </c>
      <c r="F8" s="144">
        <v>141800</v>
      </c>
      <c r="G8" s="452">
        <v>6080</v>
      </c>
      <c r="H8" s="144">
        <v>32600</v>
      </c>
      <c r="I8" s="454">
        <v>1625000</v>
      </c>
      <c r="J8" s="453">
        <v>8478000</v>
      </c>
      <c r="K8" s="452">
        <v>27800</v>
      </c>
      <c r="L8" s="144">
        <v>137100</v>
      </c>
      <c r="M8" s="144">
        <v>6720</v>
      </c>
      <c r="N8" s="144">
        <v>33700</v>
      </c>
    </row>
    <row r="9" spans="1:14" s="3" customFormat="1" ht="13.5" customHeight="1">
      <c r="A9" s="440" t="s">
        <v>414</v>
      </c>
      <c r="B9" s="431"/>
      <c r="C9" s="445">
        <v>208300</v>
      </c>
      <c r="D9" s="445">
        <v>674200</v>
      </c>
      <c r="E9" s="127">
        <v>11200</v>
      </c>
      <c r="F9" s="126">
        <v>39400</v>
      </c>
      <c r="G9" s="127">
        <v>2460</v>
      </c>
      <c r="H9" s="126">
        <v>9510</v>
      </c>
      <c r="I9" s="446">
        <v>206900</v>
      </c>
      <c r="J9" s="445">
        <v>571300</v>
      </c>
      <c r="K9" s="127">
        <v>10900</v>
      </c>
      <c r="L9" s="126">
        <v>28100</v>
      </c>
      <c r="M9" s="126">
        <v>2310</v>
      </c>
      <c r="N9" s="126">
        <v>6470</v>
      </c>
    </row>
    <row r="10" spans="1:14" s="3" customFormat="1" ht="13.5" customHeight="1">
      <c r="A10" s="440" t="s">
        <v>413</v>
      </c>
      <c r="B10" s="431"/>
      <c r="C10" s="445">
        <v>36000</v>
      </c>
      <c r="D10" s="445">
        <v>115800</v>
      </c>
      <c r="E10" s="127">
        <v>9810</v>
      </c>
      <c r="F10" s="126">
        <v>31700</v>
      </c>
      <c r="G10" s="127">
        <v>4830</v>
      </c>
      <c r="H10" s="126">
        <v>16500</v>
      </c>
      <c r="I10" s="446">
        <v>36600</v>
      </c>
      <c r="J10" s="445">
        <v>104300</v>
      </c>
      <c r="K10" s="127">
        <v>9970</v>
      </c>
      <c r="L10" s="126">
        <v>26700</v>
      </c>
      <c r="M10" s="126">
        <v>4900</v>
      </c>
      <c r="N10" s="126">
        <v>13300</v>
      </c>
    </row>
    <row r="11" spans="1:14" s="3" customFormat="1" ht="13.5" customHeight="1">
      <c r="A11" s="440" t="s">
        <v>412</v>
      </c>
      <c r="B11" s="431"/>
      <c r="C11" s="445">
        <v>145400</v>
      </c>
      <c r="D11" s="445">
        <v>229900</v>
      </c>
      <c r="E11" s="127">
        <v>8840</v>
      </c>
      <c r="F11" s="126">
        <v>21000</v>
      </c>
      <c r="G11" s="127">
        <v>3060</v>
      </c>
      <c r="H11" s="126">
        <v>7380</v>
      </c>
      <c r="I11" s="446">
        <v>137700</v>
      </c>
      <c r="J11" s="445">
        <v>222500</v>
      </c>
      <c r="K11" s="127">
        <v>7620</v>
      </c>
      <c r="L11" s="126">
        <v>18100</v>
      </c>
      <c r="M11" s="126">
        <v>2390</v>
      </c>
      <c r="N11" s="126">
        <v>5430</v>
      </c>
    </row>
    <row r="12" spans="1:14" s="3" customFormat="1" ht="13.5" customHeight="1">
      <c r="A12" s="440" t="s">
        <v>237</v>
      </c>
      <c r="B12" s="431"/>
      <c r="C12" s="449">
        <v>12400</v>
      </c>
      <c r="D12" s="449">
        <v>620200</v>
      </c>
      <c r="E12" s="451">
        <v>158</v>
      </c>
      <c r="F12" s="451">
        <v>11600</v>
      </c>
      <c r="G12" s="451" t="s">
        <v>395</v>
      </c>
      <c r="H12" s="451" t="s">
        <v>395</v>
      </c>
      <c r="I12" s="450">
        <v>12100</v>
      </c>
      <c r="J12" s="449">
        <v>587800</v>
      </c>
      <c r="K12" s="428">
        <v>152</v>
      </c>
      <c r="L12" s="427">
        <v>10800</v>
      </c>
      <c r="M12" s="426" t="s">
        <v>395</v>
      </c>
      <c r="N12" s="426" t="s">
        <v>395</v>
      </c>
    </row>
    <row r="13" spans="1:14" s="3" customFormat="1" ht="13.5" customHeight="1">
      <c r="A13" s="440" t="s">
        <v>411</v>
      </c>
      <c r="B13" s="431"/>
      <c r="C13" s="449">
        <v>3190</v>
      </c>
      <c r="D13" s="449">
        <v>322200</v>
      </c>
      <c r="E13" s="451">
        <v>83</v>
      </c>
      <c r="F13" s="451">
        <v>8630</v>
      </c>
      <c r="G13" s="451">
        <v>20</v>
      </c>
      <c r="H13" s="451">
        <v>2230</v>
      </c>
      <c r="I13" s="450">
        <v>3110</v>
      </c>
      <c r="J13" s="449">
        <v>303900</v>
      </c>
      <c r="K13" s="428">
        <v>76</v>
      </c>
      <c r="L13" s="427">
        <v>7750</v>
      </c>
      <c r="M13" s="427">
        <v>20</v>
      </c>
      <c r="N13" s="427">
        <v>2090</v>
      </c>
    </row>
    <row r="14" spans="1:14" s="3" customFormat="1" ht="13.5" customHeight="1">
      <c r="A14" s="440" t="s">
        <v>410</v>
      </c>
      <c r="B14" s="431"/>
      <c r="C14" s="429">
        <v>12400</v>
      </c>
      <c r="D14" s="429">
        <v>717600</v>
      </c>
      <c r="E14" s="428">
        <v>81</v>
      </c>
      <c r="F14" s="428">
        <v>4790</v>
      </c>
      <c r="G14" s="140" t="s">
        <v>395</v>
      </c>
      <c r="H14" s="426" t="s">
        <v>395</v>
      </c>
      <c r="I14" s="430">
        <v>12300</v>
      </c>
      <c r="J14" s="429">
        <v>690900</v>
      </c>
      <c r="K14" s="428">
        <v>78</v>
      </c>
      <c r="L14" s="427">
        <v>4590</v>
      </c>
      <c r="M14" s="426" t="s">
        <v>395</v>
      </c>
      <c r="N14" s="426" t="s">
        <v>395</v>
      </c>
    </row>
    <row r="15" spans="1:14" s="3" customFormat="1" ht="13.5" customHeight="1">
      <c r="A15" s="440" t="s">
        <v>409</v>
      </c>
      <c r="B15" s="431"/>
      <c r="C15" s="441">
        <v>4000</v>
      </c>
      <c r="D15" s="441">
        <v>372200</v>
      </c>
      <c r="E15" s="428">
        <v>43</v>
      </c>
      <c r="F15" s="428">
        <v>4140</v>
      </c>
      <c r="G15" s="428">
        <v>17</v>
      </c>
      <c r="H15" s="427">
        <v>1850</v>
      </c>
      <c r="I15" s="442">
        <v>3970</v>
      </c>
      <c r="J15" s="441">
        <v>368100</v>
      </c>
      <c r="K15" s="428">
        <v>42</v>
      </c>
      <c r="L15" s="427">
        <v>4010</v>
      </c>
      <c r="M15" s="427">
        <v>17</v>
      </c>
      <c r="N15" s="427">
        <v>1800</v>
      </c>
    </row>
    <row r="16" spans="1:14" s="3" customFormat="1" ht="13.5" customHeight="1">
      <c r="A16" s="440" t="s">
        <v>408</v>
      </c>
      <c r="B16" s="431"/>
      <c r="C16" s="429">
        <v>10400</v>
      </c>
      <c r="D16" s="429">
        <v>349100</v>
      </c>
      <c r="E16" s="428">
        <v>78</v>
      </c>
      <c r="F16" s="428">
        <v>4910</v>
      </c>
      <c r="G16" s="140" t="s">
        <v>395</v>
      </c>
      <c r="H16" s="426" t="s">
        <v>395</v>
      </c>
      <c r="I16" s="430">
        <v>10300</v>
      </c>
      <c r="J16" s="429">
        <v>330100</v>
      </c>
      <c r="K16" s="428">
        <v>75</v>
      </c>
      <c r="L16" s="427">
        <v>4310</v>
      </c>
      <c r="M16" s="426" t="s">
        <v>395</v>
      </c>
      <c r="N16" s="426" t="s">
        <v>395</v>
      </c>
    </row>
    <row r="17" spans="1:15" s="3" customFormat="1" ht="13.5" customHeight="1">
      <c r="A17" s="440" t="s">
        <v>407</v>
      </c>
      <c r="B17" s="431"/>
      <c r="C17" s="447">
        <v>1250</v>
      </c>
      <c r="D17" s="447">
        <v>131400</v>
      </c>
      <c r="E17" s="428">
        <v>22</v>
      </c>
      <c r="F17" s="427">
        <v>3080</v>
      </c>
      <c r="G17" s="428">
        <v>10</v>
      </c>
      <c r="H17" s="427">
        <v>1430</v>
      </c>
      <c r="I17" s="448">
        <v>1210</v>
      </c>
      <c r="J17" s="447">
        <v>115200</v>
      </c>
      <c r="K17" s="428">
        <v>21</v>
      </c>
      <c r="L17" s="427">
        <v>2750</v>
      </c>
      <c r="M17" s="427">
        <v>9</v>
      </c>
      <c r="N17" s="427">
        <v>1310</v>
      </c>
    </row>
    <row r="18" spans="1:15" s="3" customFormat="1" ht="13.5" customHeight="1">
      <c r="A18" s="440" t="s">
        <v>406</v>
      </c>
      <c r="B18" s="431"/>
      <c r="C18" s="445">
        <v>24000</v>
      </c>
      <c r="D18" s="445">
        <v>1161000</v>
      </c>
      <c r="E18" s="127">
        <v>2760</v>
      </c>
      <c r="F18" s="126">
        <v>150400</v>
      </c>
      <c r="G18" s="127">
        <v>123</v>
      </c>
      <c r="H18" s="126">
        <v>6460</v>
      </c>
      <c r="I18" s="446">
        <v>24000</v>
      </c>
      <c r="J18" s="445">
        <v>1042000</v>
      </c>
      <c r="K18" s="428">
        <v>2750</v>
      </c>
      <c r="L18" s="427">
        <v>144900</v>
      </c>
      <c r="M18" s="427">
        <v>124</v>
      </c>
      <c r="N18" s="427">
        <v>6000</v>
      </c>
    </row>
    <row r="19" spans="1:15" s="3" customFormat="1" ht="13.5" customHeight="1">
      <c r="A19" s="440" t="s">
        <v>429</v>
      </c>
      <c r="B19" s="431"/>
      <c r="C19" s="443">
        <v>33200</v>
      </c>
      <c r="D19" s="443">
        <v>1385000</v>
      </c>
      <c r="E19" s="127">
        <v>221</v>
      </c>
      <c r="F19" s="126">
        <v>7290</v>
      </c>
      <c r="G19" s="140" t="s">
        <v>395</v>
      </c>
      <c r="H19" s="426" t="s">
        <v>395</v>
      </c>
      <c r="I19" s="444">
        <v>33300</v>
      </c>
      <c r="J19" s="443">
        <v>1360000</v>
      </c>
      <c r="K19" s="428">
        <v>222</v>
      </c>
      <c r="L19" s="427">
        <v>7560</v>
      </c>
      <c r="M19" s="426" t="s">
        <v>395</v>
      </c>
      <c r="N19" s="426" t="s">
        <v>395</v>
      </c>
    </row>
    <row r="20" spans="1:15" s="3" customFormat="1" ht="13.5" customHeight="1">
      <c r="A20" s="432" t="s">
        <v>405</v>
      </c>
      <c r="B20" s="431"/>
      <c r="C20" s="429">
        <v>14200</v>
      </c>
      <c r="D20" s="429">
        <v>564600</v>
      </c>
      <c r="E20" s="428">
        <v>168</v>
      </c>
      <c r="F20" s="428">
        <v>5750</v>
      </c>
      <c r="G20" s="140" t="s">
        <v>395</v>
      </c>
      <c r="H20" s="426" t="s">
        <v>395</v>
      </c>
      <c r="I20" s="430">
        <v>14400</v>
      </c>
      <c r="J20" s="429">
        <v>560100</v>
      </c>
      <c r="K20" s="428">
        <v>168</v>
      </c>
      <c r="L20" s="427">
        <v>6050</v>
      </c>
      <c r="M20" s="426" t="s">
        <v>395</v>
      </c>
      <c r="N20" s="426" t="s">
        <v>395</v>
      </c>
    </row>
    <row r="21" spans="1:15" s="3" customFormat="1" ht="13.5" customHeight="1">
      <c r="A21" s="432" t="s">
        <v>223</v>
      </c>
      <c r="B21" s="431"/>
      <c r="C21" s="429">
        <v>36400</v>
      </c>
      <c r="D21" s="429">
        <v>1593000</v>
      </c>
      <c r="E21" s="428">
        <v>92</v>
      </c>
      <c r="F21" s="428">
        <v>3100</v>
      </c>
      <c r="G21" s="140" t="s">
        <v>395</v>
      </c>
      <c r="H21" s="426" t="s">
        <v>395</v>
      </c>
      <c r="I21" s="430">
        <v>35700</v>
      </c>
      <c r="J21" s="429">
        <v>1496000</v>
      </c>
      <c r="K21" s="428">
        <v>87</v>
      </c>
      <c r="L21" s="427">
        <v>2980</v>
      </c>
      <c r="M21" s="426" t="s">
        <v>395</v>
      </c>
      <c r="N21" s="426" t="s">
        <v>395</v>
      </c>
    </row>
    <row r="22" spans="1:15" s="3" customFormat="1" ht="13.5" customHeight="1">
      <c r="A22" s="432" t="s">
        <v>403</v>
      </c>
      <c r="B22" s="431"/>
      <c r="C22" s="429">
        <v>24200</v>
      </c>
      <c r="D22" s="429">
        <v>1093000</v>
      </c>
      <c r="E22" s="428">
        <v>74</v>
      </c>
      <c r="F22" s="428">
        <v>2660</v>
      </c>
      <c r="G22" s="140" t="s">
        <v>395</v>
      </c>
      <c r="H22" s="426" t="s">
        <v>395</v>
      </c>
      <c r="I22" s="430">
        <v>23900</v>
      </c>
      <c r="J22" s="429">
        <v>1031000</v>
      </c>
      <c r="K22" s="428">
        <v>72</v>
      </c>
      <c r="L22" s="427">
        <v>2600</v>
      </c>
      <c r="M22" s="426" t="s">
        <v>395</v>
      </c>
      <c r="N22" s="426" t="s">
        <v>395</v>
      </c>
    </row>
    <row r="23" spans="1:15" s="3" customFormat="1" ht="13.5" customHeight="1">
      <c r="A23" s="432" t="s">
        <v>428</v>
      </c>
      <c r="C23" s="429">
        <v>3970</v>
      </c>
      <c r="D23" s="429">
        <v>62200</v>
      </c>
      <c r="E23" s="428">
        <v>277</v>
      </c>
      <c r="F23" s="428">
        <v>4100</v>
      </c>
      <c r="G23" s="140" t="s">
        <v>395</v>
      </c>
      <c r="H23" s="426" t="s">
        <v>395</v>
      </c>
      <c r="I23" s="430">
        <v>4010</v>
      </c>
      <c r="J23" s="429">
        <v>60400</v>
      </c>
      <c r="K23" s="428">
        <v>301</v>
      </c>
      <c r="L23" s="427">
        <v>4060</v>
      </c>
      <c r="M23" s="426" t="s">
        <v>395</v>
      </c>
      <c r="N23" s="426" t="s">
        <v>395</v>
      </c>
    </row>
    <row r="24" spans="1:15" s="3" customFormat="1" ht="13.5" customHeight="1">
      <c r="A24" s="432" t="s">
        <v>229</v>
      </c>
      <c r="C24" s="441">
        <v>22400</v>
      </c>
      <c r="D24" s="441">
        <v>286300</v>
      </c>
      <c r="E24" s="428">
        <v>141</v>
      </c>
      <c r="F24" s="428">
        <v>1260</v>
      </c>
      <c r="G24" s="428">
        <v>67</v>
      </c>
      <c r="H24" s="427">
        <v>539</v>
      </c>
      <c r="I24" s="442">
        <v>22100</v>
      </c>
      <c r="J24" s="441">
        <v>269000</v>
      </c>
      <c r="K24" s="428">
        <v>133</v>
      </c>
      <c r="L24" s="427">
        <v>1130</v>
      </c>
      <c r="M24" s="427">
        <v>60</v>
      </c>
      <c r="N24" s="427">
        <v>463</v>
      </c>
    </row>
    <row r="25" spans="1:15" s="3" customFormat="1" ht="13.5" customHeight="1">
      <c r="A25" s="432" t="s">
        <v>211</v>
      </c>
      <c r="C25" s="429">
        <v>6510</v>
      </c>
      <c r="D25" s="429">
        <v>31100</v>
      </c>
      <c r="E25" s="428">
        <v>134</v>
      </c>
      <c r="F25" s="428">
        <v>3280</v>
      </c>
      <c r="G25" s="140" t="s">
        <v>395</v>
      </c>
      <c r="H25" s="426" t="s">
        <v>395</v>
      </c>
      <c r="I25" s="430">
        <v>6490</v>
      </c>
      <c r="J25" s="429">
        <v>31400</v>
      </c>
      <c r="K25" s="428">
        <v>133</v>
      </c>
      <c r="L25" s="427">
        <v>3250</v>
      </c>
      <c r="M25" s="426" t="s">
        <v>395</v>
      </c>
      <c r="N25" s="426" t="s">
        <v>395</v>
      </c>
    </row>
    <row r="26" spans="1:15" s="3" customFormat="1" ht="13.5" customHeight="1">
      <c r="A26" s="440" t="s">
        <v>400</v>
      </c>
      <c r="B26" s="431"/>
      <c r="C26" s="429">
        <v>6360</v>
      </c>
      <c r="D26" s="429">
        <v>184700</v>
      </c>
      <c r="E26" s="428">
        <v>274</v>
      </c>
      <c r="F26" s="428">
        <v>11000</v>
      </c>
      <c r="G26" s="140" t="s">
        <v>395</v>
      </c>
      <c r="H26" s="426" t="s">
        <v>395</v>
      </c>
      <c r="I26" s="430">
        <v>6150</v>
      </c>
      <c r="J26" s="429">
        <v>177500</v>
      </c>
      <c r="K26" s="428">
        <v>268</v>
      </c>
      <c r="L26" s="427">
        <v>10700</v>
      </c>
      <c r="M26" s="426" t="s">
        <v>395</v>
      </c>
      <c r="N26" s="426" t="s">
        <v>395</v>
      </c>
    </row>
    <row r="27" spans="1:15" s="3" customFormat="1" ht="13.5" customHeight="1">
      <c r="A27" s="439" t="s">
        <v>399</v>
      </c>
      <c r="B27" s="438"/>
      <c r="C27" s="436">
        <v>47000</v>
      </c>
      <c r="D27" s="436">
        <v>1003000</v>
      </c>
      <c r="E27" s="435">
        <v>2770</v>
      </c>
      <c r="F27" s="435">
        <v>65100</v>
      </c>
      <c r="G27" s="145" t="s">
        <v>395</v>
      </c>
      <c r="H27" s="433" t="s">
        <v>395</v>
      </c>
      <c r="I27" s="437">
        <v>46100</v>
      </c>
      <c r="J27" s="436">
        <v>786000</v>
      </c>
      <c r="K27" s="435">
        <v>2700</v>
      </c>
      <c r="L27" s="434">
        <v>45100</v>
      </c>
      <c r="M27" s="433" t="s">
        <v>395</v>
      </c>
      <c r="N27" s="433" t="s">
        <v>395</v>
      </c>
    </row>
    <row r="28" spans="1:15" s="3" customFormat="1" ht="13.5" customHeight="1">
      <c r="A28" s="432" t="s">
        <v>398</v>
      </c>
      <c r="B28" s="431"/>
      <c r="C28" s="429">
        <v>612</v>
      </c>
      <c r="D28" s="429">
        <v>29400</v>
      </c>
      <c r="E28" s="428">
        <v>160</v>
      </c>
      <c r="F28" s="428">
        <v>7970</v>
      </c>
      <c r="G28" s="140" t="s">
        <v>395</v>
      </c>
      <c r="H28" s="426" t="s">
        <v>395</v>
      </c>
      <c r="I28" s="430">
        <v>603</v>
      </c>
      <c r="J28" s="429">
        <v>28400</v>
      </c>
      <c r="K28" s="428">
        <v>162</v>
      </c>
      <c r="L28" s="427">
        <v>7950</v>
      </c>
      <c r="M28" s="426" t="s">
        <v>395</v>
      </c>
      <c r="N28" s="426" t="s">
        <v>395</v>
      </c>
    </row>
    <row r="29" spans="1:15" s="3" customFormat="1" ht="13.5" customHeight="1">
      <c r="A29" s="425" t="s">
        <v>397</v>
      </c>
      <c r="B29" s="424"/>
      <c r="C29" s="422">
        <v>14200</v>
      </c>
      <c r="D29" s="422">
        <v>317900</v>
      </c>
      <c r="E29" s="421">
        <v>325</v>
      </c>
      <c r="F29" s="421">
        <v>6210</v>
      </c>
      <c r="G29" s="419" t="s">
        <v>395</v>
      </c>
      <c r="H29" s="418" t="s">
        <v>395</v>
      </c>
      <c r="I29" s="423">
        <v>13900</v>
      </c>
      <c r="J29" s="422">
        <v>258700</v>
      </c>
      <c r="K29" s="421">
        <v>317</v>
      </c>
      <c r="L29" s="420">
        <v>4820</v>
      </c>
      <c r="M29" s="418" t="s">
        <v>395</v>
      </c>
      <c r="N29" s="418" t="s">
        <v>395</v>
      </c>
    </row>
    <row r="30" spans="1:15" s="3" customFormat="1" ht="13.5" customHeight="1" thickBot="1">
      <c r="A30" s="417" t="s">
        <v>396</v>
      </c>
      <c r="B30" s="416"/>
      <c r="C30" s="414">
        <v>2370</v>
      </c>
      <c r="D30" s="414">
        <v>35000</v>
      </c>
      <c r="E30" s="413">
        <v>65</v>
      </c>
      <c r="F30" s="413">
        <v>975</v>
      </c>
      <c r="G30" s="411" t="s">
        <v>395</v>
      </c>
      <c r="H30" s="410" t="s">
        <v>395</v>
      </c>
      <c r="I30" s="415">
        <v>2300</v>
      </c>
      <c r="J30" s="414">
        <v>26500</v>
      </c>
      <c r="K30" s="413">
        <v>63</v>
      </c>
      <c r="L30" s="412">
        <v>725</v>
      </c>
      <c r="M30" s="410" t="s">
        <v>395</v>
      </c>
      <c r="N30" s="410" t="s">
        <v>395</v>
      </c>
    </row>
    <row r="31" spans="1:15" s="20" customFormat="1" ht="13.5" customHeight="1" thickBot="1">
      <c r="C31" s="464"/>
      <c r="D31" s="464"/>
      <c r="E31" s="464"/>
      <c r="F31" s="464"/>
      <c r="G31" s="464"/>
      <c r="H31" s="464"/>
      <c r="I31" s="464"/>
      <c r="J31" s="464"/>
    </row>
    <row r="32" spans="1:15" s="3" customFormat="1" ht="13.5" customHeight="1">
      <c r="A32" s="830" t="s">
        <v>427</v>
      </c>
      <c r="B32" s="463"/>
      <c r="C32" s="831" t="s">
        <v>426</v>
      </c>
      <c r="D32" s="826"/>
      <c r="E32" s="826"/>
      <c r="F32" s="826"/>
      <c r="G32" s="826"/>
      <c r="H32" s="826"/>
      <c r="I32" s="826" t="s">
        <v>425</v>
      </c>
      <c r="J32" s="826"/>
      <c r="K32" s="826"/>
      <c r="L32" s="826"/>
      <c r="M32" s="826"/>
      <c r="N32" s="826"/>
      <c r="O32" s="19"/>
    </row>
    <row r="33" spans="1:14" s="3" customFormat="1" ht="13.5" customHeight="1">
      <c r="A33" s="655"/>
      <c r="B33" s="462"/>
      <c r="C33" s="829" t="s">
        <v>424</v>
      </c>
      <c r="D33" s="828"/>
      <c r="E33" s="829" t="s">
        <v>423</v>
      </c>
      <c r="F33" s="828"/>
      <c r="G33" s="829" t="s">
        <v>422</v>
      </c>
      <c r="H33" s="827"/>
      <c r="I33" s="827" t="s">
        <v>424</v>
      </c>
      <c r="J33" s="828"/>
      <c r="K33" s="829" t="s">
        <v>423</v>
      </c>
      <c r="L33" s="828"/>
      <c r="M33" s="829" t="s">
        <v>422</v>
      </c>
      <c r="N33" s="827"/>
    </row>
    <row r="34" spans="1:14" s="5" customFormat="1" ht="13.5" customHeight="1">
      <c r="A34" s="598"/>
      <c r="B34" s="461"/>
      <c r="C34" s="460" t="s">
        <v>419</v>
      </c>
      <c r="D34" s="41" t="s">
        <v>418</v>
      </c>
      <c r="E34" s="460" t="s">
        <v>421</v>
      </c>
      <c r="F34" s="41" t="s">
        <v>418</v>
      </c>
      <c r="G34" s="460" t="s">
        <v>420</v>
      </c>
      <c r="H34" s="41" t="s">
        <v>418</v>
      </c>
      <c r="I34" s="459" t="s">
        <v>417</v>
      </c>
      <c r="J34" s="458" t="s">
        <v>416</v>
      </c>
      <c r="K34" s="457" t="s">
        <v>419</v>
      </c>
      <c r="L34" s="96" t="s">
        <v>418</v>
      </c>
      <c r="M34" s="96" t="s">
        <v>417</v>
      </c>
      <c r="N34" s="96" t="s">
        <v>416</v>
      </c>
    </row>
    <row r="35" spans="1:14" s="3" customFormat="1" ht="13.5" customHeight="1">
      <c r="A35" s="456" t="s">
        <v>415</v>
      </c>
      <c r="B35" s="455"/>
      <c r="C35" s="453">
        <v>1574000</v>
      </c>
      <c r="D35" s="453">
        <v>8397000</v>
      </c>
      <c r="E35" s="452">
        <v>26600</v>
      </c>
      <c r="F35" s="144">
        <v>141200</v>
      </c>
      <c r="G35" s="452">
        <v>6390</v>
      </c>
      <c r="H35" s="144">
        <v>34300</v>
      </c>
      <c r="I35" s="454">
        <v>1579000</v>
      </c>
      <c r="J35" s="453">
        <v>8519000</v>
      </c>
      <c r="K35" s="452">
        <v>26600</v>
      </c>
      <c r="L35" s="144">
        <v>135400</v>
      </c>
      <c r="M35" s="144">
        <v>6350</v>
      </c>
      <c r="N35" s="144">
        <v>33100</v>
      </c>
    </row>
    <row r="36" spans="1:14" s="3" customFormat="1" ht="13.5" customHeight="1">
      <c r="A36" s="440" t="s">
        <v>414</v>
      </c>
      <c r="B36" s="431"/>
      <c r="C36" s="445">
        <v>211500</v>
      </c>
      <c r="D36" s="445">
        <v>746300</v>
      </c>
      <c r="E36" s="127">
        <v>11100</v>
      </c>
      <c r="F36" s="126">
        <v>30900</v>
      </c>
      <c r="G36" s="127">
        <v>2310</v>
      </c>
      <c r="H36" s="126">
        <v>7520</v>
      </c>
      <c r="I36" s="446">
        <v>209200</v>
      </c>
      <c r="J36" s="445">
        <v>857800</v>
      </c>
      <c r="K36" s="127">
        <v>10500</v>
      </c>
      <c r="L36" s="126">
        <v>34700</v>
      </c>
      <c r="M36" s="126">
        <v>2220</v>
      </c>
      <c r="N36" s="126">
        <v>7950</v>
      </c>
    </row>
    <row r="37" spans="1:14" s="3" customFormat="1" ht="13.5" customHeight="1">
      <c r="A37" s="440" t="s">
        <v>413</v>
      </c>
      <c r="B37" s="431"/>
      <c r="C37" s="445">
        <v>37600</v>
      </c>
      <c r="D37" s="445">
        <v>119100</v>
      </c>
      <c r="E37" s="127">
        <v>9930</v>
      </c>
      <c r="F37" s="126">
        <v>33300</v>
      </c>
      <c r="G37" s="127">
        <v>4990</v>
      </c>
      <c r="H37" s="126">
        <v>17300</v>
      </c>
      <c r="I37" s="446">
        <v>38300</v>
      </c>
      <c r="J37" s="445">
        <v>112400</v>
      </c>
      <c r="K37" s="127">
        <v>10400</v>
      </c>
      <c r="L37" s="126">
        <v>31700</v>
      </c>
      <c r="M37" s="126">
        <v>4960</v>
      </c>
      <c r="N37" s="126">
        <v>15600</v>
      </c>
    </row>
    <row r="38" spans="1:14" s="3" customFormat="1" ht="13.5" customHeight="1">
      <c r="A38" s="440" t="s">
        <v>412</v>
      </c>
      <c r="B38" s="431"/>
      <c r="C38" s="445">
        <v>136700</v>
      </c>
      <c r="D38" s="445">
        <v>218800</v>
      </c>
      <c r="E38" s="127">
        <v>8390</v>
      </c>
      <c r="F38" s="126">
        <v>19200</v>
      </c>
      <c r="G38" s="127">
        <v>2630</v>
      </c>
      <c r="H38" s="126">
        <v>6100</v>
      </c>
      <c r="I38" s="446">
        <v>131100</v>
      </c>
      <c r="J38" s="445">
        <v>235900</v>
      </c>
      <c r="K38" s="127">
        <v>8210</v>
      </c>
      <c r="L38" s="126">
        <v>17200</v>
      </c>
      <c r="M38" s="126">
        <v>2720</v>
      </c>
      <c r="N38" s="126">
        <v>5990</v>
      </c>
    </row>
    <row r="39" spans="1:14" s="3" customFormat="1" ht="13.5" customHeight="1">
      <c r="A39" s="440" t="s">
        <v>237</v>
      </c>
      <c r="B39" s="431"/>
      <c r="C39" s="449">
        <v>11700</v>
      </c>
      <c r="D39" s="449">
        <v>584600</v>
      </c>
      <c r="E39" s="428">
        <v>154</v>
      </c>
      <c r="F39" s="427">
        <v>11200</v>
      </c>
      <c r="G39" s="451" t="s">
        <v>395</v>
      </c>
      <c r="H39" s="451" t="s">
        <v>395</v>
      </c>
      <c r="I39" s="450">
        <v>11600</v>
      </c>
      <c r="J39" s="449">
        <v>586600</v>
      </c>
      <c r="K39" s="428">
        <v>156</v>
      </c>
      <c r="L39" s="427">
        <v>11600</v>
      </c>
      <c r="M39" s="451" t="s">
        <v>395</v>
      </c>
      <c r="N39" s="451" t="s">
        <v>395</v>
      </c>
    </row>
    <row r="40" spans="1:14" s="3" customFormat="1" ht="13.5" customHeight="1">
      <c r="A40" s="440" t="s">
        <v>411</v>
      </c>
      <c r="B40" s="431"/>
      <c r="C40" s="449">
        <v>3080</v>
      </c>
      <c r="D40" s="449">
        <v>308200</v>
      </c>
      <c r="E40" s="428">
        <v>77</v>
      </c>
      <c r="F40" s="427">
        <v>8160</v>
      </c>
      <c r="G40" s="451">
        <v>19</v>
      </c>
      <c r="H40" s="451">
        <v>2070</v>
      </c>
      <c r="I40" s="450">
        <v>3040</v>
      </c>
      <c r="J40" s="449">
        <v>299400</v>
      </c>
      <c r="K40" s="428">
        <v>77</v>
      </c>
      <c r="L40" s="427">
        <v>8390</v>
      </c>
      <c r="M40" s="427">
        <v>18</v>
      </c>
      <c r="N40" s="427">
        <v>2020</v>
      </c>
    </row>
    <row r="41" spans="1:14" s="3" customFormat="1" ht="13.5" customHeight="1">
      <c r="A41" s="440" t="s">
        <v>410</v>
      </c>
      <c r="B41" s="431"/>
      <c r="C41" s="429">
        <v>12000</v>
      </c>
      <c r="D41" s="429">
        <v>703100</v>
      </c>
      <c r="E41" s="428">
        <v>76</v>
      </c>
      <c r="F41" s="427">
        <v>4530</v>
      </c>
      <c r="G41" s="140" t="s">
        <v>395</v>
      </c>
      <c r="H41" s="426" t="s">
        <v>395</v>
      </c>
      <c r="I41" s="430">
        <v>12000</v>
      </c>
      <c r="J41" s="429">
        <v>722400</v>
      </c>
      <c r="K41" s="428">
        <v>77</v>
      </c>
      <c r="L41" s="427">
        <v>4450</v>
      </c>
      <c r="M41" s="140" t="s">
        <v>395</v>
      </c>
      <c r="N41" s="426" t="s">
        <v>395</v>
      </c>
    </row>
    <row r="42" spans="1:14" s="3" customFormat="1" ht="13.5" customHeight="1">
      <c r="A42" s="440" t="s">
        <v>409</v>
      </c>
      <c r="B42" s="431"/>
      <c r="C42" s="441">
        <v>3950</v>
      </c>
      <c r="D42" s="441">
        <v>379500</v>
      </c>
      <c r="E42" s="428">
        <v>40</v>
      </c>
      <c r="F42" s="427">
        <v>3950</v>
      </c>
      <c r="G42" s="428">
        <v>16</v>
      </c>
      <c r="H42" s="427">
        <v>1750</v>
      </c>
      <c r="I42" s="442">
        <v>3920</v>
      </c>
      <c r="J42" s="441">
        <v>369800</v>
      </c>
      <c r="K42" s="428">
        <v>39</v>
      </c>
      <c r="L42" s="427">
        <v>3810</v>
      </c>
      <c r="M42" s="427">
        <v>16</v>
      </c>
      <c r="N42" s="427">
        <v>1740</v>
      </c>
    </row>
    <row r="43" spans="1:14" s="3" customFormat="1" ht="13.5" customHeight="1">
      <c r="A43" s="440" t="s">
        <v>408</v>
      </c>
      <c r="B43" s="431"/>
      <c r="C43" s="429">
        <v>10000</v>
      </c>
      <c r="D43" s="429">
        <v>322400</v>
      </c>
      <c r="E43" s="428">
        <v>73</v>
      </c>
      <c r="F43" s="427">
        <v>4290</v>
      </c>
      <c r="G43" s="140" t="s">
        <v>395</v>
      </c>
      <c r="H43" s="426" t="s">
        <v>395</v>
      </c>
      <c r="I43" s="430">
        <v>9860</v>
      </c>
      <c r="J43" s="429">
        <v>327400</v>
      </c>
      <c r="K43" s="428">
        <v>75</v>
      </c>
      <c r="L43" s="427">
        <v>4240</v>
      </c>
      <c r="M43" s="140" t="s">
        <v>395</v>
      </c>
      <c r="N43" s="426" t="s">
        <v>395</v>
      </c>
    </row>
    <row r="44" spans="1:14" s="3" customFormat="1" ht="13.5" customHeight="1">
      <c r="A44" s="440" t="s">
        <v>407</v>
      </c>
      <c r="B44" s="431"/>
      <c r="C44" s="447">
        <v>1200</v>
      </c>
      <c r="D44" s="447">
        <v>119000</v>
      </c>
      <c r="E44" s="428">
        <v>20</v>
      </c>
      <c r="F44" s="427">
        <v>2760</v>
      </c>
      <c r="G44" s="428">
        <v>9</v>
      </c>
      <c r="H44" s="427">
        <v>1320</v>
      </c>
      <c r="I44" s="448">
        <v>1160</v>
      </c>
      <c r="J44" s="447">
        <v>113900</v>
      </c>
      <c r="K44" s="428">
        <v>20</v>
      </c>
      <c r="L44" s="427">
        <v>2640</v>
      </c>
      <c r="M44" s="427">
        <v>9</v>
      </c>
      <c r="N44" s="427">
        <v>1290</v>
      </c>
    </row>
    <row r="45" spans="1:14" s="3" customFormat="1" ht="13.5" customHeight="1">
      <c r="A45" s="440" t="s">
        <v>406</v>
      </c>
      <c r="B45" s="431"/>
      <c r="C45" s="445">
        <v>24600</v>
      </c>
      <c r="D45" s="445">
        <v>1070000</v>
      </c>
      <c r="E45" s="428">
        <v>2900</v>
      </c>
      <c r="F45" s="427">
        <v>154000</v>
      </c>
      <c r="G45" s="127">
        <v>133</v>
      </c>
      <c r="H45" s="126">
        <v>6390</v>
      </c>
      <c r="I45" s="446">
        <v>24900</v>
      </c>
      <c r="J45" s="445">
        <v>1098000</v>
      </c>
      <c r="K45" s="428">
        <v>2830</v>
      </c>
      <c r="L45" s="427">
        <v>122800</v>
      </c>
      <c r="M45" s="427">
        <v>142</v>
      </c>
      <c r="N45" s="427">
        <v>5450</v>
      </c>
    </row>
    <row r="46" spans="1:14" s="3" customFormat="1" ht="13.5" customHeight="1">
      <c r="A46" s="440" t="s">
        <v>235</v>
      </c>
      <c r="B46" s="431"/>
      <c r="C46" s="443">
        <v>33700</v>
      </c>
      <c r="D46" s="443">
        <v>1375000</v>
      </c>
      <c r="E46" s="428">
        <v>253</v>
      </c>
      <c r="F46" s="427">
        <v>8590</v>
      </c>
      <c r="G46" s="140" t="s">
        <v>395</v>
      </c>
      <c r="H46" s="426" t="s">
        <v>395</v>
      </c>
      <c r="I46" s="444">
        <v>34100</v>
      </c>
      <c r="J46" s="443">
        <v>1443000</v>
      </c>
      <c r="K46" s="428">
        <v>272</v>
      </c>
      <c r="L46" s="427">
        <v>9320</v>
      </c>
      <c r="M46" s="140" t="s">
        <v>395</v>
      </c>
      <c r="N46" s="426" t="s">
        <v>395</v>
      </c>
    </row>
    <row r="47" spans="1:14" s="3" customFormat="1" ht="13.5" customHeight="1">
      <c r="A47" s="432" t="s">
        <v>405</v>
      </c>
      <c r="B47" s="431"/>
      <c r="C47" s="429">
        <v>14700</v>
      </c>
      <c r="D47" s="429">
        <v>561100</v>
      </c>
      <c r="E47" s="428">
        <v>179</v>
      </c>
      <c r="F47" s="427">
        <v>6320</v>
      </c>
      <c r="G47" s="140" t="s">
        <v>395</v>
      </c>
      <c r="H47" s="426" t="s">
        <v>395</v>
      </c>
      <c r="I47" s="430">
        <v>15000</v>
      </c>
      <c r="J47" s="429">
        <v>596500</v>
      </c>
      <c r="K47" s="428">
        <v>207</v>
      </c>
      <c r="L47" s="427">
        <v>7530</v>
      </c>
      <c r="M47" s="140" t="s">
        <v>395</v>
      </c>
      <c r="N47" s="426" t="s">
        <v>395</v>
      </c>
    </row>
    <row r="48" spans="1:14" s="3" customFormat="1" ht="13.5" customHeight="1">
      <c r="A48" s="432" t="s">
        <v>404</v>
      </c>
      <c r="B48" s="431"/>
      <c r="C48" s="429">
        <v>34900</v>
      </c>
      <c r="D48" s="429">
        <v>1493000</v>
      </c>
      <c r="E48" s="428">
        <v>86</v>
      </c>
      <c r="F48" s="427">
        <v>2990</v>
      </c>
      <c r="G48" s="140" t="s">
        <v>395</v>
      </c>
      <c r="H48" s="426" t="s">
        <v>395</v>
      </c>
      <c r="I48" s="430">
        <v>34400</v>
      </c>
      <c r="J48" s="429">
        <v>1469000</v>
      </c>
      <c r="K48" s="428">
        <v>85</v>
      </c>
      <c r="L48" s="427">
        <v>3030</v>
      </c>
      <c r="M48" s="140" t="s">
        <v>395</v>
      </c>
      <c r="N48" s="426" t="s">
        <v>395</v>
      </c>
    </row>
    <row r="49" spans="1:14" s="3" customFormat="1" ht="13.5" customHeight="1">
      <c r="A49" s="432" t="s">
        <v>403</v>
      </c>
      <c r="B49" s="431"/>
      <c r="C49" s="429">
        <v>23200</v>
      </c>
      <c r="D49" s="429">
        <v>1006000</v>
      </c>
      <c r="E49" s="428">
        <v>71</v>
      </c>
      <c r="F49" s="427">
        <v>2610</v>
      </c>
      <c r="G49" s="140" t="s">
        <v>395</v>
      </c>
      <c r="H49" s="426" t="s">
        <v>395</v>
      </c>
      <c r="I49" s="430">
        <v>22800</v>
      </c>
      <c r="J49" s="429">
        <v>989600</v>
      </c>
      <c r="K49" s="428">
        <v>70</v>
      </c>
      <c r="L49" s="427">
        <v>2650</v>
      </c>
      <c r="M49" s="140" t="s">
        <v>395</v>
      </c>
      <c r="N49" s="426" t="s">
        <v>395</v>
      </c>
    </row>
    <row r="50" spans="1:14" s="3" customFormat="1" ht="13.5" customHeight="1">
      <c r="A50" s="432" t="s">
        <v>402</v>
      </c>
      <c r="C50" s="429">
        <v>4020</v>
      </c>
      <c r="D50" s="429">
        <v>58400</v>
      </c>
      <c r="E50" s="428">
        <v>312</v>
      </c>
      <c r="F50" s="427">
        <v>4400</v>
      </c>
      <c r="G50" s="140" t="s">
        <v>395</v>
      </c>
      <c r="H50" s="426" t="s">
        <v>395</v>
      </c>
      <c r="I50" s="430">
        <v>4000</v>
      </c>
      <c r="J50" s="429">
        <v>62500</v>
      </c>
      <c r="K50" s="428">
        <v>320</v>
      </c>
      <c r="L50" s="427">
        <v>4420</v>
      </c>
      <c r="M50" s="140" t="s">
        <v>395</v>
      </c>
      <c r="N50" s="426" t="s">
        <v>395</v>
      </c>
    </row>
    <row r="51" spans="1:14" s="3" customFormat="1" ht="13.5" customHeight="1">
      <c r="A51" s="432" t="s">
        <v>229</v>
      </c>
      <c r="C51" s="441">
        <v>21800</v>
      </c>
      <c r="D51" s="441">
        <v>263500</v>
      </c>
      <c r="E51" s="428">
        <v>133</v>
      </c>
      <c r="F51" s="427">
        <v>1110</v>
      </c>
      <c r="G51" s="428">
        <v>60</v>
      </c>
      <c r="H51" s="427">
        <v>488</v>
      </c>
      <c r="I51" s="442">
        <v>21700</v>
      </c>
      <c r="J51" s="441">
        <v>263500</v>
      </c>
      <c r="K51" s="428">
        <v>128</v>
      </c>
      <c r="L51" s="427">
        <v>1070</v>
      </c>
      <c r="M51" s="427">
        <v>56</v>
      </c>
      <c r="N51" s="427">
        <v>464</v>
      </c>
    </row>
    <row r="52" spans="1:14" s="3" customFormat="1" ht="13.5" customHeight="1">
      <c r="A52" s="432" t="s">
        <v>401</v>
      </c>
      <c r="C52" s="429">
        <v>6290</v>
      </c>
      <c r="D52" s="429">
        <v>28800</v>
      </c>
      <c r="E52" s="428">
        <v>128</v>
      </c>
      <c r="F52" s="427">
        <v>2870</v>
      </c>
      <c r="G52" s="140" t="s">
        <v>395</v>
      </c>
      <c r="H52" s="426" t="s">
        <v>395</v>
      </c>
      <c r="I52" s="430">
        <v>6030</v>
      </c>
      <c r="J52" s="429">
        <v>28600</v>
      </c>
      <c r="K52" s="428">
        <v>126</v>
      </c>
      <c r="L52" s="427">
        <v>2770</v>
      </c>
      <c r="M52" s="140" t="s">
        <v>395</v>
      </c>
      <c r="N52" s="426" t="s">
        <v>395</v>
      </c>
    </row>
    <row r="53" spans="1:14" s="3" customFormat="1" ht="13.5" customHeight="1">
      <c r="A53" s="440" t="s">
        <v>400</v>
      </c>
      <c r="B53" s="431"/>
      <c r="C53" s="429">
        <v>6020</v>
      </c>
      <c r="D53" s="429">
        <v>177300</v>
      </c>
      <c r="E53" s="428">
        <v>246</v>
      </c>
      <c r="F53" s="427">
        <v>10500</v>
      </c>
      <c r="G53" s="140" t="s">
        <v>395</v>
      </c>
      <c r="H53" s="426" t="s">
        <v>395</v>
      </c>
      <c r="I53" s="430">
        <v>5720</v>
      </c>
      <c r="J53" s="429">
        <v>163200</v>
      </c>
      <c r="K53" s="428">
        <v>237</v>
      </c>
      <c r="L53" s="427">
        <v>9620</v>
      </c>
      <c r="M53" s="140" t="s">
        <v>395</v>
      </c>
      <c r="N53" s="426" t="s">
        <v>395</v>
      </c>
    </row>
    <row r="54" spans="1:14" s="3" customFormat="1" ht="13.5" customHeight="1">
      <c r="A54" s="439" t="s">
        <v>399</v>
      </c>
      <c r="B54" s="438"/>
      <c r="C54" s="436">
        <v>45300</v>
      </c>
      <c r="D54" s="436">
        <v>928200</v>
      </c>
      <c r="E54" s="435">
        <v>2620</v>
      </c>
      <c r="F54" s="434">
        <v>56100</v>
      </c>
      <c r="G54" s="145" t="s">
        <v>395</v>
      </c>
      <c r="H54" s="433" t="s">
        <v>395</v>
      </c>
      <c r="I54" s="437">
        <v>44600</v>
      </c>
      <c r="J54" s="436">
        <v>846300</v>
      </c>
      <c r="K54" s="435">
        <v>2590</v>
      </c>
      <c r="L54" s="434">
        <v>51000</v>
      </c>
      <c r="M54" s="145" t="s">
        <v>395</v>
      </c>
      <c r="N54" s="433" t="s">
        <v>395</v>
      </c>
    </row>
    <row r="55" spans="1:14" s="3" customFormat="1" ht="13.5" customHeight="1">
      <c r="A55" s="432" t="s">
        <v>398</v>
      </c>
      <c r="B55" s="431"/>
      <c r="C55" s="429">
        <v>584</v>
      </c>
      <c r="D55" s="429">
        <v>28600</v>
      </c>
      <c r="E55" s="428">
        <v>165</v>
      </c>
      <c r="F55" s="427">
        <v>8370</v>
      </c>
      <c r="G55" s="140" t="s">
        <v>395</v>
      </c>
      <c r="H55" s="426" t="s">
        <v>395</v>
      </c>
      <c r="I55" s="430">
        <v>536</v>
      </c>
      <c r="J55" s="429">
        <v>26000</v>
      </c>
      <c r="K55" s="428">
        <v>151</v>
      </c>
      <c r="L55" s="427">
        <v>7600</v>
      </c>
      <c r="M55" s="140" t="s">
        <v>395</v>
      </c>
      <c r="N55" s="426" t="s">
        <v>395</v>
      </c>
    </row>
    <row r="56" spans="1:14" s="3" customFormat="1" ht="13.5" customHeight="1">
      <c r="A56" s="425" t="s">
        <v>397</v>
      </c>
      <c r="B56" s="424"/>
      <c r="C56" s="422">
        <v>13700</v>
      </c>
      <c r="D56" s="422">
        <v>286200</v>
      </c>
      <c r="E56" s="421">
        <v>308</v>
      </c>
      <c r="F56" s="420">
        <v>5730</v>
      </c>
      <c r="G56" s="419" t="s">
        <v>395</v>
      </c>
      <c r="H56" s="418" t="s">
        <v>395</v>
      </c>
      <c r="I56" s="423">
        <v>13300</v>
      </c>
      <c r="J56" s="422">
        <v>275400</v>
      </c>
      <c r="K56" s="421">
        <v>303</v>
      </c>
      <c r="L56" s="420">
        <v>5240</v>
      </c>
      <c r="M56" s="419" t="s">
        <v>395</v>
      </c>
      <c r="N56" s="418" t="s">
        <v>395</v>
      </c>
    </row>
    <row r="57" spans="1:14" s="3" customFormat="1" ht="13.5" customHeight="1" thickBot="1">
      <c r="A57" s="417" t="s">
        <v>396</v>
      </c>
      <c r="B57" s="416"/>
      <c r="C57" s="414">
        <v>2250</v>
      </c>
      <c r="D57" s="414">
        <v>26100</v>
      </c>
      <c r="E57" s="413">
        <v>63</v>
      </c>
      <c r="F57" s="412">
        <v>869</v>
      </c>
      <c r="G57" s="411" t="s">
        <v>395</v>
      </c>
      <c r="H57" s="410" t="s">
        <v>395</v>
      </c>
      <c r="I57" s="415">
        <v>2240</v>
      </c>
      <c r="J57" s="414">
        <v>29800</v>
      </c>
      <c r="K57" s="413">
        <v>71</v>
      </c>
      <c r="L57" s="412">
        <v>951</v>
      </c>
      <c r="M57" s="411" t="s">
        <v>395</v>
      </c>
      <c r="N57" s="410" t="s">
        <v>395</v>
      </c>
    </row>
    <row r="58" spans="1:14" ht="12.95" customHeight="1">
      <c r="A58" s="409" t="s">
        <v>394</v>
      </c>
    </row>
    <row r="59" spans="1:14" ht="12.95" customHeight="1"/>
    <row r="60" spans="1:14" ht="12.95" customHeight="1"/>
    <row r="61" spans="1:14" ht="12.95" customHeight="1"/>
    <row r="62" spans="1:14" ht="12.95" customHeight="1"/>
    <row r="63" spans="1:14" ht="12.95" customHeight="1"/>
    <row r="64" spans="1:14" ht="12.95" customHeight="1"/>
    <row r="65" ht="12.95" customHeight="1"/>
    <row r="66" ht="12.95" customHeight="1"/>
    <row r="67" ht="12.95" customHeight="1"/>
    <row r="68" ht="12.95" customHeight="1"/>
    <row r="69" ht="12.95" customHeight="1"/>
    <row r="70" ht="12.95" customHeight="1"/>
    <row r="71" ht="12.95" customHeight="1"/>
    <row r="72" ht="12.95" customHeight="1"/>
    <row r="73" ht="12.95" customHeight="1"/>
    <row r="74" ht="12.95" customHeight="1"/>
    <row r="75" ht="12.95" customHeight="1"/>
    <row r="76" ht="12.95" customHeight="1"/>
    <row r="77" ht="12.95" customHeight="1"/>
    <row r="78" ht="12.95" customHeight="1"/>
    <row r="79" ht="12.95" customHeight="1"/>
    <row r="80" ht="12.95" customHeight="1"/>
    <row r="81" ht="12.95" customHeight="1"/>
    <row r="82" ht="12.95" customHeight="1"/>
    <row r="83" ht="12.95" customHeight="1"/>
    <row r="84" ht="12.95" customHeight="1"/>
  </sheetData>
  <mergeCells count="19">
    <mergeCell ref="A5:A7"/>
    <mergeCell ref="G6:H6"/>
    <mergeCell ref="A2:H2"/>
    <mergeCell ref="K6:L6"/>
    <mergeCell ref="C6:D6"/>
    <mergeCell ref="E6:F6"/>
    <mergeCell ref="C5:H5"/>
    <mergeCell ref="I5:N5"/>
    <mergeCell ref="I6:J6"/>
    <mergeCell ref="M6:N6"/>
    <mergeCell ref="I32:N32"/>
    <mergeCell ref="I33:J33"/>
    <mergeCell ref="M33:N33"/>
    <mergeCell ref="A32:A34"/>
    <mergeCell ref="C32:H32"/>
    <mergeCell ref="C33:D33"/>
    <mergeCell ref="E33:F33"/>
    <mergeCell ref="G33:H33"/>
    <mergeCell ref="K33:L33"/>
  </mergeCells>
  <phoneticPr fontId="23"/>
  <printOptions horizontalCentered="1"/>
  <pageMargins left="0.78740157480314965" right="0.78740157480314965" top="0.78740157480314965" bottom="0.78740157480314965" header="0.59055118110236227" footer="0.59055118110236227"/>
  <pageSetup paperSize="9" orientation="portrait" r:id="rId1"/>
  <headerFooter alignWithMargins="0"/>
  <colBreaks count="2" manualBreakCount="2">
    <brk id="8" max="57" man="1"/>
    <brk id="14"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showGridLines="0" workbookViewId="0"/>
  </sheetViews>
  <sheetFormatPr defaultRowHeight="13.5" customHeight="1"/>
  <cols>
    <col min="1" max="1" width="15" style="467" customWidth="1"/>
    <col min="2" max="5" width="15.625" style="467" customWidth="1"/>
    <col min="6" max="16384" width="9" style="467"/>
  </cols>
  <sheetData>
    <row r="2" spans="1:5" ht="22.5" customHeight="1">
      <c r="A2" s="832" t="s">
        <v>452</v>
      </c>
      <c r="B2" s="833"/>
      <c r="C2" s="833"/>
      <c r="D2" s="833"/>
      <c r="E2" s="833"/>
    </row>
    <row r="3" spans="1:5" ht="6.95" customHeight="1"/>
    <row r="4" spans="1:5" ht="13.5" customHeight="1" thickBot="1">
      <c r="A4" s="467" t="s">
        <v>451</v>
      </c>
      <c r="E4" s="481" t="s">
        <v>450</v>
      </c>
    </row>
    <row r="5" spans="1:5" ht="15" customHeight="1">
      <c r="A5" s="834" t="s">
        <v>449</v>
      </c>
      <c r="B5" s="836" t="s">
        <v>448</v>
      </c>
      <c r="C5" s="838" t="s">
        <v>447</v>
      </c>
      <c r="D5" s="480"/>
      <c r="E5" s="839" t="s">
        <v>446</v>
      </c>
    </row>
    <row r="6" spans="1:5" ht="15" customHeight="1">
      <c r="A6" s="835"/>
      <c r="B6" s="837"/>
      <c r="C6" s="837"/>
      <c r="D6" s="479" t="s">
        <v>445</v>
      </c>
      <c r="E6" s="840"/>
    </row>
    <row r="7" spans="1:5" ht="15" customHeight="1">
      <c r="A7" s="476" t="s">
        <v>444</v>
      </c>
      <c r="B7" s="478">
        <v>11000</v>
      </c>
      <c r="C7" s="478">
        <v>10300</v>
      </c>
      <c r="D7" s="478">
        <v>9940</v>
      </c>
      <c r="E7" s="477">
        <v>730</v>
      </c>
    </row>
    <row r="8" spans="1:5" ht="15" customHeight="1">
      <c r="A8" s="476" t="s">
        <v>443</v>
      </c>
      <c r="B8" s="472">
        <v>11000</v>
      </c>
      <c r="C8" s="472">
        <v>10200</v>
      </c>
      <c r="D8" s="472">
        <v>9910</v>
      </c>
      <c r="E8" s="471">
        <v>722</v>
      </c>
    </row>
    <row r="9" spans="1:5" ht="15" customHeight="1">
      <c r="A9" s="473" t="s">
        <v>442</v>
      </c>
      <c r="B9" s="475">
        <v>10900</v>
      </c>
      <c r="C9" s="475">
        <v>10200</v>
      </c>
      <c r="D9" s="475">
        <v>9900</v>
      </c>
      <c r="E9" s="474">
        <v>711</v>
      </c>
    </row>
    <row r="10" spans="1:5" ht="15" customHeight="1">
      <c r="A10" s="473" t="s">
        <v>441</v>
      </c>
      <c r="B10" s="472">
        <v>10900</v>
      </c>
      <c r="C10" s="472">
        <v>10200</v>
      </c>
      <c r="D10" s="472">
        <v>9900</v>
      </c>
      <c r="E10" s="471">
        <v>702</v>
      </c>
    </row>
    <row r="11" spans="1:5" ht="15" customHeight="1" thickBot="1">
      <c r="A11" s="470" t="s">
        <v>440</v>
      </c>
      <c r="B11" s="469">
        <v>10900</v>
      </c>
      <c r="C11" s="469">
        <v>10200</v>
      </c>
      <c r="D11" s="469">
        <v>9890</v>
      </c>
      <c r="E11" s="468">
        <v>696</v>
      </c>
    </row>
    <row r="12" spans="1:5" ht="13.5" customHeight="1">
      <c r="A12" s="467" t="s">
        <v>439</v>
      </c>
    </row>
  </sheetData>
  <mergeCells count="5">
    <mergeCell ref="A2:E2"/>
    <mergeCell ref="A5:A6"/>
    <mergeCell ref="B5:B6"/>
    <mergeCell ref="C5:C6"/>
    <mergeCell ref="E5:E6"/>
  </mergeCells>
  <phoneticPr fontId="23"/>
  <printOptions horizontalCentered="1"/>
  <pageMargins left="0.78740157480314965" right="0.78740157480314965" top="0.78740157480314965" bottom="0.78740157480314965" header="0.51181102362204722" footer="0.51181102362204722"/>
  <pageSetup paperSize="9" orientation="portrait" r:id="rId1"/>
  <headerFooter alignWithMargins="0"/>
  <ignoredErrors>
    <ignoredError sqref="A8:A11"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zoomScaleNormal="100" zoomScaleSheetLayoutView="100" workbookViewId="0"/>
  </sheetViews>
  <sheetFormatPr defaultRowHeight="13.5"/>
  <cols>
    <col min="1" max="1" width="9.125" customWidth="1"/>
    <col min="2" max="2" width="1" customWidth="1"/>
    <col min="3" max="3" width="7.625" customWidth="1"/>
    <col min="4" max="4" width="9.625" customWidth="1"/>
    <col min="5" max="5" width="7.625" customWidth="1"/>
    <col min="6" max="6" width="9.625" customWidth="1"/>
    <col min="7" max="7" width="7.625" customWidth="1"/>
    <col min="8" max="8" width="9.625" customWidth="1"/>
    <col min="9" max="9" width="7.625" customWidth="1"/>
    <col min="10" max="10" width="9.625" customWidth="1"/>
    <col min="11" max="11" width="7.625" customWidth="1"/>
    <col min="12" max="12" width="9.625" customWidth="1"/>
  </cols>
  <sheetData>
    <row r="1" spans="1:13" s="107" customFormat="1" ht="13.5" customHeight="1"/>
    <row r="2" spans="1:13" s="483" customFormat="1" ht="22.5" customHeight="1">
      <c r="A2" s="843" t="s">
        <v>484</v>
      </c>
      <c r="B2" s="843"/>
      <c r="C2" s="843"/>
      <c r="D2" s="843"/>
      <c r="E2" s="843"/>
      <c r="F2" s="843"/>
      <c r="G2" s="843"/>
      <c r="H2" s="843"/>
      <c r="I2" s="843"/>
      <c r="J2" s="843"/>
      <c r="K2" s="843"/>
      <c r="L2" s="843"/>
    </row>
    <row r="3" spans="1:13" s="512" customFormat="1" ht="6.95" customHeight="1">
      <c r="A3" s="517"/>
      <c r="B3" s="517"/>
      <c r="C3" s="517"/>
      <c r="D3" s="517"/>
      <c r="E3" s="517"/>
      <c r="F3" s="517"/>
      <c r="G3" s="517"/>
      <c r="H3" s="517"/>
      <c r="I3" s="517"/>
      <c r="J3" s="517"/>
      <c r="K3" s="517"/>
      <c r="L3" s="517"/>
    </row>
    <row r="4" spans="1:13" s="512" customFormat="1" ht="13.5" customHeight="1" thickBot="1">
      <c r="A4" s="515" t="s">
        <v>483</v>
      </c>
      <c r="B4" s="515"/>
      <c r="C4" s="514"/>
      <c r="D4" s="516"/>
      <c r="E4" s="514"/>
      <c r="F4" s="516"/>
      <c r="G4" s="515"/>
      <c r="H4" s="513"/>
      <c r="I4" s="513"/>
      <c r="J4" s="513"/>
      <c r="K4" s="514"/>
      <c r="L4" s="513" t="s">
        <v>482</v>
      </c>
    </row>
    <row r="5" spans="1:13" s="483" customFormat="1" ht="22.5" customHeight="1">
      <c r="A5" s="844" t="s">
        <v>481</v>
      </c>
      <c r="B5" s="511"/>
      <c r="C5" s="841" t="s">
        <v>480</v>
      </c>
      <c r="D5" s="847"/>
      <c r="E5" s="841" t="s">
        <v>479</v>
      </c>
      <c r="F5" s="848"/>
      <c r="G5" s="846" t="s">
        <v>478</v>
      </c>
      <c r="H5" s="841"/>
      <c r="I5" s="846" t="s">
        <v>477</v>
      </c>
      <c r="J5" s="841"/>
      <c r="K5" s="841" t="s">
        <v>476</v>
      </c>
      <c r="L5" s="842"/>
      <c r="M5" s="486"/>
    </row>
    <row r="6" spans="1:13" s="483" customFormat="1" ht="22.5" customHeight="1">
      <c r="A6" s="845"/>
      <c r="B6" s="510"/>
      <c r="C6" s="509" t="s">
        <v>475</v>
      </c>
      <c r="D6" s="507" t="s">
        <v>474</v>
      </c>
      <c r="E6" s="509" t="s">
        <v>475</v>
      </c>
      <c r="F6" s="507" t="s">
        <v>474</v>
      </c>
      <c r="G6" s="509" t="s">
        <v>475</v>
      </c>
      <c r="H6" s="507" t="s">
        <v>474</v>
      </c>
      <c r="I6" s="509" t="s">
        <v>475</v>
      </c>
      <c r="J6" s="509" t="s">
        <v>474</v>
      </c>
      <c r="K6" s="508" t="s">
        <v>475</v>
      </c>
      <c r="L6" s="507" t="s">
        <v>474</v>
      </c>
    </row>
    <row r="7" spans="1:13" s="483" customFormat="1" ht="22.5" customHeight="1">
      <c r="A7" s="506" t="s">
        <v>473</v>
      </c>
      <c r="B7" s="505"/>
      <c r="C7" s="504">
        <v>343</v>
      </c>
      <c r="D7" s="502">
        <v>516415</v>
      </c>
      <c r="E7" s="504">
        <v>284</v>
      </c>
      <c r="F7" s="502">
        <v>236101</v>
      </c>
      <c r="G7" s="504">
        <v>216</v>
      </c>
      <c r="H7" s="502">
        <v>174639</v>
      </c>
      <c r="I7" s="504">
        <v>244</v>
      </c>
      <c r="J7" s="504">
        <v>213457</v>
      </c>
      <c r="K7" s="503">
        <v>307</v>
      </c>
      <c r="L7" s="502">
        <v>252528</v>
      </c>
    </row>
    <row r="8" spans="1:13" s="483" customFormat="1" ht="22.5" customHeight="1">
      <c r="A8" s="496" t="s">
        <v>472</v>
      </c>
      <c r="B8" s="495"/>
      <c r="C8" s="494">
        <v>14</v>
      </c>
      <c r="D8" s="492">
        <v>7690</v>
      </c>
      <c r="E8" s="494">
        <v>11</v>
      </c>
      <c r="F8" s="492">
        <v>4832</v>
      </c>
      <c r="G8" s="494">
        <v>8</v>
      </c>
      <c r="H8" s="492">
        <v>3735</v>
      </c>
      <c r="I8" s="494">
        <v>20</v>
      </c>
      <c r="J8" s="494">
        <v>9014</v>
      </c>
      <c r="K8" s="493">
        <v>23</v>
      </c>
      <c r="L8" s="492">
        <v>9243</v>
      </c>
    </row>
    <row r="9" spans="1:13" s="483" customFormat="1" ht="22.5" customHeight="1">
      <c r="A9" s="496" t="s">
        <v>471</v>
      </c>
      <c r="B9" s="495"/>
      <c r="C9" s="494">
        <v>1</v>
      </c>
      <c r="D9" s="492">
        <v>1076</v>
      </c>
      <c r="E9" s="494">
        <v>2</v>
      </c>
      <c r="F9" s="492">
        <v>777</v>
      </c>
      <c r="G9" s="494">
        <v>2</v>
      </c>
      <c r="H9" s="492">
        <v>1777</v>
      </c>
      <c r="I9" s="494">
        <v>4</v>
      </c>
      <c r="J9" s="494">
        <v>5078</v>
      </c>
      <c r="K9" s="493">
        <v>4</v>
      </c>
      <c r="L9" s="492">
        <v>656</v>
      </c>
    </row>
    <row r="10" spans="1:13" s="483" customFormat="1" ht="22.5" customHeight="1">
      <c r="A10" s="496" t="s">
        <v>470</v>
      </c>
      <c r="B10" s="495"/>
      <c r="C10" s="494">
        <v>7</v>
      </c>
      <c r="D10" s="492">
        <v>9139</v>
      </c>
      <c r="E10" s="494">
        <v>3</v>
      </c>
      <c r="F10" s="492">
        <v>4409</v>
      </c>
      <c r="G10" s="494">
        <v>4</v>
      </c>
      <c r="H10" s="492">
        <v>1323</v>
      </c>
      <c r="I10" s="494">
        <v>7</v>
      </c>
      <c r="J10" s="494">
        <v>7801</v>
      </c>
      <c r="K10" s="493">
        <v>6</v>
      </c>
      <c r="L10" s="492">
        <v>5732</v>
      </c>
    </row>
    <row r="11" spans="1:13" s="483" customFormat="1" ht="22.5" customHeight="1">
      <c r="A11" s="496" t="s">
        <v>469</v>
      </c>
      <c r="B11" s="495"/>
      <c r="C11" s="494">
        <v>7</v>
      </c>
      <c r="D11" s="492">
        <v>17377</v>
      </c>
      <c r="E11" s="494">
        <v>7</v>
      </c>
      <c r="F11" s="492">
        <v>3031</v>
      </c>
      <c r="G11" s="494">
        <v>3</v>
      </c>
      <c r="H11" s="492">
        <v>5877</v>
      </c>
      <c r="I11" s="494">
        <v>5</v>
      </c>
      <c r="J11" s="494">
        <v>1278</v>
      </c>
      <c r="K11" s="493">
        <v>9</v>
      </c>
      <c r="L11" s="492">
        <v>10350</v>
      </c>
    </row>
    <row r="12" spans="1:13" s="483" customFormat="1" ht="22.5" customHeight="1">
      <c r="A12" s="496" t="s">
        <v>468</v>
      </c>
      <c r="B12" s="495"/>
      <c r="C12" s="494">
        <v>97</v>
      </c>
      <c r="D12" s="492">
        <v>80102</v>
      </c>
      <c r="E12" s="494">
        <v>78</v>
      </c>
      <c r="F12" s="492">
        <v>85587</v>
      </c>
      <c r="G12" s="494">
        <v>59</v>
      </c>
      <c r="H12" s="492">
        <v>64671</v>
      </c>
      <c r="I12" s="494">
        <v>68</v>
      </c>
      <c r="J12" s="494">
        <v>55335</v>
      </c>
      <c r="K12" s="493">
        <v>80</v>
      </c>
      <c r="L12" s="492">
        <v>53632</v>
      </c>
    </row>
    <row r="13" spans="1:13" s="483" customFormat="1" ht="22.5" customHeight="1">
      <c r="A13" s="496" t="s">
        <v>467</v>
      </c>
      <c r="B13" s="495"/>
      <c r="C13" s="494">
        <v>7</v>
      </c>
      <c r="D13" s="492">
        <v>7372</v>
      </c>
      <c r="E13" s="494">
        <v>12</v>
      </c>
      <c r="F13" s="492">
        <v>5932</v>
      </c>
      <c r="G13" s="494">
        <v>11</v>
      </c>
      <c r="H13" s="492">
        <v>16527</v>
      </c>
      <c r="I13" s="494">
        <v>16</v>
      </c>
      <c r="J13" s="494">
        <v>11440</v>
      </c>
      <c r="K13" s="493">
        <v>24</v>
      </c>
      <c r="L13" s="492">
        <v>27633</v>
      </c>
    </row>
    <row r="14" spans="1:13" s="483" customFormat="1" ht="22.5" customHeight="1">
      <c r="A14" s="496" t="s">
        <v>466</v>
      </c>
      <c r="B14" s="495"/>
      <c r="C14" s="494">
        <v>13</v>
      </c>
      <c r="D14" s="492">
        <v>2557</v>
      </c>
      <c r="E14" s="494">
        <v>8</v>
      </c>
      <c r="F14" s="492">
        <v>11399</v>
      </c>
      <c r="G14" s="494">
        <v>9</v>
      </c>
      <c r="H14" s="492">
        <v>8375</v>
      </c>
      <c r="I14" s="494">
        <v>12</v>
      </c>
      <c r="J14" s="494">
        <v>15446</v>
      </c>
      <c r="K14" s="493">
        <v>10</v>
      </c>
      <c r="L14" s="492">
        <v>12091</v>
      </c>
    </row>
    <row r="15" spans="1:13" s="483" customFormat="1" ht="22.5" customHeight="1">
      <c r="A15" s="496" t="s">
        <v>465</v>
      </c>
      <c r="B15" s="495"/>
      <c r="C15" s="494">
        <v>11</v>
      </c>
      <c r="D15" s="492">
        <v>14218</v>
      </c>
      <c r="E15" s="494">
        <v>16</v>
      </c>
      <c r="F15" s="492">
        <v>15667</v>
      </c>
      <c r="G15" s="494">
        <v>6</v>
      </c>
      <c r="H15" s="492">
        <v>5283</v>
      </c>
      <c r="I15" s="494">
        <v>12</v>
      </c>
      <c r="J15" s="494">
        <v>12919</v>
      </c>
      <c r="K15" s="493">
        <v>8</v>
      </c>
      <c r="L15" s="492">
        <v>4499</v>
      </c>
    </row>
    <row r="16" spans="1:13" s="483" customFormat="1" ht="22.5" customHeight="1">
      <c r="A16" s="496" t="s">
        <v>464</v>
      </c>
      <c r="B16" s="495"/>
      <c r="C16" s="494">
        <v>16</v>
      </c>
      <c r="D16" s="492">
        <v>11660</v>
      </c>
      <c r="E16" s="494">
        <v>20</v>
      </c>
      <c r="F16" s="492">
        <v>32057</v>
      </c>
      <c r="G16" s="494">
        <v>14</v>
      </c>
      <c r="H16" s="492">
        <v>5378</v>
      </c>
      <c r="I16" s="494">
        <v>17</v>
      </c>
      <c r="J16" s="494">
        <v>17914</v>
      </c>
      <c r="K16" s="493">
        <v>40</v>
      </c>
      <c r="L16" s="492">
        <v>45351</v>
      </c>
    </row>
    <row r="17" spans="1:12" s="483" customFormat="1" ht="22.5" customHeight="1">
      <c r="A17" s="496" t="s">
        <v>463</v>
      </c>
      <c r="B17" s="495"/>
      <c r="C17" s="494">
        <v>3</v>
      </c>
      <c r="D17" s="492">
        <v>1852</v>
      </c>
      <c r="E17" s="494">
        <v>7</v>
      </c>
      <c r="F17" s="492">
        <v>4351</v>
      </c>
      <c r="G17" s="494">
        <v>12</v>
      </c>
      <c r="H17" s="492">
        <v>8642</v>
      </c>
      <c r="I17" s="494">
        <v>5</v>
      </c>
      <c r="J17" s="494">
        <v>1862</v>
      </c>
      <c r="K17" s="493">
        <v>8</v>
      </c>
      <c r="L17" s="492">
        <v>6545</v>
      </c>
    </row>
    <row r="18" spans="1:12" s="483" customFormat="1" ht="22.5" customHeight="1">
      <c r="A18" s="496" t="s">
        <v>462</v>
      </c>
      <c r="B18" s="495"/>
      <c r="C18" s="494">
        <v>6</v>
      </c>
      <c r="D18" s="492">
        <v>34066</v>
      </c>
      <c r="E18" s="494">
        <v>5</v>
      </c>
      <c r="F18" s="492">
        <v>1965</v>
      </c>
      <c r="G18" s="494">
        <v>5</v>
      </c>
      <c r="H18" s="492">
        <v>1259</v>
      </c>
      <c r="I18" s="494">
        <v>11</v>
      </c>
      <c r="J18" s="494">
        <v>26627</v>
      </c>
      <c r="K18" s="493">
        <v>10</v>
      </c>
      <c r="L18" s="492">
        <v>10901</v>
      </c>
    </row>
    <row r="19" spans="1:12" s="483" customFormat="1" ht="22.5" customHeight="1">
      <c r="A19" s="496" t="s">
        <v>461</v>
      </c>
      <c r="B19" s="495"/>
      <c r="C19" s="494">
        <v>2</v>
      </c>
      <c r="D19" s="492">
        <v>140</v>
      </c>
      <c r="E19" s="494">
        <v>2</v>
      </c>
      <c r="F19" s="492">
        <v>586</v>
      </c>
      <c r="G19" s="494">
        <v>0</v>
      </c>
      <c r="H19" s="492">
        <v>0</v>
      </c>
      <c r="I19" s="494">
        <v>1</v>
      </c>
      <c r="J19" s="494">
        <v>123</v>
      </c>
      <c r="K19" s="493">
        <v>1</v>
      </c>
      <c r="L19" s="492">
        <v>322</v>
      </c>
    </row>
    <row r="20" spans="1:12" s="483" customFormat="1" ht="22.5" customHeight="1">
      <c r="A20" s="496" t="s">
        <v>460</v>
      </c>
      <c r="B20" s="495"/>
      <c r="C20" s="494">
        <v>6</v>
      </c>
      <c r="D20" s="492">
        <v>8290</v>
      </c>
      <c r="E20" s="494">
        <v>9</v>
      </c>
      <c r="F20" s="492">
        <v>2305</v>
      </c>
      <c r="G20" s="494">
        <v>4</v>
      </c>
      <c r="H20" s="492">
        <v>2177</v>
      </c>
      <c r="I20" s="494">
        <v>1</v>
      </c>
      <c r="J20" s="494">
        <v>426</v>
      </c>
      <c r="K20" s="493">
        <v>4</v>
      </c>
      <c r="L20" s="492">
        <v>5458</v>
      </c>
    </row>
    <row r="21" spans="1:12" s="483" customFormat="1" ht="22.5" customHeight="1">
      <c r="A21" s="496" t="s">
        <v>459</v>
      </c>
      <c r="B21" s="495"/>
      <c r="C21" s="494">
        <v>106</v>
      </c>
      <c r="D21" s="492">
        <v>266093</v>
      </c>
      <c r="E21" s="494">
        <v>41</v>
      </c>
      <c r="F21" s="492">
        <v>25324</v>
      </c>
      <c r="G21" s="494">
        <v>36</v>
      </c>
      <c r="H21" s="492">
        <v>20199</v>
      </c>
      <c r="I21" s="494">
        <v>42</v>
      </c>
      <c r="J21" s="494">
        <v>33175</v>
      </c>
      <c r="K21" s="493">
        <v>51</v>
      </c>
      <c r="L21" s="492">
        <v>45549</v>
      </c>
    </row>
    <row r="22" spans="1:12" s="483" customFormat="1" ht="22.5" customHeight="1">
      <c r="A22" s="496" t="s">
        <v>458</v>
      </c>
      <c r="B22" s="495"/>
      <c r="C22" s="494">
        <v>8</v>
      </c>
      <c r="D22" s="492">
        <v>11537</v>
      </c>
      <c r="E22" s="494">
        <v>6</v>
      </c>
      <c r="F22" s="492">
        <v>7511</v>
      </c>
      <c r="G22" s="494">
        <v>5</v>
      </c>
      <c r="H22" s="492">
        <v>3463</v>
      </c>
      <c r="I22" s="494">
        <v>10</v>
      </c>
      <c r="J22" s="494">
        <v>7198</v>
      </c>
      <c r="K22" s="493">
        <v>9</v>
      </c>
      <c r="L22" s="492">
        <v>3347</v>
      </c>
    </row>
    <row r="23" spans="1:12" s="486" customFormat="1" ht="22.5" customHeight="1">
      <c r="A23" s="501" t="s">
        <v>457</v>
      </c>
      <c r="B23" s="500"/>
      <c r="C23" s="499">
        <v>12</v>
      </c>
      <c r="D23" s="497">
        <v>9172</v>
      </c>
      <c r="E23" s="499">
        <v>1</v>
      </c>
      <c r="F23" s="497">
        <v>181</v>
      </c>
      <c r="G23" s="499">
        <v>1</v>
      </c>
      <c r="H23" s="497">
        <v>287</v>
      </c>
      <c r="I23" s="499">
        <v>1</v>
      </c>
      <c r="J23" s="499">
        <v>854</v>
      </c>
      <c r="K23" s="498" t="s">
        <v>54</v>
      </c>
      <c r="L23" s="497" t="s">
        <v>54</v>
      </c>
    </row>
    <row r="24" spans="1:12" s="486" customFormat="1" ht="22.5" customHeight="1">
      <c r="A24" s="496" t="s">
        <v>456</v>
      </c>
      <c r="B24" s="495"/>
      <c r="C24" s="494">
        <v>14</v>
      </c>
      <c r="D24" s="492">
        <v>12749</v>
      </c>
      <c r="E24" s="494">
        <v>26</v>
      </c>
      <c r="F24" s="492">
        <v>11291</v>
      </c>
      <c r="G24" s="494">
        <v>26</v>
      </c>
      <c r="H24" s="492">
        <v>19001</v>
      </c>
      <c r="I24" s="494">
        <v>8</v>
      </c>
      <c r="J24" s="494">
        <v>6380</v>
      </c>
      <c r="K24" s="493">
        <v>11</v>
      </c>
      <c r="L24" s="492">
        <v>4456</v>
      </c>
    </row>
    <row r="25" spans="1:12" s="486" customFormat="1" ht="22.5" customHeight="1">
      <c r="A25" s="496" t="s">
        <v>455</v>
      </c>
      <c r="B25" s="495"/>
      <c r="C25" s="494">
        <v>4</v>
      </c>
      <c r="D25" s="492">
        <v>6902</v>
      </c>
      <c r="E25" s="494">
        <v>13</v>
      </c>
      <c r="F25" s="492">
        <v>8576</v>
      </c>
      <c r="G25" s="494">
        <v>4</v>
      </c>
      <c r="H25" s="492">
        <v>1072</v>
      </c>
      <c r="I25" s="494">
        <v>2</v>
      </c>
      <c r="J25" s="494">
        <v>263</v>
      </c>
      <c r="K25" s="493">
        <v>1</v>
      </c>
      <c r="L25" s="492">
        <v>2138</v>
      </c>
    </row>
    <row r="26" spans="1:12" s="486" customFormat="1" ht="22.5" customHeight="1" thickBot="1">
      <c r="A26" s="491" t="s">
        <v>454</v>
      </c>
      <c r="B26" s="490"/>
      <c r="C26" s="489">
        <v>9</v>
      </c>
      <c r="D26" s="487">
        <v>14424</v>
      </c>
      <c r="E26" s="489">
        <v>16</v>
      </c>
      <c r="F26" s="487">
        <v>9869</v>
      </c>
      <c r="G26" s="489">
        <v>7</v>
      </c>
      <c r="H26" s="487">
        <v>5593</v>
      </c>
      <c r="I26" s="489">
        <v>2</v>
      </c>
      <c r="J26" s="489">
        <v>324</v>
      </c>
      <c r="K26" s="488">
        <v>8</v>
      </c>
      <c r="L26" s="487">
        <v>4624</v>
      </c>
    </row>
    <row r="27" spans="1:12" s="483" customFormat="1">
      <c r="A27" s="485" t="s">
        <v>453</v>
      </c>
      <c r="B27" s="485"/>
      <c r="C27" s="484"/>
      <c r="D27" s="484"/>
      <c r="E27" s="484"/>
      <c r="F27" s="484"/>
      <c r="G27" s="484"/>
      <c r="H27" s="484"/>
      <c r="I27" s="484"/>
      <c r="J27" s="484"/>
      <c r="K27" s="484"/>
      <c r="L27" s="484"/>
    </row>
    <row r="28" spans="1:12">
      <c r="A28" s="482"/>
      <c r="B28" s="482"/>
      <c r="C28" s="482"/>
      <c r="D28" s="482"/>
      <c r="E28" s="482"/>
      <c r="F28" s="482"/>
      <c r="G28" s="482"/>
      <c r="H28" s="482"/>
      <c r="I28" s="482"/>
      <c r="J28" s="482"/>
      <c r="K28" s="482"/>
      <c r="L28" s="482"/>
    </row>
    <row r="29" spans="1:12">
      <c r="A29" s="482"/>
      <c r="B29" s="482"/>
      <c r="G29" s="482"/>
      <c r="H29" s="482"/>
      <c r="I29" s="482"/>
      <c r="J29" s="482"/>
    </row>
  </sheetData>
  <mergeCells count="7">
    <mergeCell ref="K5:L5"/>
    <mergeCell ref="A2:L2"/>
    <mergeCell ref="A5:A6"/>
    <mergeCell ref="G5:H5"/>
    <mergeCell ref="I5:J5"/>
    <mergeCell ref="C5:D5"/>
    <mergeCell ref="E5:F5"/>
  </mergeCells>
  <phoneticPr fontId="23"/>
  <printOptions horizontalCentered="1"/>
  <pageMargins left="0.78740157480314965" right="0.78740157480314965" top="0.78740157480314965" bottom="0.78740157480314965" header="0.39370078740157483" footer="0.27559055118110237"/>
  <pageSetup paperSize="9" scale="9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topLeftCell="A2" workbookViewId="0">
      <selection activeCell="A2" sqref="A2"/>
    </sheetView>
  </sheetViews>
  <sheetFormatPr defaultRowHeight="12"/>
  <cols>
    <col min="1" max="2" width="7.125" style="3" customWidth="1"/>
    <col min="3" max="3" width="7" style="3" customWidth="1"/>
    <col min="4" max="5" width="8.75" style="3" customWidth="1"/>
    <col min="6" max="6" width="8" style="3" customWidth="1"/>
    <col min="7" max="7" width="7.75" style="3" customWidth="1"/>
    <col min="8" max="8" width="7.5" style="3" customWidth="1"/>
    <col min="9" max="9" width="9" style="3"/>
    <col min="10" max="10" width="8" style="3" customWidth="1"/>
    <col min="11" max="11" width="8.875" style="3" customWidth="1"/>
    <col min="12" max="16384" width="9" style="3"/>
  </cols>
  <sheetData>
    <row r="1" spans="1:12" s="1" customFormat="1" ht="13.5"/>
    <row r="2" spans="1:12" ht="13.5" customHeight="1"/>
    <row r="3" spans="1:12" ht="22.5" customHeight="1">
      <c r="A3" s="548" t="s">
        <v>34</v>
      </c>
      <c r="B3" s="548"/>
      <c r="C3" s="548"/>
      <c r="D3" s="548"/>
      <c r="E3" s="548"/>
      <c r="F3" s="548"/>
      <c r="G3" s="548"/>
      <c r="H3" s="548"/>
      <c r="I3" s="549"/>
      <c r="J3" s="550"/>
      <c r="K3" s="550"/>
    </row>
    <row r="4" spans="1:12" ht="13.5" customHeight="1">
      <c r="A4" s="6"/>
      <c r="B4" s="6"/>
      <c r="C4" s="6"/>
      <c r="D4" s="6"/>
      <c r="E4" s="6"/>
      <c r="F4" s="6"/>
      <c r="G4" s="6"/>
      <c r="H4" s="6"/>
      <c r="I4" s="7"/>
      <c r="J4" s="2"/>
      <c r="K4" s="2"/>
    </row>
    <row r="5" spans="1:12" ht="13.5" customHeight="1" thickBot="1">
      <c r="A5" s="8" t="s">
        <v>0</v>
      </c>
      <c r="J5" s="10"/>
      <c r="L5" s="10" t="s">
        <v>1</v>
      </c>
    </row>
    <row r="6" spans="1:12" ht="13.5" customHeight="1">
      <c r="A6" s="577" t="s">
        <v>33</v>
      </c>
      <c r="B6" s="580" t="s">
        <v>32</v>
      </c>
      <c r="C6" s="581"/>
      <c r="D6" s="581"/>
      <c r="E6" s="582"/>
      <c r="F6" s="580" t="s">
        <v>31</v>
      </c>
      <c r="G6" s="581"/>
      <c r="H6" s="581"/>
      <c r="I6" s="581"/>
      <c r="J6" s="583" t="s">
        <v>30</v>
      </c>
      <c r="K6" s="584"/>
      <c r="L6" s="584"/>
    </row>
    <row r="7" spans="1:12" s="19" customFormat="1" ht="13.5" customHeight="1">
      <c r="A7" s="578"/>
      <c r="B7" s="574" t="s">
        <v>24</v>
      </c>
      <c r="C7" s="574" t="s">
        <v>29</v>
      </c>
      <c r="D7" s="574" t="s">
        <v>28</v>
      </c>
      <c r="E7" s="574" t="s">
        <v>25</v>
      </c>
      <c r="F7" s="574" t="s">
        <v>24</v>
      </c>
      <c r="G7" s="574" t="s">
        <v>27</v>
      </c>
      <c r="H7" s="574" t="s">
        <v>26</v>
      </c>
      <c r="I7" s="571" t="s">
        <v>25</v>
      </c>
      <c r="J7" s="574" t="s">
        <v>24</v>
      </c>
      <c r="K7" s="574" t="s">
        <v>23</v>
      </c>
      <c r="L7" s="571" t="s">
        <v>22</v>
      </c>
    </row>
    <row r="8" spans="1:12" s="19" customFormat="1" ht="13.5" customHeight="1">
      <c r="A8" s="578"/>
      <c r="B8" s="575"/>
      <c r="C8" s="575"/>
      <c r="D8" s="575"/>
      <c r="E8" s="575"/>
      <c r="F8" s="575"/>
      <c r="G8" s="575"/>
      <c r="H8" s="575"/>
      <c r="I8" s="572"/>
      <c r="J8" s="575"/>
      <c r="K8" s="575"/>
      <c r="L8" s="572"/>
    </row>
    <row r="9" spans="1:12" s="19" customFormat="1" ht="13.5" customHeight="1">
      <c r="A9" s="578"/>
      <c r="B9" s="575"/>
      <c r="C9" s="575"/>
      <c r="D9" s="575"/>
      <c r="E9" s="575"/>
      <c r="F9" s="575"/>
      <c r="G9" s="575"/>
      <c r="H9" s="575"/>
      <c r="I9" s="572"/>
      <c r="J9" s="575"/>
      <c r="K9" s="575"/>
      <c r="L9" s="572"/>
    </row>
    <row r="10" spans="1:12" s="19" customFormat="1" ht="28.5" customHeight="1">
      <c r="A10" s="579"/>
      <c r="B10" s="576"/>
      <c r="C10" s="576"/>
      <c r="D10" s="576"/>
      <c r="E10" s="576"/>
      <c r="F10" s="576"/>
      <c r="G10" s="576"/>
      <c r="H10" s="576"/>
      <c r="I10" s="573"/>
      <c r="J10" s="576"/>
      <c r="K10" s="576"/>
      <c r="L10" s="573"/>
    </row>
    <row r="11" spans="1:12" s="19" customFormat="1" ht="15" customHeight="1" thickBot="1">
      <c r="A11" s="15">
        <v>3040</v>
      </c>
      <c r="B11" s="15">
        <v>2034</v>
      </c>
      <c r="C11" s="15">
        <v>1789</v>
      </c>
      <c r="D11" s="15">
        <v>156</v>
      </c>
      <c r="E11" s="15">
        <v>89</v>
      </c>
      <c r="F11" s="15">
        <v>95</v>
      </c>
      <c r="G11" s="15">
        <v>89</v>
      </c>
      <c r="H11" s="15">
        <v>4</v>
      </c>
      <c r="I11" s="32">
        <v>2</v>
      </c>
      <c r="J11" s="16">
        <v>911</v>
      </c>
      <c r="K11" s="15">
        <v>861</v>
      </c>
      <c r="L11" s="32">
        <v>50</v>
      </c>
    </row>
    <row r="12" spans="1:12" s="19" customFormat="1" ht="15" customHeight="1">
      <c r="A12" s="20" t="s">
        <v>6</v>
      </c>
      <c r="B12" s="18"/>
      <c r="C12" s="18"/>
      <c r="D12" s="18"/>
      <c r="E12" s="18"/>
      <c r="F12" s="18"/>
      <c r="G12" s="18"/>
      <c r="H12" s="18"/>
      <c r="I12" s="18"/>
      <c r="J12" s="18"/>
      <c r="K12" s="18"/>
    </row>
    <row r="13" spans="1:12" s="19" customFormat="1" ht="15" customHeight="1">
      <c r="A13" s="18"/>
      <c r="B13" s="18"/>
      <c r="C13" s="18"/>
      <c r="D13" s="18"/>
      <c r="E13" s="18"/>
      <c r="F13" s="18"/>
      <c r="G13" s="18"/>
      <c r="H13" s="18"/>
      <c r="I13" s="18"/>
      <c r="J13" s="18"/>
      <c r="K13" s="18"/>
    </row>
    <row r="14" spans="1:12" ht="13.5" customHeight="1"/>
    <row r="15" spans="1:12" ht="13.5" customHeight="1"/>
    <row r="16" spans="1:12"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mergeCells count="16">
    <mergeCell ref="E7:E10"/>
    <mergeCell ref="F7:F10"/>
    <mergeCell ref="G7:G10"/>
    <mergeCell ref="I7:I10"/>
    <mergeCell ref="J7:J10"/>
    <mergeCell ref="K7:K10"/>
    <mergeCell ref="L7:L10"/>
    <mergeCell ref="H7:H10"/>
    <mergeCell ref="A3:K3"/>
    <mergeCell ref="A6:A10"/>
    <mergeCell ref="B6:E6"/>
    <mergeCell ref="F6:I6"/>
    <mergeCell ref="J6:L6"/>
    <mergeCell ref="B7:B10"/>
    <mergeCell ref="C7:C10"/>
    <mergeCell ref="D7:D10"/>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2"/>
  <cols>
    <col min="1" max="2" width="7.125" style="3" customWidth="1"/>
    <col min="3" max="3" width="7" style="3" customWidth="1"/>
    <col min="4" max="5" width="8.75" style="3" customWidth="1"/>
    <col min="6" max="6" width="8" style="3" customWidth="1"/>
    <col min="7" max="7" width="7.75" style="3" customWidth="1"/>
    <col min="8" max="8" width="7.5" style="3" customWidth="1"/>
    <col min="9" max="9" width="9" style="3"/>
    <col min="10" max="10" width="8" style="3" customWidth="1"/>
    <col min="11" max="11" width="8.875" style="3" customWidth="1"/>
    <col min="12" max="16384" width="9" style="3"/>
  </cols>
  <sheetData>
    <row r="1" spans="1:11" s="19" customFormat="1" ht="15" customHeight="1">
      <c r="A1" s="18"/>
      <c r="B1" s="18"/>
      <c r="C1" s="18"/>
      <c r="D1" s="18"/>
      <c r="E1" s="18"/>
      <c r="F1" s="18"/>
      <c r="G1" s="18"/>
      <c r="H1" s="18"/>
      <c r="I1" s="18"/>
      <c r="J1" s="18"/>
      <c r="K1" s="18"/>
    </row>
    <row r="2" spans="1:11" s="19" customFormat="1" ht="22.5" customHeight="1">
      <c r="A2" s="548" t="s">
        <v>36</v>
      </c>
      <c r="B2" s="548"/>
      <c r="C2" s="548"/>
      <c r="D2" s="548"/>
      <c r="E2" s="548"/>
      <c r="F2" s="548"/>
      <c r="G2" s="548"/>
      <c r="H2" s="548"/>
      <c r="I2" s="549"/>
      <c r="J2" s="550"/>
      <c r="K2" s="550"/>
    </row>
    <row r="3" spans="1:11" s="19" customFormat="1" ht="13.5" customHeight="1">
      <c r="A3" s="6"/>
      <c r="B3" s="6"/>
      <c r="C3" s="6"/>
      <c r="D3" s="6"/>
      <c r="E3" s="6"/>
      <c r="F3" s="6"/>
      <c r="G3" s="6"/>
      <c r="H3" s="6"/>
      <c r="I3" s="7"/>
      <c r="J3" s="2"/>
      <c r="K3" s="2"/>
    </row>
    <row r="4" spans="1:11" s="19" customFormat="1" ht="13.5" customHeight="1" thickBot="1">
      <c r="A4" s="8" t="s">
        <v>0</v>
      </c>
      <c r="B4" s="3"/>
      <c r="C4" s="3"/>
      <c r="D4" s="3"/>
      <c r="E4" s="3"/>
      <c r="F4" s="3"/>
      <c r="G4" s="3"/>
      <c r="H4" s="3"/>
      <c r="I4" s="3"/>
      <c r="J4" s="3"/>
      <c r="K4" s="31" t="s">
        <v>1</v>
      </c>
    </row>
    <row r="5" spans="1:11" s="19" customFormat="1" ht="15" customHeight="1">
      <c r="A5" s="541" t="s">
        <v>35</v>
      </c>
      <c r="B5" s="554" t="s">
        <v>20</v>
      </c>
      <c r="C5" s="555"/>
      <c r="D5" s="555"/>
      <c r="E5" s="555"/>
      <c r="F5" s="555"/>
      <c r="G5" s="555"/>
      <c r="H5" s="556"/>
      <c r="I5" s="562" t="s">
        <v>19</v>
      </c>
      <c r="J5" s="559" t="s">
        <v>18</v>
      </c>
      <c r="K5" s="30"/>
    </row>
    <row r="6" spans="1:11" s="19" customFormat="1" ht="13.5" customHeight="1">
      <c r="A6" s="553"/>
      <c r="B6" s="557" t="s">
        <v>17</v>
      </c>
      <c r="C6" s="569" t="s">
        <v>16</v>
      </c>
      <c r="D6" s="29" t="s">
        <v>15</v>
      </c>
      <c r="E6" s="566" t="s">
        <v>14</v>
      </c>
      <c r="F6" s="567"/>
      <c r="G6" s="568"/>
      <c r="H6" s="565" t="s">
        <v>13</v>
      </c>
      <c r="I6" s="563"/>
      <c r="J6" s="560"/>
      <c r="K6" s="551" t="s">
        <v>12</v>
      </c>
    </row>
    <row r="7" spans="1:11" s="19" customFormat="1" ht="33" customHeight="1">
      <c r="A7" s="542"/>
      <c r="B7" s="558"/>
      <c r="C7" s="570"/>
      <c r="D7" s="28" t="s">
        <v>11</v>
      </c>
      <c r="E7" s="28" t="s">
        <v>10</v>
      </c>
      <c r="F7" s="28" t="s">
        <v>9</v>
      </c>
      <c r="G7" s="27" t="s">
        <v>8</v>
      </c>
      <c r="H7" s="564"/>
      <c r="I7" s="564"/>
      <c r="J7" s="561"/>
      <c r="K7" s="552"/>
    </row>
    <row r="8" spans="1:11" s="19" customFormat="1" ht="15" customHeight="1" thickBot="1">
      <c r="A8" s="15">
        <v>2908</v>
      </c>
      <c r="B8" s="26">
        <v>37</v>
      </c>
      <c r="C8" s="25">
        <v>4</v>
      </c>
      <c r="D8" s="25">
        <v>26</v>
      </c>
      <c r="E8" s="25">
        <v>5</v>
      </c>
      <c r="F8" s="25">
        <v>0</v>
      </c>
      <c r="G8" s="25">
        <v>1</v>
      </c>
      <c r="H8" s="25">
        <v>0</v>
      </c>
      <c r="I8" s="25">
        <v>1</v>
      </c>
      <c r="J8" s="25">
        <v>2870</v>
      </c>
      <c r="K8" s="24">
        <v>2668</v>
      </c>
    </row>
    <row r="9" spans="1:11" s="19" customFormat="1" ht="13.5" customHeight="1">
      <c r="A9" s="20" t="s">
        <v>6</v>
      </c>
      <c r="B9" s="3"/>
      <c r="C9" s="3"/>
      <c r="D9" s="3"/>
      <c r="E9" s="3"/>
      <c r="F9" s="3"/>
      <c r="G9" s="3"/>
      <c r="H9" s="3"/>
      <c r="I9" s="3"/>
      <c r="J9" s="3"/>
      <c r="K9" s="3"/>
    </row>
    <row r="10" spans="1:11" ht="13.5" customHeight="1"/>
    <row r="11" spans="1:11" ht="13.5" customHeight="1"/>
    <row r="12" spans="1:11" ht="13.5" customHeight="1"/>
    <row r="13" spans="1:11" ht="13.5" customHeight="1"/>
    <row r="14" spans="1:11" ht="13.5" customHeight="1"/>
    <row r="15" spans="1:11" ht="13.5" customHeight="1"/>
    <row r="16" spans="1:11"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sheetData>
  <mergeCells count="10">
    <mergeCell ref="A5:A7"/>
    <mergeCell ref="B5:H5"/>
    <mergeCell ref="I5:I7"/>
    <mergeCell ref="A2:K2"/>
    <mergeCell ref="B6:B7"/>
    <mergeCell ref="C6:C7"/>
    <mergeCell ref="E6:G6"/>
    <mergeCell ref="H6:H7"/>
    <mergeCell ref="J5:J7"/>
    <mergeCell ref="K6:K7"/>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2"/>
  <cols>
    <col min="1" max="1" width="5.125" style="3" customWidth="1"/>
    <col min="2" max="2" width="6.625" style="3" customWidth="1"/>
    <col min="3" max="3" width="2.625" style="3" customWidth="1"/>
    <col min="4" max="4" width="5.125" style="5" customWidth="1"/>
    <col min="5" max="5" width="6.75" style="3" bestFit="1" customWidth="1"/>
    <col min="6" max="6" width="10.625" style="3" customWidth="1"/>
    <col min="7" max="7" width="6.125" style="3" customWidth="1"/>
    <col min="8" max="8" width="6.625" style="3" customWidth="1"/>
    <col min="9" max="9" width="2.625" style="3" customWidth="1"/>
    <col min="10" max="10" width="6.125" style="3" customWidth="1"/>
    <col min="11" max="11" width="6.625" style="3" customWidth="1"/>
    <col min="12" max="12" width="10.625" style="3" customWidth="1"/>
    <col min="13" max="13" width="9" style="3"/>
    <col min="14" max="14" width="8" style="3" customWidth="1"/>
    <col min="15" max="15" width="8.875" style="3" customWidth="1"/>
    <col min="16" max="16384" width="9" style="3"/>
  </cols>
  <sheetData>
    <row r="1" spans="1:15" s="19" customFormat="1" ht="13.5" customHeight="1">
      <c r="A1" s="3"/>
      <c r="B1" s="3"/>
      <c r="C1" s="3"/>
      <c r="D1" s="5"/>
      <c r="E1" s="3"/>
      <c r="F1" s="3"/>
      <c r="G1" s="3"/>
      <c r="H1" s="3"/>
      <c r="I1" s="3"/>
      <c r="J1" s="3"/>
      <c r="K1" s="3"/>
      <c r="L1" s="3"/>
      <c r="M1" s="3"/>
      <c r="N1" s="3"/>
      <c r="O1" s="3"/>
    </row>
    <row r="2" spans="1:15" s="19" customFormat="1" ht="22.5" customHeight="1">
      <c r="A2" s="548" t="s">
        <v>46</v>
      </c>
      <c r="B2" s="548"/>
      <c r="C2" s="548"/>
      <c r="D2" s="548"/>
      <c r="E2" s="548"/>
      <c r="F2" s="548"/>
      <c r="G2" s="548"/>
      <c r="H2" s="548"/>
      <c r="I2" s="548"/>
      <c r="J2" s="548"/>
      <c r="K2" s="548"/>
      <c r="L2" s="548"/>
      <c r="M2" s="21"/>
      <c r="N2" s="2"/>
      <c r="O2" s="2"/>
    </row>
    <row r="3" spans="1:15" s="19" customFormat="1" ht="5.0999999999999996" customHeight="1">
      <c r="A3" s="6"/>
      <c r="B3" s="6"/>
      <c r="C3" s="6"/>
      <c r="D3" s="6"/>
      <c r="E3" s="6"/>
      <c r="F3" s="6"/>
      <c r="G3" s="6"/>
      <c r="H3" s="6"/>
      <c r="I3" s="6"/>
      <c r="J3" s="6"/>
      <c r="K3" s="6"/>
      <c r="L3" s="6"/>
      <c r="M3" s="7"/>
      <c r="N3" s="2"/>
      <c r="O3" s="2"/>
    </row>
    <row r="4" spans="1:15" s="19" customFormat="1" ht="13.5" customHeight="1" thickBot="1">
      <c r="A4" s="60" t="s">
        <v>0</v>
      </c>
      <c r="B4" s="8"/>
      <c r="C4" s="6"/>
      <c r="D4" s="6"/>
      <c r="E4" s="6"/>
      <c r="F4" s="6"/>
      <c r="G4" s="55"/>
      <c r="H4" s="55"/>
      <c r="I4" s="55"/>
      <c r="J4" s="55"/>
      <c r="K4" s="55"/>
      <c r="L4" s="31" t="s">
        <v>1</v>
      </c>
      <c r="M4" s="7"/>
      <c r="N4" s="2"/>
      <c r="O4" s="2"/>
    </row>
    <row r="5" spans="1:15" ht="15" customHeight="1">
      <c r="A5" s="592" t="s">
        <v>35</v>
      </c>
      <c r="B5" s="592"/>
      <c r="C5" s="592"/>
      <c r="D5" s="592"/>
      <c r="E5" s="592"/>
      <c r="F5" s="592"/>
      <c r="G5" s="592"/>
      <c r="H5" s="592"/>
      <c r="I5" s="592"/>
      <c r="J5" s="592"/>
      <c r="K5" s="592"/>
      <c r="L5" s="54">
        <v>2908</v>
      </c>
      <c r="M5" s="19"/>
    </row>
    <row r="6" spans="1:15" ht="15" customHeight="1">
      <c r="A6" s="589" t="s">
        <v>49</v>
      </c>
      <c r="B6" s="589"/>
      <c r="C6" s="590"/>
      <c r="D6" s="590"/>
      <c r="E6" s="590"/>
      <c r="F6" s="53">
        <v>108</v>
      </c>
      <c r="G6" s="52">
        <v>3</v>
      </c>
      <c r="H6" s="43" t="s">
        <v>47</v>
      </c>
      <c r="I6" s="51" t="s">
        <v>41</v>
      </c>
      <c r="J6" s="58" t="s">
        <v>45</v>
      </c>
      <c r="K6" s="43" t="s">
        <v>48</v>
      </c>
      <c r="L6" s="50">
        <v>173</v>
      </c>
    </row>
    <row r="7" spans="1:15" ht="15" customHeight="1">
      <c r="A7" s="553" t="s">
        <v>51</v>
      </c>
      <c r="B7" s="553"/>
      <c r="C7" s="591"/>
      <c r="D7" s="591"/>
      <c r="E7" s="591"/>
      <c r="F7" s="42">
        <v>186</v>
      </c>
      <c r="G7" s="46">
        <v>10</v>
      </c>
      <c r="H7" s="43" t="s">
        <v>47</v>
      </c>
      <c r="I7" s="44" t="s">
        <v>39</v>
      </c>
      <c r="J7" s="59" t="s">
        <v>44</v>
      </c>
      <c r="K7" s="43" t="s">
        <v>48</v>
      </c>
      <c r="L7" s="49">
        <v>55</v>
      </c>
    </row>
    <row r="8" spans="1:15" ht="15" customHeight="1">
      <c r="A8" s="56">
        <v>0.3</v>
      </c>
      <c r="B8" s="43" t="s">
        <v>47</v>
      </c>
      <c r="C8" s="44" t="s">
        <v>41</v>
      </c>
      <c r="D8" s="56">
        <v>0.5</v>
      </c>
      <c r="E8" s="56" t="s">
        <v>48</v>
      </c>
      <c r="F8" s="42">
        <v>497</v>
      </c>
      <c r="G8" s="46">
        <v>20</v>
      </c>
      <c r="H8" s="43" t="s">
        <v>47</v>
      </c>
      <c r="I8" s="44" t="s">
        <v>39</v>
      </c>
      <c r="J8" s="59" t="s">
        <v>43</v>
      </c>
      <c r="K8" s="43" t="s">
        <v>48</v>
      </c>
      <c r="L8" s="45">
        <v>36</v>
      </c>
    </row>
    <row r="9" spans="1:15" ht="15" customHeight="1">
      <c r="A9" s="56">
        <v>0.5</v>
      </c>
      <c r="B9" s="43" t="s">
        <v>47</v>
      </c>
      <c r="C9" s="44" t="s">
        <v>39</v>
      </c>
      <c r="D9" s="56">
        <v>1</v>
      </c>
      <c r="E9" s="56" t="s">
        <v>48</v>
      </c>
      <c r="F9" s="48">
        <v>737</v>
      </c>
      <c r="G9" s="46">
        <v>30</v>
      </c>
      <c r="H9" s="43" t="s">
        <v>47</v>
      </c>
      <c r="I9" s="44" t="s">
        <v>39</v>
      </c>
      <c r="J9" s="59" t="s">
        <v>42</v>
      </c>
      <c r="K9" s="43" t="s">
        <v>48</v>
      </c>
      <c r="L9" s="45">
        <v>54</v>
      </c>
    </row>
    <row r="10" spans="1:15" ht="15" customHeight="1">
      <c r="A10" s="56">
        <v>1</v>
      </c>
      <c r="B10" s="43" t="s">
        <v>47</v>
      </c>
      <c r="C10" s="44" t="s">
        <v>39</v>
      </c>
      <c r="D10" s="56">
        <v>1.5</v>
      </c>
      <c r="E10" s="56" t="s">
        <v>48</v>
      </c>
      <c r="F10" s="47">
        <v>426</v>
      </c>
      <c r="G10" s="46">
        <v>50</v>
      </c>
      <c r="H10" s="43" t="s">
        <v>47</v>
      </c>
      <c r="I10" s="44" t="s">
        <v>41</v>
      </c>
      <c r="J10" s="59" t="s">
        <v>40</v>
      </c>
      <c r="K10" s="43" t="s">
        <v>48</v>
      </c>
      <c r="L10" s="45">
        <v>21</v>
      </c>
    </row>
    <row r="11" spans="1:15" ht="15" customHeight="1">
      <c r="A11" s="56">
        <v>1.5</v>
      </c>
      <c r="B11" s="43" t="s">
        <v>47</v>
      </c>
      <c r="C11" s="44" t="s">
        <v>39</v>
      </c>
      <c r="D11" s="56">
        <v>2</v>
      </c>
      <c r="E11" s="56" t="s">
        <v>48</v>
      </c>
      <c r="F11" s="42">
        <v>246</v>
      </c>
      <c r="G11" s="585" t="s">
        <v>50</v>
      </c>
      <c r="H11" s="586"/>
      <c r="I11" s="586"/>
      <c r="J11" s="586"/>
      <c r="K11" s="586"/>
      <c r="L11" s="40">
        <v>7</v>
      </c>
    </row>
    <row r="12" spans="1:15" ht="15" customHeight="1" thickBot="1">
      <c r="A12" s="57">
        <v>2</v>
      </c>
      <c r="B12" s="38" t="s">
        <v>47</v>
      </c>
      <c r="C12" s="39" t="s">
        <v>39</v>
      </c>
      <c r="D12" s="57">
        <v>3</v>
      </c>
      <c r="E12" s="57" t="s">
        <v>48</v>
      </c>
      <c r="F12" s="37">
        <v>203</v>
      </c>
      <c r="G12" s="587" t="s">
        <v>38</v>
      </c>
      <c r="H12" s="588"/>
      <c r="I12" s="588"/>
      <c r="J12" s="588"/>
      <c r="K12" s="588"/>
      <c r="L12" s="36" t="s">
        <v>37</v>
      </c>
    </row>
    <row r="13" spans="1:15" ht="13.5" customHeight="1">
      <c r="A13" s="20" t="s">
        <v>6</v>
      </c>
      <c r="B13" s="20"/>
      <c r="C13" s="20"/>
      <c r="D13" s="4"/>
      <c r="E13" s="20"/>
      <c r="F13" s="20"/>
      <c r="G13" s="35"/>
      <c r="H13" s="34"/>
      <c r="I13" s="34"/>
      <c r="J13" s="34"/>
      <c r="K13" s="34"/>
      <c r="L13" s="33"/>
    </row>
    <row r="14" spans="1:15" ht="13.5" customHeight="1">
      <c r="G14" s="20"/>
      <c r="H14" s="20"/>
      <c r="I14" s="20"/>
      <c r="J14" s="20"/>
      <c r="K14" s="20"/>
    </row>
    <row r="15" spans="1:15" ht="13.5" customHeight="1"/>
    <row r="16" spans="1:15"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sheetData>
  <mergeCells count="6">
    <mergeCell ref="G11:K11"/>
    <mergeCell ref="G12:K12"/>
    <mergeCell ref="A2:L2"/>
    <mergeCell ref="A6:E6"/>
    <mergeCell ref="A7:E7"/>
    <mergeCell ref="A5:K5"/>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ignoredErrors>
    <ignoredError sqref="J6:J10 L1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workbookViewId="0"/>
  </sheetViews>
  <sheetFormatPr defaultRowHeight="12"/>
  <cols>
    <col min="1" max="1" width="9" style="3"/>
    <col min="2" max="2" width="1.625" style="3" customWidth="1"/>
    <col min="3" max="4" width="12.625" style="3" customWidth="1"/>
    <col min="5" max="5" width="1.625" style="3" customWidth="1"/>
    <col min="6" max="6" width="8" style="3" customWidth="1"/>
    <col min="7" max="7" width="7.75" style="3" customWidth="1"/>
    <col min="8" max="8" width="1.625" style="3" customWidth="1"/>
    <col min="9" max="9" width="7.5" style="3" customWidth="1"/>
    <col min="10" max="10" width="1.625" style="3" customWidth="1"/>
    <col min="11" max="12" width="11.125" style="3" customWidth="1"/>
    <col min="13" max="13" width="1.625" style="3" customWidth="1"/>
    <col min="14" max="16384" width="9" style="3"/>
  </cols>
  <sheetData>
    <row r="1" spans="1:18" ht="13.5" customHeight="1"/>
    <row r="2" spans="1:18" ht="22.5" customHeight="1">
      <c r="A2" s="548" t="s">
        <v>89</v>
      </c>
      <c r="B2" s="548"/>
      <c r="C2" s="548"/>
      <c r="D2" s="548"/>
      <c r="E2" s="548"/>
      <c r="F2" s="548"/>
      <c r="G2" s="548"/>
      <c r="H2" s="548"/>
      <c r="I2" s="548"/>
      <c r="J2" s="548"/>
      <c r="K2" s="548"/>
      <c r="L2" s="548"/>
      <c r="M2" s="548"/>
      <c r="N2" s="548"/>
    </row>
    <row r="3" spans="1:18" ht="12.75" thickBot="1">
      <c r="A3" s="8" t="s">
        <v>0</v>
      </c>
      <c r="B3" s="9"/>
      <c r="C3" s="9"/>
      <c r="D3" s="9"/>
      <c r="E3" s="10"/>
      <c r="G3" s="97"/>
      <c r="H3" s="97"/>
      <c r="I3" s="97"/>
      <c r="J3" s="97"/>
      <c r="K3" s="97"/>
      <c r="L3" s="97"/>
      <c r="M3" s="97"/>
      <c r="N3" s="31" t="s">
        <v>1</v>
      </c>
    </row>
    <row r="4" spans="1:18" s="19" customFormat="1" ht="12" customHeight="1">
      <c r="A4" s="610" t="s">
        <v>88</v>
      </c>
      <c r="B4" s="610"/>
      <c r="C4" s="610"/>
      <c r="D4" s="610"/>
      <c r="E4" s="610"/>
      <c r="F4" s="610"/>
      <c r="G4" s="610"/>
      <c r="H4" s="610"/>
      <c r="I4" s="610"/>
      <c r="J4" s="610"/>
      <c r="K4" s="610"/>
      <c r="L4" s="610"/>
      <c r="M4" s="611"/>
      <c r="N4" s="54">
        <v>2713</v>
      </c>
    </row>
    <row r="5" spans="1:18" s="19" customFormat="1" ht="15" customHeight="1">
      <c r="A5" s="612" t="s">
        <v>87</v>
      </c>
      <c r="B5" s="615" t="s">
        <v>85</v>
      </c>
      <c r="C5" s="615"/>
      <c r="D5" s="615"/>
      <c r="E5" s="615"/>
      <c r="F5" s="53">
        <v>1865</v>
      </c>
      <c r="G5" s="606" t="s">
        <v>86</v>
      </c>
      <c r="H5" s="616" t="s">
        <v>85</v>
      </c>
      <c r="I5" s="617"/>
      <c r="J5" s="617"/>
      <c r="K5" s="617"/>
      <c r="L5" s="617"/>
      <c r="M5" s="618"/>
      <c r="N5" s="92">
        <v>569</v>
      </c>
    </row>
    <row r="6" spans="1:18" s="19" customFormat="1" ht="15" customHeight="1">
      <c r="A6" s="613"/>
      <c r="B6" s="81"/>
      <c r="C6" s="599" t="s">
        <v>84</v>
      </c>
      <c r="D6" s="599"/>
      <c r="E6" s="79"/>
      <c r="F6" s="95">
        <v>943</v>
      </c>
      <c r="G6" s="607"/>
      <c r="H6" s="600" t="s">
        <v>83</v>
      </c>
      <c r="I6" s="601"/>
      <c r="J6" s="94"/>
      <c r="K6" s="598" t="s">
        <v>82</v>
      </c>
      <c r="L6" s="598"/>
      <c r="M6" s="93"/>
      <c r="N6" s="92">
        <v>288</v>
      </c>
    </row>
    <row r="7" spans="1:18" s="19" customFormat="1" ht="15" customHeight="1">
      <c r="A7" s="613"/>
      <c r="B7" s="77"/>
      <c r="C7" s="597" t="s">
        <v>81</v>
      </c>
      <c r="D7" s="597"/>
      <c r="E7" s="75"/>
      <c r="F7" s="90">
        <v>4</v>
      </c>
      <c r="G7" s="607"/>
      <c r="H7" s="602"/>
      <c r="I7" s="603"/>
      <c r="J7" s="89"/>
      <c r="K7" s="599" t="s">
        <v>80</v>
      </c>
      <c r="L7" s="599"/>
      <c r="M7" s="79"/>
      <c r="N7" s="50">
        <v>157</v>
      </c>
    </row>
    <row r="8" spans="1:18" s="19" customFormat="1" ht="15" customHeight="1">
      <c r="A8" s="613"/>
      <c r="B8" s="77"/>
      <c r="C8" s="597" t="s">
        <v>79</v>
      </c>
      <c r="D8" s="597"/>
      <c r="E8" s="75"/>
      <c r="F8" s="90">
        <v>6</v>
      </c>
      <c r="G8" s="607"/>
      <c r="H8" s="602"/>
      <c r="I8" s="603"/>
      <c r="J8" s="88"/>
      <c r="K8" s="597" t="s">
        <v>78</v>
      </c>
      <c r="L8" s="597"/>
      <c r="M8" s="75"/>
      <c r="N8" s="78">
        <v>25</v>
      </c>
    </row>
    <row r="9" spans="1:18" s="19" customFormat="1" ht="15" customHeight="1">
      <c r="A9" s="613"/>
      <c r="B9" s="77"/>
      <c r="C9" s="597" t="s">
        <v>77</v>
      </c>
      <c r="D9" s="597"/>
      <c r="E9" s="75"/>
      <c r="F9" s="90">
        <v>1</v>
      </c>
      <c r="G9" s="607"/>
      <c r="H9" s="602"/>
      <c r="I9" s="603"/>
      <c r="J9" s="87"/>
      <c r="K9" s="597" t="s">
        <v>77</v>
      </c>
      <c r="L9" s="597"/>
      <c r="M9" s="75"/>
      <c r="N9" s="49" t="s">
        <v>54</v>
      </c>
    </row>
    <row r="10" spans="1:18" s="19" customFormat="1" ht="15" customHeight="1">
      <c r="A10" s="613"/>
      <c r="B10" s="77"/>
      <c r="C10" s="597" t="s">
        <v>76</v>
      </c>
      <c r="D10" s="597"/>
      <c r="E10" s="75"/>
      <c r="F10" s="90">
        <v>203</v>
      </c>
      <c r="G10" s="607"/>
      <c r="H10" s="602"/>
      <c r="I10" s="603"/>
      <c r="J10" s="87"/>
      <c r="K10" s="597" t="s">
        <v>76</v>
      </c>
      <c r="L10" s="597"/>
      <c r="M10" s="75"/>
      <c r="N10" s="45">
        <v>73</v>
      </c>
    </row>
    <row r="11" spans="1:18" s="19" customFormat="1" ht="15" customHeight="1">
      <c r="A11" s="613"/>
      <c r="B11" s="77"/>
      <c r="C11" s="597" t="s">
        <v>75</v>
      </c>
      <c r="D11" s="597"/>
      <c r="E11" s="75"/>
      <c r="F11" s="42">
        <v>452</v>
      </c>
      <c r="G11" s="607"/>
      <c r="H11" s="602"/>
      <c r="I11" s="603"/>
      <c r="J11" s="87"/>
      <c r="K11" s="597" t="s">
        <v>75</v>
      </c>
      <c r="L11" s="597"/>
      <c r="M11" s="75"/>
      <c r="N11" s="45">
        <v>12</v>
      </c>
    </row>
    <row r="12" spans="1:18" s="19" customFormat="1" ht="15" customHeight="1">
      <c r="A12" s="613"/>
      <c r="B12" s="77"/>
      <c r="C12" s="597" t="s">
        <v>74</v>
      </c>
      <c r="D12" s="597"/>
      <c r="E12" s="75"/>
      <c r="F12" s="47">
        <v>129</v>
      </c>
      <c r="G12" s="607"/>
      <c r="H12" s="602"/>
      <c r="I12" s="603"/>
      <c r="J12" s="89"/>
      <c r="K12" s="597" t="s">
        <v>73</v>
      </c>
      <c r="L12" s="597"/>
      <c r="M12" s="75"/>
      <c r="N12" s="45">
        <v>18</v>
      </c>
      <c r="R12" s="91"/>
    </row>
    <row r="13" spans="1:18" s="19" customFormat="1" ht="15" customHeight="1">
      <c r="A13" s="613"/>
      <c r="B13" s="77"/>
      <c r="C13" s="597" t="s">
        <v>72</v>
      </c>
      <c r="D13" s="597"/>
      <c r="E13" s="75"/>
      <c r="F13" s="90">
        <v>77</v>
      </c>
      <c r="G13" s="607"/>
      <c r="H13" s="602"/>
      <c r="I13" s="603"/>
      <c r="J13" s="88"/>
      <c r="K13" s="597" t="s">
        <v>72</v>
      </c>
      <c r="L13" s="597"/>
      <c r="M13" s="75"/>
      <c r="N13" s="78">
        <v>2</v>
      </c>
    </row>
    <row r="14" spans="1:18" s="19" customFormat="1" ht="15" customHeight="1">
      <c r="A14" s="613"/>
      <c r="B14" s="77"/>
      <c r="C14" s="597" t="s">
        <v>71</v>
      </c>
      <c r="D14" s="597"/>
      <c r="E14" s="75"/>
      <c r="F14" s="90">
        <v>1</v>
      </c>
      <c r="G14" s="607"/>
      <c r="H14" s="602"/>
      <c r="I14" s="603"/>
      <c r="J14" s="88"/>
      <c r="K14" s="597" t="s">
        <v>71</v>
      </c>
      <c r="L14" s="597"/>
      <c r="M14" s="75"/>
      <c r="N14" s="49" t="s">
        <v>54</v>
      </c>
    </row>
    <row r="15" spans="1:18" s="19" customFormat="1" ht="15" customHeight="1">
      <c r="A15" s="613"/>
      <c r="B15" s="77"/>
      <c r="C15" s="597" t="s">
        <v>70</v>
      </c>
      <c r="D15" s="597"/>
      <c r="E15" s="75"/>
      <c r="F15" s="90">
        <v>11</v>
      </c>
      <c r="G15" s="607"/>
      <c r="H15" s="602"/>
      <c r="I15" s="603"/>
      <c r="J15" s="88"/>
      <c r="K15" s="597" t="s">
        <v>70</v>
      </c>
      <c r="L15" s="597"/>
      <c r="M15" s="75"/>
      <c r="N15" s="45" t="s">
        <v>54</v>
      </c>
    </row>
    <row r="16" spans="1:18" s="19" customFormat="1" ht="15" customHeight="1">
      <c r="A16" s="613"/>
      <c r="B16" s="77"/>
      <c r="C16" s="597" t="s">
        <v>69</v>
      </c>
      <c r="D16" s="597"/>
      <c r="E16" s="75"/>
      <c r="F16" s="42">
        <v>19</v>
      </c>
      <c r="G16" s="607"/>
      <c r="H16" s="602"/>
      <c r="I16" s="603"/>
      <c r="J16" s="87"/>
      <c r="K16" s="597" t="s">
        <v>68</v>
      </c>
      <c r="L16" s="597"/>
      <c r="M16" s="75"/>
      <c r="N16" s="45" t="s">
        <v>54</v>
      </c>
    </row>
    <row r="17" spans="1:14" s="19" customFormat="1" ht="15" customHeight="1">
      <c r="A17" s="613"/>
      <c r="B17" s="77"/>
      <c r="C17" s="597" t="s">
        <v>67</v>
      </c>
      <c r="D17" s="597"/>
      <c r="E17" s="75"/>
      <c r="F17" s="42">
        <v>2</v>
      </c>
      <c r="G17" s="607"/>
      <c r="H17" s="602"/>
      <c r="I17" s="603"/>
      <c r="J17" s="89"/>
      <c r="K17" s="597" t="s">
        <v>67</v>
      </c>
      <c r="L17" s="597"/>
      <c r="M17" s="75"/>
      <c r="N17" s="45" t="s">
        <v>54</v>
      </c>
    </row>
    <row r="18" spans="1:14" s="19" customFormat="1" ht="15" customHeight="1">
      <c r="A18" s="613"/>
      <c r="B18" s="77"/>
      <c r="C18" s="597" t="s">
        <v>66</v>
      </c>
      <c r="D18" s="597"/>
      <c r="E18" s="75"/>
      <c r="F18" s="42">
        <v>14</v>
      </c>
      <c r="G18" s="607"/>
      <c r="H18" s="602"/>
      <c r="I18" s="603"/>
      <c r="J18" s="88"/>
      <c r="K18" s="597" t="s">
        <v>66</v>
      </c>
      <c r="L18" s="597"/>
      <c r="M18" s="75"/>
      <c r="N18" s="45" t="s">
        <v>54</v>
      </c>
    </row>
    <row r="19" spans="1:14" s="19" customFormat="1" ht="15" customHeight="1">
      <c r="A19" s="613"/>
      <c r="B19" s="77"/>
      <c r="C19" s="597" t="s">
        <v>65</v>
      </c>
      <c r="D19" s="597"/>
      <c r="E19" s="75"/>
      <c r="F19" s="47" t="s">
        <v>54</v>
      </c>
      <c r="G19" s="607"/>
      <c r="H19" s="602"/>
      <c r="I19" s="603"/>
      <c r="J19" s="87"/>
      <c r="K19" s="597" t="s">
        <v>65</v>
      </c>
      <c r="L19" s="597"/>
      <c r="M19" s="75"/>
      <c r="N19" s="45" t="s">
        <v>54</v>
      </c>
    </row>
    <row r="20" spans="1:14" s="19" customFormat="1" ht="15" customHeight="1">
      <c r="A20" s="614"/>
      <c r="B20" s="71"/>
      <c r="C20" s="596" t="s">
        <v>64</v>
      </c>
      <c r="D20" s="596"/>
      <c r="E20" s="70"/>
      <c r="F20" s="86">
        <v>3</v>
      </c>
      <c r="G20" s="607"/>
      <c r="H20" s="604"/>
      <c r="I20" s="605"/>
      <c r="J20" s="85"/>
      <c r="K20" s="596" t="s">
        <v>64</v>
      </c>
      <c r="L20" s="596"/>
      <c r="M20" s="84"/>
      <c r="N20" s="40">
        <v>1</v>
      </c>
    </row>
    <row r="21" spans="1:14" s="19" customFormat="1" ht="15" customHeight="1">
      <c r="A21" s="73"/>
      <c r="B21" s="83"/>
      <c r="C21" s="83"/>
      <c r="D21" s="83"/>
      <c r="E21" s="83"/>
      <c r="F21" s="82"/>
      <c r="G21" s="607"/>
      <c r="H21" s="81"/>
      <c r="I21" s="599" t="s">
        <v>63</v>
      </c>
      <c r="J21" s="599"/>
      <c r="K21" s="599"/>
      <c r="L21" s="599"/>
      <c r="M21" s="79"/>
      <c r="N21" s="49">
        <v>78</v>
      </c>
    </row>
    <row r="22" spans="1:14" s="19" customFormat="1" ht="15" customHeight="1">
      <c r="A22" s="73"/>
      <c r="B22" s="60"/>
      <c r="C22" s="60"/>
      <c r="D22" s="60"/>
      <c r="E22" s="60"/>
      <c r="F22" s="72"/>
      <c r="G22" s="607"/>
      <c r="H22" s="77"/>
      <c r="I22" s="597" t="s">
        <v>62</v>
      </c>
      <c r="J22" s="597"/>
      <c r="K22" s="597"/>
      <c r="L22" s="597"/>
      <c r="M22" s="75"/>
      <c r="N22" s="45">
        <v>128</v>
      </c>
    </row>
    <row r="23" spans="1:14" s="19" customFormat="1" ht="15" customHeight="1">
      <c r="A23" s="73"/>
      <c r="B23" s="60"/>
      <c r="C23" s="60"/>
      <c r="D23" s="60"/>
      <c r="E23" s="60"/>
      <c r="F23" s="72"/>
      <c r="G23" s="607"/>
      <c r="H23" s="77"/>
      <c r="I23" s="597" t="s">
        <v>61</v>
      </c>
      <c r="J23" s="597"/>
      <c r="K23" s="597"/>
      <c r="L23" s="597"/>
      <c r="M23" s="75"/>
      <c r="N23" s="45">
        <v>33</v>
      </c>
    </row>
    <row r="24" spans="1:14" s="19" customFormat="1" ht="15" customHeight="1">
      <c r="A24" s="73"/>
      <c r="B24" s="60"/>
      <c r="C24" s="60"/>
      <c r="D24" s="60"/>
      <c r="E24" s="60"/>
      <c r="F24" s="72"/>
      <c r="G24" s="607"/>
      <c r="H24" s="77"/>
      <c r="I24" s="597" t="s">
        <v>60</v>
      </c>
      <c r="J24" s="597"/>
      <c r="K24" s="597"/>
      <c r="L24" s="597"/>
      <c r="M24" s="75"/>
      <c r="N24" s="45">
        <v>13</v>
      </c>
    </row>
    <row r="25" spans="1:14" s="19" customFormat="1" ht="15" customHeight="1">
      <c r="A25" s="73"/>
      <c r="B25" s="60"/>
      <c r="C25" s="60"/>
      <c r="D25" s="60"/>
      <c r="E25" s="60"/>
      <c r="F25" s="72"/>
      <c r="G25" s="607"/>
      <c r="H25" s="77"/>
      <c r="I25" s="597" t="s">
        <v>59</v>
      </c>
      <c r="J25" s="597"/>
      <c r="K25" s="597"/>
      <c r="L25" s="597"/>
      <c r="M25" s="75"/>
      <c r="N25" s="45">
        <v>3</v>
      </c>
    </row>
    <row r="26" spans="1:14" s="19" customFormat="1" ht="15" customHeight="1">
      <c r="A26" s="73"/>
      <c r="B26" s="60"/>
      <c r="C26" s="60"/>
      <c r="D26" s="60"/>
      <c r="E26" s="60"/>
      <c r="F26" s="72"/>
      <c r="G26" s="607"/>
      <c r="H26" s="77"/>
      <c r="I26" s="597" t="s">
        <v>58</v>
      </c>
      <c r="J26" s="597"/>
      <c r="K26" s="597"/>
      <c r="L26" s="597"/>
      <c r="M26" s="75"/>
      <c r="N26" s="78">
        <v>4</v>
      </c>
    </row>
    <row r="27" spans="1:14" s="19" customFormat="1" ht="15" customHeight="1">
      <c r="A27" s="73"/>
      <c r="B27" s="60"/>
      <c r="C27" s="60"/>
      <c r="D27" s="60"/>
      <c r="E27" s="60"/>
      <c r="F27" s="72"/>
      <c r="G27" s="607"/>
      <c r="H27" s="77"/>
      <c r="I27" s="597" t="s">
        <v>57</v>
      </c>
      <c r="J27" s="597"/>
      <c r="K27" s="597"/>
      <c r="L27" s="597"/>
      <c r="M27" s="75"/>
      <c r="N27" s="49">
        <v>3</v>
      </c>
    </row>
    <row r="28" spans="1:14" s="19" customFormat="1" ht="15" customHeight="1">
      <c r="A28" s="73"/>
      <c r="B28" s="60"/>
      <c r="C28" s="60"/>
      <c r="D28" s="60"/>
      <c r="E28" s="60"/>
      <c r="F28" s="72"/>
      <c r="G28" s="607"/>
      <c r="H28" s="77"/>
      <c r="I28" s="597" t="s">
        <v>56</v>
      </c>
      <c r="J28" s="597"/>
      <c r="K28" s="597"/>
      <c r="L28" s="597"/>
      <c r="M28" s="75"/>
      <c r="N28" s="78" t="s">
        <v>54</v>
      </c>
    </row>
    <row r="29" spans="1:14" s="19" customFormat="1" ht="15" customHeight="1">
      <c r="A29" s="73"/>
      <c r="B29" s="60"/>
      <c r="C29" s="60"/>
      <c r="D29" s="60"/>
      <c r="E29" s="60"/>
      <c r="F29" s="72"/>
      <c r="G29" s="607"/>
      <c r="H29" s="77"/>
      <c r="I29" s="597" t="s">
        <v>55</v>
      </c>
      <c r="J29" s="597"/>
      <c r="K29" s="597"/>
      <c r="L29" s="597"/>
      <c r="M29" s="75"/>
      <c r="N29" s="74" t="s">
        <v>54</v>
      </c>
    </row>
    <row r="30" spans="1:14" s="19" customFormat="1" ht="15" customHeight="1">
      <c r="A30" s="73"/>
      <c r="B30" s="60"/>
      <c r="C30" s="60"/>
      <c r="D30" s="60"/>
      <c r="E30" s="60"/>
      <c r="F30" s="72"/>
      <c r="G30" s="608"/>
      <c r="H30" s="71"/>
      <c r="I30" s="596" t="s">
        <v>53</v>
      </c>
      <c r="J30" s="596"/>
      <c r="K30" s="596"/>
      <c r="L30" s="596"/>
      <c r="M30" s="70"/>
      <c r="N30" s="69">
        <v>19</v>
      </c>
    </row>
    <row r="31" spans="1:14" s="19" customFormat="1" ht="15" customHeight="1" thickBot="1">
      <c r="A31" s="609"/>
      <c r="B31" s="609"/>
      <c r="C31" s="609"/>
      <c r="D31" s="609"/>
      <c r="E31" s="609"/>
      <c r="F31" s="67"/>
      <c r="G31" s="593" t="s">
        <v>52</v>
      </c>
      <c r="H31" s="594"/>
      <c r="I31" s="594"/>
      <c r="J31" s="594"/>
      <c r="K31" s="594"/>
      <c r="L31" s="594"/>
      <c r="M31" s="595"/>
      <c r="N31" s="17">
        <v>279</v>
      </c>
    </row>
    <row r="32" spans="1:14" s="19" customFormat="1" ht="12" customHeight="1">
      <c r="A32" s="20" t="s">
        <v>6</v>
      </c>
      <c r="B32" s="60"/>
      <c r="C32" s="60"/>
      <c r="D32" s="60"/>
      <c r="E32" s="60"/>
      <c r="F32" s="18"/>
      <c r="G32" s="20"/>
      <c r="H32" s="20"/>
      <c r="I32" s="60"/>
      <c r="J32" s="60"/>
      <c r="K32" s="60"/>
      <c r="L32" s="60"/>
      <c r="M32" s="60"/>
      <c r="N32" s="18"/>
    </row>
    <row r="33" spans="1:13" s="19" customFormat="1" ht="15" customHeight="1">
      <c r="A33" s="3"/>
      <c r="B33" s="3"/>
      <c r="C33" s="3"/>
      <c r="D33" s="3"/>
      <c r="E33" s="3"/>
      <c r="F33" s="3"/>
      <c r="G33" s="9"/>
      <c r="H33" s="9"/>
      <c r="I33" s="10"/>
      <c r="J33" s="10"/>
    </row>
    <row r="34" spans="1:13" s="19" customFormat="1" ht="15" customHeight="1">
      <c r="A34" s="3"/>
      <c r="B34" s="3"/>
      <c r="C34" s="3"/>
      <c r="D34" s="3"/>
      <c r="E34" s="3"/>
      <c r="F34" s="3"/>
      <c r="G34" s="63"/>
      <c r="H34" s="63"/>
      <c r="I34" s="63"/>
      <c r="J34" s="63"/>
    </row>
    <row r="35" spans="1:13" s="19" customFormat="1" ht="15" customHeight="1">
      <c r="A35" s="3"/>
      <c r="B35" s="3"/>
      <c r="C35" s="3"/>
      <c r="D35" s="3"/>
      <c r="E35" s="3"/>
      <c r="F35" s="3"/>
      <c r="G35" s="66"/>
      <c r="H35" s="66"/>
      <c r="I35" s="66"/>
      <c r="J35" s="66"/>
    </row>
    <row r="36" spans="1:13" s="19" customFormat="1" ht="15" customHeight="1">
      <c r="A36" s="3"/>
      <c r="B36" s="3"/>
      <c r="C36" s="3"/>
      <c r="D36" s="3"/>
      <c r="E36" s="3"/>
      <c r="F36" s="3"/>
      <c r="G36" s="60"/>
      <c r="H36" s="60"/>
      <c r="I36" s="60"/>
      <c r="J36" s="60"/>
    </row>
    <row r="37" spans="1:13" s="19" customFormat="1" ht="15" customHeight="1">
      <c r="A37" s="3"/>
      <c r="B37" s="3"/>
      <c r="C37" s="3"/>
      <c r="D37" s="3"/>
      <c r="E37" s="3"/>
      <c r="F37" s="3"/>
      <c r="G37" s="63"/>
      <c r="H37" s="63"/>
      <c r="I37" s="63"/>
      <c r="J37" s="63"/>
    </row>
    <row r="38" spans="1:13" s="19" customFormat="1" ht="15" customHeight="1">
      <c r="A38" s="3"/>
      <c r="B38" s="3"/>
      <c r="C38" s="3"/>
      <c r="D38" s="3"/>
      <c r="E38" s="3"/>
      <c r="F38" s="3"/>
      <c r="G38" s="66"/>
      <c r="H38" s="66"/>
      <c r="I38" s="65"/>
      <c r="J38" s="65"/>
    </row>
    <row r="39" spans="1:13" s="19" customFormat="1" ht="15" customHeight="1">
      <c r="A39" s="3"/>
      <c r="B39" s="3"/>
      <c r="C39" s="3"/>
      <c r="D39" s="3"/>
      <c r="E39" s="3"/>
      <c r="F39" s="3"/>
      <c r="G39" s="9"/>
      <c r="H39" s="9"/>
      <c r="I39" s="9"/>
      <c r="J39" s="9"/>
      <c r="K39" s="9"/>
      <c r="L39" s="9"/>
      <c r="M39" s="10"/>
    </row>
    <row r="40" spans="1:13" s="19" customFormat="1" ht="15" customHeight="1">
      <c r="A40" s="3"/>
      <c r="B40" s="3"/>
      <c r="C40" s="3"/>
      <c r="D40" s="3"/>
      <c r="E40" s="3"/>
      <c r="F40" s="3"/>
      <c r="G40" s="62"/>
      <c r="H40" s="62"/>
      <c r="I40" s="62"/>
      <c r="J40" s="62"/>
      <c r="K40" s="62"/>
      <c r="L40" s="62"/>
      <c r="M40" s="62"/>
    </row>
    <row r="41" spans="1:13" s="19" customFormat="1" ht="15" customHeight="1">
      <c r="A41" s="3"/>
      <c r="B41" s="3"/>
      <c r="C41" s="3"/>
      <c r="D41" s="3"/>
      <c r="E41" s="3"/>
      <c r="F41" s="3"/>
      <c r="G41" s="63"/>
      <c r="H41" s="63"/>
      <c r="I41" s="63"/>
      <c r="J41" s="63"/>
      <c r="K41" s="63"/>
      <c r="L41" s="64"/>
      <c r="M41" s="63"/>
    </row>
    <row r="42" spans="1:13" s="19" customFormat="1" ht="15" customHeight="1">
      <c r="A42" s="3"/>
      <c r="B42" s="3"/>
      <c r="C42" s="3"/>
      <c r="D42" s="3"/>
      <c r="E42" s="3"/>
      <c r="F42" s="3"/>
      <c r="G42" s="62"/>
      <c r="H42" s="62"/>
      <c r="I42" s="62"/>
      <c r="J42" s="62"/>
      <c r="K42" s="62"/>
      <c r="L42" s="63"/>
      <c r="M42" s="62"/>
    </row>
    <row r="43" spans="1:13" s="19" customFormat="1" ht="15" customHeight="1">
      <c r="A43" s="3"/>
      <c r="B43" s="3"/>
      <c r="C43" s="3"/>
      <c r="D43" s="3"/>
      <c r="E43" s="3"/>
      <c r="F43" s="3"/>
      <c r="G43" s="18"/>
      <c r="H43" s="18"/>
      <c r="I43" s="18"/>
      <c r="J43" s="18"/>
      <c r="K43" s="18"/>
      <c r="L43" s="18"/>
      <c r="M43" s="18"/>
    </row>
    <row r="44" spans="1:13" s="19" customFormat="1" ht="15" customHeight="1">
      <c r="A44" s="3"/>
      <c r="B44" s="3"/>
      <c r="C44" s="3"/>
      <c r="D44" s="3"/>
      <c r="E44" s="3"/>
      <c r="F44" s="3"/>
      <c r="G44" s="60"/>
      <c r="H44" s="60"/>
      <c r="I44" s="60"/>
      <c r="J44" s="60"/>
      <c r="K44" s="60"/>
      <c r="L44" s="60"/>
      <c r="M44" s="60"/>
    </row>
    <row r="45" spans="1:13" ht="15" customHeight="1">
      <c r="G45" s="61"/>
      <c r="H45" s="61"/>
      <c r="I45" s="61"/>
      <c r="J45" s="61"/>
      <c r="K45" s="61"/>
      <c r="L45" s="61"/>
      <c r="M45" s="61"/>
    </row>
    <row r="46" spans="1:13" ht="15" customHeight="1"/>
    <row r="47" spans="1:13" ht="15" customHeight="1"/>
    <row r="48" spans="1:13" ht="1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sheetData>
  <mergeCells count="49">
    <mergeCell ref="A4:M4"/>
    <mergeCell ref="A5:A20"/>
    <mergeCell ref="B5:E5"/>
    <mergeCell ref="C6:D6"/>
    <mergeCell ref="H5:M5"/>
    <mergeCell ref="I30:L30"/>
    <mergeCell ref="I29:L29"/>
    <mergeCell ref="K11:L11"/>
    <mergeCell ref="K10:L10"/>
    <mergeCell ref="K9:L9"/>
    <mergeCell ref="G5:G30"/>
    <mergeCell ref="A31:E31"/>
    <mergeCell ref="C14:D14"/>
    <mergeCell ref="C13:D13"/>
    <mergeCell ref="C12:D12"/>
    <mergeCell ref="C11:D11"/>
    <mergeCell ref="C10:D10"/>
    <mergeCell ref="C9:D9"/>
    <mergeCell ref="C8:D8"/>
    <mergeCell ref="C7:D7"/>
    <mergeCell ref="H6:I20"/>
    <mergeCell ref="K16:L16"/>
    <mergeCell ref="K15:L15"/>
    <mergeCell ref="K14:L14"/>
    <mergeCell ref="K13:L13"/>
    <mergeCell ref="K12:L12"/>
    <mergeCell ref="K19:L19"/>
    <mergeCell ref="K18:L18"/>
    <mergeCell ref="K17:L17"/>
    <mergeCell ref="K6:L6"/>
    <mergeCell ref="I27:L27"/>
    <mergeCell ref="I26:L26"/>
    <mergeCell ref="I21:L21"/>
    <mergeCell ref="I24:L24"/>
    <mergeCell ref="I23:L23"/>
    <mergeCell ref="I22:L22"/>
    <mergeCell ref="K8:L8"/>
    <mergeCell ref="K7:L7"/>
    <mergeCell ref="K20:L20"/>
    <mergeCell ref="G31:M31"/>
    <mergeCell ref="A2:N2"/>
    <mergeCell ref="C20:D20"/>
    <mergeCell ref="C19:D19"/>
    <mergeCell ref="C18:D18"/>
    <mergeCell ref="C17:D17"/>
    <mergeCell ref="C16:D16"/>
    <mergeCell ref="C15:D15"/>
    <mergeCell ref="I25:L25"/>
    <mergeCell ref="I28:L28"/>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election activeCell="E21" sqref="E21"/>
    </sheetView>
  </sheetViews>
  <sheetFormatPr defaultRowHeight="12"/>
  <cols>
    <col min="1" max="3" width="9" style="3"/>
    <col min="4" max="6" width="8.75" style="3" customWidth="1"/>
    <col min="7" max="7" width="7.75" style="3" customWidth="1"/>
    <col min="8" max="8" width="8.75" style="3" customWidth="1"/>
    <col min="9" max="9" width="9" style="3"/>
    <col min="10" max="10" width="8.75" style="3" customWidth="1"/>
    <col min="11" max="11" width="8.875" style="3" customWidth="1"/>
    <col min="12" max="16384" width="9" style="3"/>
  </cols>
  <sheetData>
    <row r="1" spans="1:11" ht="13.5" customHeight="1"/>
    <row r="2" spans="1:11" ht="22.5" customHeight="1">
      <c r="A2" s="548" t="s">
        <v>104</v>
      </c>
      <c r="B2" s="548"/>
      <c r="C2" s="548"/>
      <c r="D2" s="548"/>
      <c r="E2" s="548"/>
      <c r="F2" s="548"/>
      <c r="G2" s="548"/>
      <c r="H2" s="548"/>
      <c r="I2" s="548"/>
      <c r="J2" s="548"/>
      <c r="K2" s="21"/>
    </row>
    <row r="3" spans="1:11" ht="14.25" customHeight="1">
      <c r="A3" s="6"/>
      <c r="B3" s="6"/>
      <c r="C3" s="6"/>
      <c r="D3" s="6"/>
      <c r="E3" s="6"/>
      <c r="F3" s="6"/>
      <c r="G3" s="6"/>
      <c r="H3" s="6"/>
      <c r="I3" s="7"/>
      <c r="J3" s="2"/>
      <c r="K3" s="2"/>
    </row>
    <row r="4" spans="1:11" ht="13.5" customHeight="1" thickBot="1">
      <c r="A4" s="60" t="s">
        <v>103</v>
      </c>
      <c r="B4" s="9"/>
      <c r="C4" s="9"/>
      <c r="D4" s="9"/>
      <c r="E4" s="9"/>
      <c r="F4" s="9"/>
      <c r="G4" s="9"/>
      <c r="H4" s="9"/>
      <c r="I4" s="9"/>
      <c r="J4" s="31" t="s">
        <v>1</v>
      </c>
      <c r="K4" s="19"/>
    </row>
    <row r="5" spans="1:11" ht="15" customHeight="1">
      <c r="A5" s="623" t="s">
        <v>102</v>
      </c>
      <c r="B5" s="625" t="s">
        <v>101</v>
      </c>
      <c r="C5" s="619" t="s">
        <v>100</v>
      </c>
      <c r="D5" s="620"/>
      <c r="E5" s="619" t="s">
        <v>99</v>
      </c>
      <c r="F5" s="620"/>
      <c r="G5" s="619" t="s">
        <v>98</v>
      </c>
      <c r="H5" s="620"/>
      <c r="I5" s="621" t="s">
        <v>97</v>
      </c>
      <c r="J5" s="622"/>
      <c r="K5" s="19"/>
    </row>
    <row r="6" spans="1:11" ht="37.5" customHeight="1">
      <c r="A6" s="624"/>
      <c r="B6" s="626"/>
      <c r="C6" s="105" t="s">
        <v>96</v>
      </c>
      <c r="D6" s="105" t="s">
        <v>94</v>
      </c>
      <c r="E6" s="105" t="s">
        <v>95</v>
      </c>
      <c r="F6" s="105" t="s">
        <v>94</v>
      </c>
      <c r="G6" s="105" t="s">
        <v>93</v>
      </c>
      <c r="H6" s="104" t="s">
        <v>92</v>
      </c>
      <c r="I6" s="103" t="s">
        <v>91</v>
      </c>
      <c r="J6" s="102" t="s">
        <v>90</v>
      </c>
      <c r="K6" s="19"/>
    </row>
    <row r="7" spans="1:11" ht="15" customHeight="1" thickBot="1">
      <c r="A7" s="101">
        <v>2800</v>
      </c>
      <c r="B7" s="100">
        <v>10821</v>
      </c>
      <c r="C7" s="100">
        <v>2672</v>
      </c>
      <c r="D7" s="100">
        <v>10253</v>
      </c>
      <c r="E7" s="100">
        <v>1029</v>
      </c>
      <c r="F7" s="100">
        <v>275</v>
      </c>
      <c r="G7" s="100">
        <v>328</v>
      </c>
      <c r="H7" s="98">
        <v>294</v>
      </c>
      <c r="I7" s="99">
        <v>1095</v>
      </c>
      <c r="J7" s="98">
        <v>7588</v>
      </c>
      <c r="K7" s="19"/>
    </row>
    <row r="8" spans="1:11" ht="13.5" customHeight="1">
      <c r="A8" s="20" t="s">
        <v>6</v>
      </c>
    </row>
    <row r="9" spans="1:11" ht="13.5" customHeight="1"/>
    <row r="10" spans="1:11" ht="13.5" customHeight="1"/>
    <row r="11" spans="1:11" ht="13.5" customHeight="1"/>
    <row r="12" spans="1:11" ht="13.5" customHeight="1"/>
    <row r="13" spans="1:11" ht="13.5" customHeight="1"/>
    <row r="14" spans="1:11" ht="13.5" customHeight="1"/>
    <row r="15" spans="1:11" ht="13.5" customHeight="1"/>
    <row r="16" spans="1:11"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sheetData>
  <mergeCells count="7">
    <mergeCell ref="A2:J2"/>
    <mergeCell ref="G5:H5"/>
    <mergeCell ref="I5:J5"/>
    <mergeCell ref="A5:A6"/>
    <mergeCell ref="B5:B6"/>
    <mergeCell ref="C5:D5"/>
    <mergeCell ref="E5:F5"/>
  </mergeCells>
  <phoneticPr fontId="23"/>
  <printOptions horizontalCentered="1"/>
  <pageMargins left="0.39370078740157483" right="0.39370078740157483" top="0.59055118110236227" bottom="0.59055118110236227" header="0.59055118110236227" footer="0.59055118110236227"/>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showGridLines="0" workbookViewId="0">
      <selection activeCell="B1" sqref="B1"/>
    </sheetView>
  </sheetViews>
  <sheetFormatPr defaultRowHeight="13.5"/>
  <cols>
    <col min="1" max="1" width="1" customWidth="1"/>
    <col min="2" max="2" width="10.25" customWidth="1"/>
    <col min="3" max="3" width="1" customWidth="1"/>
    <col min="4" max="12" width="8.875" customWidth="1"/>
    <col min="13" max="19" width="9.5" customWidth="1"/>
    <col min="20" max="20" width="10" customWidth="1"/>
  </cols>
  <sheetData>
    <row r="1" spans="1:20" s="1" customFormat="1" ht="13.5" customHeight="1"/>
    <row r="2" spans="1:20" ht="22.5" customHeight="1">
      <c r="A2" s="643" t="s">
        <v>166</v>
      </c>
      <c r="B2" s="643"/>
      <c r="C2" s="643"/>
      <c r="D2" s="643"/>
      <c r="E2" s="643"/>
      <c r="F2" s="643"/>
      <c r="G2" s="643"/>
      <c r="H2" s="643"/>
      <c r="I2" s="643"/>
      <c r="J2" s="643"/>
      <c r="K2" s="643"/>
      <c r="L2" s="643"/>
      <c r="M2" s="641" t="s">
        <v>165</v>
      </c>
      <c r="N2" s="641"/>
      <c r="O2" s="641"/>
      <c r="P2" s="641"/>
      <c r="Q2" s="641"/>
      <c r="R2" s="641"/>
      <c r="S2" s="641"/>
      <c r="T2" s="641"/>
    </row>
    <row r="3" spans="1:20" s="107" customFormat="1" ht="13.5" customHeight="1">
      <c r="B3" s="167"/>
      <c r="C3" s="167"/>
      <c r="D3" s="167"/>
      <c r="E3" s="167"/>
      <c r="F3" s="167"/>
      <c r="G3" s="167"/>
      <c r="H3" s="166"/>
      <c r="I3" s="165"/>
      <c r="J3" s="165"/>
      <c r="K3" s="165"/>
      <c r="L3" s="165"/>
    </row>
    <row r="4" spans="1:20" s="107" customFormat="1" ht="13.5" customHeight="1" thickBot="1">
      <c r="T4" s="31" t="s">
        <v>164</v>
      </c>
    </row>
    <row r="5" spans="1:20" s="108" customFormat="1" ht="39" customHeight="1">
      <c r="A5" s="631" t="s">
        <v>163</v>
      </c>
      <c r="B5" s="632"/>
      <c r="C5" s="164"/>
      <c r="D5" s="162" t="s">
        <v>162</v>
      </c>
      <c r="E5" s="162" t="s">
        <v>161</v>
      </c>
      <c r="F5" s="162" t="s">
        <v>160</v>
      </c>
      <c r="G5" s="162" t="s">
        <v>159</v>
      </c>
      <c r="H5" s="162" t="s">
        <v>158</v>
      </c>
      <c r="I5" s="162" t="s">
        <v>157</v>
      </c>
      <c r="J5" s="162" t="s">
        <v>156</v>
      </c>
      <c r="K5" s="162" t="s">
        <v>155</v>
      </c>
      <c r="L5" s="161" t="s">
        <v>154</v>
      </c>
      <c r="M5" s="163" t="s">
        <v>153</v>
      </c>
      <c r="N5" s="162" t="s">
        <v>152</v>
      </c>
      <c r="O5" s="162" t="s">
        <v>151</v>
      </c>
      <c r="P5" s="162" t="s">
        <v>150</v>
      </c>
      <c r="Q5" s="162" t="s">
        <v>149</v>
      </c>
      <c r="R5" s="162" t="s">
        <v>148</v>
      </c>
      <c r="S5" s="162" t="s">
        <v>147</v>
      </c>
      <c r="T5" s="161" t="s">
        <v>146</v>
      </c>
    </row>
    <row r="6" spans="1:20" s="110" customFormat="1" ht="12.75" customHeight="1">
      <c r="A6" s="633" t="s">
        <v>145</v>
      </c>
      <c r="B6" s="634"/>
      <c r="C6" s="157"/>
      <c r="D6" s="636">
        <v>7988</v>
      </c>
      <c r="E6" s="636">
        <v>281</v>
      </c>
      <c r="F6" s="636">
        <v>1661</v>
      </c>
      <c r="G6" s="636">
        <v>1342</v>
      </c>
      <c r="H6" s="636">
        <v>1328</v>
      </c>
      <c r="I6" s="636">
        <v>1075</v>
      </c>
      <c r="J6" s="636">
        <v>1080</v>
      </c>
      <c r="K6" s="636">
        <v>464</v>
      </c>
      <c r="L6" s="645">
        <v>295</v>
      </c>
      <c r="M6" s="160" t="s">
        <v>144</v>
      </c>
      <c r="N6" s="156"/>
      <c r="O6" s="159"/>
      <c r="P6" s="159"/>
      <c r="Q6" s="159"/>
      <c r="R6" s="159"/>
      <c r="S6" s="159"/>
      <c r="T6" s="159"/>
    </row>
    <row r="7" spans="1:20" s="110" customFormat="1" ht="12.75" customHeight="1">
      <c r="A7" s="635"/>
      <c r="B7" s="635"/>
      <c r="C7" s="152"/>
      <c r="D7" s="637"/>
      <c r="E7" s="637"/>
      <c r="F7" s="637"/>
      <c r="G7" s="637"/>
      <c r="H7" s="637"/>
      <c r="I7" s="637"/>
      <c r="J7" s="637"/>
      <c r="K7" s="637"/>
      <c r="L7" s="646"/>
      <c r="M7" s="158">
        <v>462</v>
      </c>
      <c r="N7" s="148"/>
      <c r="O7" s="147"/>
      <c r="P7" s="147"/>
      <c r="Q7" s="147"/>
      <c r="R7" s="147"/>
    </row>
    <row r="8" spans="1:20" s="110" customFormat="1" ht="12.75" customHeight="1">
      <c r="A8" s="633">
        <v>12</v>
      </c>
      <c r="B8" s="634"/>
      <c r="C8" s="157"/>
      <c r="D8" s="636">
        <v>6230</v>
      </c>
      <c r="E8" s="636">
        <v>95</v>
      </c>
      <c r="F8" s="636">
        <v>1144</v>
      </c>
      <c r="G8" s="636">
        <v>1186</v>
      </c>
      <c r="H8" s="636">
        <v>1239</v>
      </c>
      <c r="I8" s="636">
        <v>857</v>
      </c>
      <c r="J8" s="636">
        <v>690</v>
      </c>
      <c r="K8" s="636">
        <v>286</v>
      </c>
      <c r="L8" s="645">
        <v>274</v>
      </c>
      <c r="M8" s="647">
        <v>270</v>
      </c>
      <c r="N8" s="636">
        <v>97</v>
      </c>
      <c r="O8" s="636">
        <v>59</v>
      </c>
      <c r="P8" s="636">
        <v>29</v>
      </c>
      <c r="Q8" s="636">
        <v>3</v>
      </c>
      <c r="R8" s="155" t="s">
        <v>143</v>
      </c>
      <c r="S8" s="154"/>
    </row>
    <row r="9" spans="1:20" s="110" customFormat="1" ht="12.75" customHeight="1">
      <c r="A9" s="635"/>
      <c r="B9" s="635"/>
      <c r="C9" s="152"/>
      <c r="D9" s="637"/>
      <c r="E9" s="637"/>
      <c r="F9" s="637"/>
      <c r="G9" s="637"/>
      <c r="H9" s="637"/>
      <c r="I9" s="637"/>
      <c r="J9" s="637"/>
      <c r="K9" s="637"/>
      <c r="L9" s="646"/>
      <c r="M9" s="648"/>
      <c r="N9" s="637"/>
      <c r="O9" s="637"/>
      <c r="P9" s="637"/>
      <c r="Q9" s="637"/>
      <c r="R9" s="149">
        <v>1</v>
      </c>
      <c r="S9" s="148"/>
      <c r="T9" s="147"/>
    </row>
    <row r="10" spans="1:20" s="110" customFormat="1" ht="28.5" customHeight="1">
      <c r="A10" s="629" t="s">
        <v>142</v>
      </c>
      <c r="B10" s="630"/>
      <c r="C10" s="146"/>
      <c r="D10" s="142">
        <v>5574</v>
      </c>
      <c r="E10" s="142">
        <v>327</v>
      </c>
      <c r="F10" s="142">
        <v>1010</v>
      </c>
      <c r="G10" s="142">
        <v>906</v>
      </c>
      <c r="H10" s="145">
        <v>1020</v>
      </c>
      <c r="I10" s="142">
        <v>596</v>
      </c>
      <c r="J10" s="142">
        <v>666</v>
      </c>
      <c r="K10" s="142">
        <v>300</v>
      </c>
      <c r="L10" s="144">
        <v>284</v>
      </c>
      <c r="M10" s="143">
        <v>268</v>
      </c>
      <c r="N10" s="142">
        <v>88</v>
      </c>
      <c r="O10" s="142">
        <v>74</v>
      </c>
      <c r="P10" s="142">
        <v>22</v>
      </c>
      <c r="Q10" s="142">
        <v>3</v>
      </c>
      <c r="R10" s="142">
        <v>2</v>
      </c>
      <c r="S10" s="141">
        <v>0</v>
      </c>
      <c r="T10" s="141">
        <v>0</v>
      </c>
    </row>
    <row r="11" spans="1:20" s="110" customFormat="1" ht="17.25" customHeight="1">
      <c r="A11" s="597" t="s">
        <v>141</v>
      </c>
      <c r="B11" s="597"/>
      <c r="C11" s="642"/>
      <c r="D11" s="127">
        <v>1939</v>
      </c>
      <c r="E11" s="127">
        <v>121</v>
      </c>
      <c r="F11" s="127">
        <v>337</v>
      </c>
      <c r="G11" s="127">
        <v>311</v>
      </c>
      <c r="H11" s="127">
        <v>366</v>
      </c>
      <c r="I11" s="131">
        <v>230</v>
      </c>
      <c r="J11" s="130">
        <v>238</v>
      </c>
      <c r="K11" s="130">
        <v>111</v>
      </c>
      <c r="L11" s="129">
        <v>85</v>
      </c>
      <c r="M11" s="128">
        <v>90</v>
      </c>
      <c r="N11" s="127">
        <v>21</v>
      </c>
      <c r="O11" s="127">
        <v>21</v>
      </c>
      <c r="P11" s="127">
        <v>6</v>
      </c>
      <c r="Q11" s="127">
        <v>1</v>
      </c>
      <c r="R11" s="127">
        <v>0</v>
      </c>
      <c r="S11" s="126">
        <v>0</v>
      </c>
      <c r="T11" s="126">
        <v>0</v>
      </c>
    </row>
    <row r="12" spans="1:20" s="108" customFormat="1" ht="17.25" customHeight="1">
      <c r="A12" s="134"/>
      <c r="B12" s="133" t="s">
        <v>140</v>
      </c>
      <c r="C12" s="132"/>
      <c r="D12" s="127">
        <v>38</v>
      </c>
      <c r="E12" s="127">
        <v>1</v>
      </c>
      <c r="F12" s="127">
        <v>9</v>
      </c>
      <c r="G12" s="127">
        <v>6</v>
      </c>
      <c r="H12" s="127">
        <v>10</v>
      </c>
      <c r="I12" s="131">
        <v>1</v>
      </c>
      <c r="J12" s="130">
        <v>1</v>
      </c>
      <c r="K12" s="130">
        <v>4</v>
      </c>
      <c r="L12" s="129">
        <v>1</v>
      </c>
      <c r="M12" s="136" t="s">
        <v>111</v>
      </c>
      <c r="N12" s="127">
        <v>2</v>
      </c>
      <c r="O12" s="127">
        <v>1</v>
      </c>
      <c r="P12" s="127">
        <v>2</v>
      </c>
      <c r="Q12" s="127">
        <v>0</v>
      </c>
      <c r="R12" s="127">
        <v>0</v>
      </c>
      <c r="S12" s="126">
        <v>0</v>
      </c>
      <c r="T12" s="126">
        <v>0</v>
      </c>
    </row>
    <row r="13" spans="1:20" s="108" customFormat="1" ht="17.25" customHeight="1">
      <c r="A13" s="134"/>
      <c r="B13" s="133" t="s">
        <v>139</v>
      </c>
      <c r="C13" s="132"/>
      <c r="D13" s="127">
        <v>122</v>
      </c>
      <c r="E13" s="127">
        <v>11</v>
      </c>
      <c r="F13" s="127">
        <v>6</v>
      </c>
      <c r="G13" s="127">
        <v>13</v>
      </c>
      <c r="H13" s="127">
        <v>30</v>
      </c>
      <c r="I13" s="131">
        <v>20</v>
      </c>
      <c r="J13" s="130">
        <v>20</v>
      </c>
      <c r="K13" s="130">
        <v>9</v>
      </c>
      <c r="L13" s="129">
        <v>6</v>
      </c>
      <c r="M13" s="128">
        <v>3</v>
      </c>
      <c r="N13" s="127">
        <v>2</v>
      </c>
      <c r="O13" s="127">
        <v>2</v>
      </c>
      <c r="P13" s="127">
        <v>0</v>
      </c>
      <c r="Q13" s="127">
        <v>0</v>
      </c>
      <c r="R13" s="127">
        <v>0</v>
      </c>
      <c r="S13" s="126">
        <v>0</v>
      </c>
      <c r="T13" s="126">
        <v>0</v>
      </c>
    </row>
    <row r="14" spans="1:20" s="108" customFormat="1" ht="17.25" customHeight="1">
      <c r="A14" s="134"/>
      <c r="B14" s="133" t="s">
        <v>138</v>
      </c>
      <c r="C14" s="132"/>
      <c r="D14" s="127">
        <v>210</v>
      </c>
      <c r="E14" s="127">
        <v>9</v>
      </c>
      <c r="F14" s="127">
        <v>11</v>
      </c>
      <c r="G14" s="127">
        <v>19</v>
      </c>
      <c r="H14" s="127">
        <v>49</v>
      </c>
      <c r="I14" s="131">
        <v>39</v>
      </c>
      <c r="J14" s="130">
        <v>39</v>
      </c>
      <c r="K14" s="130">
        <v>15</v>
      </c>
      <c r="L14" s="129">
        <v>13</v>
      </c>
      <c r="M14" s="128">
        <v>12</v>
      </c>
      <c r="N14" s="127">
        <v>2</v>
      </c>
      <c r="O14" s="127">
        <v>2</v>
      </c>
      <c r="P14" s="127">
        <v>0</v>
      </c>
      <c r="Q14" s="127">
        <v>0</v>
      </c>
      <c r="R14" s="127">
        <v>0</v>
      </c>
      <c r="S14" s="126">
        <v>0</v>
      </c>
      <c r="T14" s="126">
        <v>0</v>
      </c>
    </row>
    <row r="15" spans="1:20" s="108" customFormat="1" ht="17.25" customHeight="1">
      <c r="A15" s="134"/>
      <c r="B15" s="133" t="s">
        <v>137</v>
      </c>
      <c r="C15" s="132"/>
      <c r="D15" s="127">
        <v>96</v>
      </c>
      <c r="E15" s="127">
        <v>10</v>
      </c>
      <c r="F15" s="127">
        <v>13</v>
      </c>
      <c r="G15" s="127">
        <v>13</v>
      </c>
      <c r="H15" s="127">
        <v>14</v>
      </c>
      <c r="I15" s="131">
        <v>15</v>
      </c>
      <c r="J15" s="130">
        <v>10</v>
      </c>
      <c r="K15" s="130">
        <v>5</v>
      </c>
      <c r="L15" s="129">
        <v>4</v>
      </c>
      <c r="M15" s="128">
        <v>7</v>
      </c>
      <c r="N15" s="127">
        <v>1</v>
      </c>
      <c r="O15" s="127">
        <v>3</v>
      </c>
      <c r="P15" s="127">
        <v>1</v>
      </c>
      <c r="Q15" s="127">
        <v>0</v>
      </c>
      <c r="R15" s="127">
        <v>0</v>
      </c>
      <c r="S15" s="126">
        <v>0</v>
      </c>
      <c r="T15" s="126">
        <v>0</v>
      </c>
    </row>
    <row r="16" spans="1:20" s="108" customFormat="1" ht="17.25" customHeight="1">
      <c r="A16" s="134"/>
      <c r="B16" s="133" t="s">
        <v>136</v>
      </c>
      <c r="C16" s="132"/>
      <c r="D16" s="127">
        <v>249</v>
      </c>
      <c r="E16" s="127">
        <v>7</v>
      </c>
      <c r="F16" s="127">
        <v>37</v>
      </c>
      <c r="G16" s="127">
        <v>43</v>
      </c>
      <c r="H16" s="127">
        <v>40</v>
      </c>
      <c r="I16" s="131">
        <v>39</v>
      </c>
      <c r="J16" s="130">
        <v>34</v>
      </c>
      <c r="K16" s="130">
        <v>24</v>
      </c>
      <c r="L16" s="129">
        <v>10</v>
      </c>
      <c r="M16" s="128">
        <v>11</v>
      </c>
      <c r="N16" s="127">
        <v>2</v>
      </c>
      <c r="O16" s="127">
        <v>2</v>
      </c>
      <c r="P16" s="127">
        <v>0</v>
      </c>
      <c r="Q16" s="127">
        <v>0</v>
      </c>
      <c r="R16" s="127">
        <v>0</v>
      </c>
      <c r="S16" s="126">
        <v>0</v>
      </c>
      <c r="T16" s="126">
        <v>0</v>
      </c>
    </row>
    <row r="17" spans="1:20" s="108" customFormat="1" ht="17.25" customHeight="1">
      <c r="A17" s="134"/>
      <c r="B17" s="133" t="s">
        <v>135</v>
      </c>
      <c r="C17" s="132"/>
      <c r="D17" s="127">
        <v>118</v>
      </c>
      <c r="E17" s="127">
        <v>5</v>
      </c>
      <c r="F17" s="127">
        <v>32</v>
      </c>
      <c r="G17" s="127">
        <v>24</v>
      </c>
      <c r="H17" s="127">
        <v>23</v>
      </c>
      <c r="I17" s="131">
        <v>7</v>
      </c>
      <c r="J17" s="130">
        <v>13</v>
      </c>
      <c r="K17" s="130">
        <v>3</v>
      </c>
      <c r="L17" s="129">
        <v>3</v>
      </c>
      <c r="M17" s="128">
        <v>5</v>
      </c>
      <c r="N17" s="127">
        <v>3</v>
      </c>
      <c r="O17" s="127">
        <v>0</v>
      </c>
      <c r="P17" s="127">
        <v>0</v>
      </c>
      <c r="Q17" s="127">
        <v>0</v>
      </c>
      <c r="R17" s="127">
        <v>0</v>
      </c>
      <c r="S17" s="126">
        <v>0</v>
      </c>
      <c r="T17" s="126">
        <v>0</v>
      </c>
    </row>
    <row r="18" spans="1:20" s="108" customFormat="1" ht="17.25" customHeight="1">
      <c r="A18" s="134"/>
      <c r="B18" s="133" t="s">
        <v>134</v>
      </c>
      <c r="C18" s="132"/>
      <c r="D18" s="127">
        <v>145</v>
      </c>
      <c r="E18" s="127">
        <v>11</v>
      </c>
      <c r="F18" s="127">
        <v>23</v>
      </c>
      <c r="G18" s="127">
        <v>19</v>
      </c>
      <c r="H18" s="127">
        <v>32</v>
      </c>
      <c r="I18" s="131">
        <v>21</v>
      </c>
      <c r="J18" s="130">
        <v>11</v>
      </c>
      <c r="K18" s="130">
        <v>6</v>
      </c>
      <c r="L18" s="129">
        <v>4</v>
      </c>
      <c r="M18" s="128">
        <v>13</v>
      </c>
      <c r="N18" s="127">
        <v>3</v>
      </c>
      <c r="O18" s="127">
        <v>1</v>
      </c>
      <c r="P18" s="127">
        <v>1</v>
      </c>
      <c r="Q18" s="127">
        <v>0</v>
      </c>
      <c r="R18" s="127">
        <v>0</v>
      </c>
      <c r="S18" s="126">
        <v>0</v>
      </c>
      <c r="T18" s="126">
        <v>0</v>
      </c>
    </row>
    <row r="19" spans="1:20" s="108" customFormat="1" ht="17.25" customHeight="1">
      <c r="A19" s="134"/>
      <c r="B19" s="133" t="s">
        <v>133</v>
      </c>
      <c r="C19" s="132"/>
      <c r="D19" s="127">
        <v>160</v>
      </c>
      <c r="E19" s="127">
        <v>13</v>
      </c>
      <c r="F19" s="127">
        <v>21</v>
      </c>
      <c r="G19" s="127">
        <v>21</v>
      </c>
      <c r="H19" s="127">
        <v>30</v>
      </c>
      <c r="I19" s="131">
        <v>22</v>
      </c>
      <c r="J19" s="130">
        <v>22</v>
      </c>
      <c r="K19" s="130">
        <v>2</v>
      </c>
      <c r="L19" s="129">
        <v>13</v>
      </c>
      <c r="M19" s="128">
        <v>10</v>
      </c>
      <c r="N19" s="127">
        <v>4</v>
      </c>
      <c r="O19" s="127">
        <v>2</v>
      </c>
      <c r="P19" s="127">
        <v>0</v>
      </c>
      <c r="Q19" s="127">
        <v>0</v>
      </c>
      <c r="R19" s="127">
        <v>0</v>
      </c>
      <c r="S19" s="126">
        <v>0</v>
      </c>
      <c r="T19" s="126">
        <v>0</v>
      </c>
    </row>
    <row r="20" spans="1:20" s="108" customFormat="1" ht="17.25" customHeight="1">
      <c r="A20" s="134"/>
      <c r="B20" s="133" t="s">
        <v>132</v>
      </c>
      <c r="C20" s="132"/>
      <c r="D20" s="127">
        <v>263</v>
      </c>
      <c r="E20" s="127">
        <v>13</v>
      </c>
      <c r="F20" s="127">
        <v>62</v>
      </c>
      <c r="G20" s="127">
        <v>51</v>
      </c>
      <c r="H20" s="127">
        <v>51</v>
      </c>
      <c r="I20" s="131">
        <v>19</v>
      </c>
      <c r="J20" s="130">
        <v>30</v>
      </c>
      <c r="K20" s="130">
        <v>14</v>
      </c>
      <c r="L20" s="129">
        <v>8</v>
      </c>
      <c r="M20" s="135" t="s">
        <v>109</v>
      </c>
      <c r="N20" s="127">
        <v>0</v>
      </c>
      <c r="O20" s="135" t="s">
        <v>109</v>
      </c>
      <c r="P20" s="127">
        <v>0</v>
      </c>
      <c r="Q20" s="127">
        <v>0</v>
      </c>
      <c r="R20" s="135" t="s">
        <v>109</v>
      </c>
      <c r="S20" s="126">
        <v>0</v>
      </c>
      <c r="T20" s="126">
        <v>0</v>
      </c>
    </row>
    <row r="21" spans="1:20" s="108" customFormat="1" ht="17.25" customHeight="1">
      <c r="A21" s="134"/>
      <c r="B21" s="133" t="s">
        <v>131</v>
      </c>
      <c r="C21" s="132"/>
      <c r="D21" s="127">
        <v>218</v>
      </c>
      <c r="E21" s="127">
        <v>11</v>
      </c>
      <c r="F21" s="127">
        <v>54</v>
      </c>
      <c r="G21" s="127">
        <v>50</v>
      </c>
      <c r="H21" s="127">
        <v>31</v>
      </c>
      <c r="I21" s="131">
        <v>12</v>
      </c>
      <c r="J21" s="130">
        <v>25</v>
      </c>
      <c r="K21" s="130">
        <v>13</v>
      </c>
      <c r="L21" s="129">
        <v>11</v>
      </c>
      <c r="M21" s="128">
        <v>5</v>
      </c>
      <c r="N21" s="127">
        <v>2</v>
      </c>
      <c r="O21" s="127">
        <v>2</v>
      </c>
      <c r="P21" s="127">
        <v>1</v>
      </c>
      <c r="Q21" s="127">
        <v>1</v>
      </c>
      <c r="R21" s="127">
        <v>0</v>
      </c>
      <c r="S21" s="126">
        <v>0</v>
      </c>
      <c r="T21" s="126">
        <v>0</v>
      </c>
    </row>
    <row r="22" spans="1:20" s="108" customFormat="1" ht="17.25" customHeight="1">
      <c r="A22" s="134"/>
      <c r="B22" s="133" t="s">
        <v>130</v>
      </c>
      <c r="C22" s="132"/>
      <c r="D22" s="127">
        <v>242</v>
      </c>
      <c r="E22" s="127">
        <v>26</v>
      </c>
      <c r="F22" s="127">
        <v>64</v>
      </c>
      <c r="G22" s="127">
        <v>42</v>
      </c>
      <c r="H22" s="127">
        <v>41</v>
      </c>
      <c r="I22" s="131">
        <v>17</v>
      </c>
      <c r="J22" s="130">
        <v>19</v>
      </c>
      <c r="K22" s="130">
        <v>14</v>
      </c>
      <c r="L22" s="129">
        <v>7</v>
      </c>
      <c r="M22" s="128">
        <v>8</v>
      </c>
      <c r="N22" s="127">
        <v>0</v>
      </c>
      <c r="O22" s="127">
        <v>3</v>
      </c>
      <c r="P22" s="127">
        <v>1</v>
      </c>
      <c r="Q22" s="127">
        <v>0</v>
      </c>
      <c r="R22" s="127">
        <v>0</v>
      </c>
      <c r="S22" s="126">
        <v>0</v>
      </c>
      <c r="T22" s="126">
        <v>0</v>
      </c>
    </row>
    <row r="23" spans="1:20" s="108" customFormat="1" ht="17.25" customHeight="1">
      <c r="A23" s="134"/>
      <c r="B23" s="133" t="s">
        <v>129</v>
      </c>
      <c r="C23" s="132"/>
      <c r="D23" s="127">
        <v>78</v>
      </c>
      <c r="E23" s="127">
        <v>4</v>
      </c>
      <c r="F23" s="127">
        <v>5</v>
      </c>
      <c r="G23" s="127">
        <v>10</v>
      </c>
      <c r="H23" s="127">
        <v>15</v>
      </c>
      <c r="I23" s="131">
        <v>18</v>
      </c>
      <c r="J23" s="130">
        <v>14</v>
      </c>
      <c r="K23" s="130">
        <v>2</v>
      </c>
      <c r="L23" s="129">
        <v>5</v>
      </c>
      <c r="M23" s="128">
        <v>4</v>
      </c>
      <c r="N23" s="127">
        <v>1</v>
      </c>
      <c r="O23" s="127">
        <v>0</v>
      </c>
      <c r="P23" s="127">
        <v>0</v>
      </c>
      <c r="Q23" s="127">
        <v>0</v>
      </c>
      <c r="R23" s="127">
        <v>0</v>
      </c>
      <c r="S23" s="126">
        <v>0</v>
      </c>
      <c r="T23" s="126">
        <v>0</v>
      </c>
    </row>
    <row r="24" spans="1:20" s="108" customFormat="1" ht="17.25" customHeight="1">
      <c r="A24" s="597" t="s">
        <v>128</v>
      </c>
      <c r="B24" s="638"/>
      <c r="C24" s="137"/>
      <c r="D24" s="127">
        <v>260</v>
      </c>
      <c r="E24" s="127">
        <v>12</v>
      </c>
      <c r="F24" s="127">
        <v>24</v>
      </c>
      <c r="G24" s="127">
        <v>38</v>
      </c>
      <c r="H24" s="127">
        <v>52</v>
      </c>
      <c r="I24" s="131">
        <v>38</v>
      </c>
      <c r="J24" s="130">
        <v>35</v>
      </c>
      <c r="K24" s="130">
        <v>14</v>
      </c>
      <c r="L24" s="129">
        <v>14</v>
      </c>
      <c r="M24" s="128">
        <v>21</v>
      </c>
      <c r="N24" s="127">
        <v>7</v>
      </c>
      <c r="O24" s="127">
        <v>5</v>
      </c>
      <c r="P24" s="127">
        <v>0</v>
      </c>
      <c r="Q24" s="127">
        <v>0</v>
      </c>
      <c r="R24" s="127">
        <v>0</v>
      </c>
      <c r="S24" s="126">
        <v>0</v>
      </c>
      <c r="T24" s="126">
        <v>0</v>
      </c>
    </row>
    <row r="25" spans="1:20" s="108" customFormat="1" ht="17.25" customHeight="1">
      <c r="A25" s="134"/>
      <c r="B25" s="133" t="s">
        <v>127</v>
      </c>
      <c r="C25" s="132"/>
      <c r="D25" s="127">
        <v>129</v>
      </c>
      <c r="E25" s="127">
        <v>5</v>
      </c>
      <c r="F25" s="127">
        <v>12</v>
      </c>
      <c r="G25" s="127">
        <v>18</v>
      </c>
      <c r="H25" s="127">
        <v>27</v>
      </c>
      <c r="I25" s="131">
        <v>19</v>
      </c>
      <c r="J25" s="130">
        <v>15</v>
      </c>
      <c r="K25" s="130">
        <v>7</v>
      </c>
      <c r="L25" s="129">
        <v>8</v>
      </c>
      <c r="M25" s="128">
        <v>11</v>
      </c>
      <c r="N25" s="127">
        <v>6</v>
      </c>
      <c r="O25" s="127">
        <v>1</v>
      </c>
      <c r="P25" s="127">
        <v>0</v>
      </c>
      <c r="Q25" s="127">
        <v>0</v>
      </c>
      <c r="R25" s="127">
        <v>0</v>
      </c>
      <c r="S25" s="126">
        <v>0</v>
      </c>
      <c r="T25" s="126">
        <v>0</v>
      </c>
    </row>
    <row r="26" spans="1:20" s="108" customFormat="1" ht="17.25" customHeight="1">
      <c r="A26" s="134"/>
      <c r="B26" s="133" t="s">
        <v>126</v>
      </c>
      <c r="C26" s="132"/>
      <c r="D26" s="127">
        <v>131</v>
      </c>
      <c r="E26" s="127">
        <v>7</v>
      </c>
      <c r="F26" s="127">
        <v>12</v>
      </c>
      <c r="G26" s="127">
        <v>20</v>
      </c>
      <c r="H26" s="127">
        <v>25</v>
      </c>
      <c r="I26" s="131">
        <v>19</v>
      </c>
      <c r="J26" s="130">
        <v>20</v>
      </c>
      <c r="K26" s="130">
        <v>7</v>
      </c>
      <c r="L26" s="129">
        <v>6</v>
      </c>
      <c r="M26" s="128">
        <v>10</v>
      </c>
      <c r="N26" s="127">
        <v>1</v>
      </c>
      <c r="O26" s="127">
        <v>4</v>
      </c>
      <c r="P26" s="127">
        <v>0</v>
      </c>
      <c r="Q26" s="127">
        <v>0</v>
      </c>
      <c r="R26" s="127">
        <v>0</v>
      </c>
      <c r="S26" s="126">
        <v>0</v>
      </c>
      <c r="T26" s="126">
        <v>0</v>
      </c>
    </row>
    <row r="27" spans="1:20" s="108" customFormat="1" ht="17.25" customHeight="1">
      <c r="A27" s="597" t="s">
        <v>125</v>
      </c>
      <c r="B27" s="638"/>
      <c r="C27" s="137"/>
      <c r="D27" s="127">
        <v>1140</v>
      </c>
      <c r="E27" s="127">
        <v>44</v>
      </c>
      <c r="F27" s="127">
        <v>164</v>
      </c>
      <c r="G27" s="127">
        <v>166</v>
      </c>
      <c r="H27" s="127">
        <v>230</v>
      </c>
      <c r="I27" s="131">
        <v>139</v>
      </c>
      <c r="J27" s="130">
        <v>156</v>
      </c>
      <c r="K27" s="130">
        <v>70</v>
      </c>
      <c r="L27" s="129">
        <v>72</v>
      </c>
      <c r="M27" s="128">
        <v>61</v>
      </c>
      <c r="N27" s="127">
        <v>21</v>
      </c>
      <c r="O27" s="127">
        <v>11</v>
      </c>
      <c r="P27" s="127">
        <v>1</v>
      </c>
      <c r="Q27" s="127">
        <v>1</v>
      </c>
      <c r="R27" s="127">
        <v>0</v>
      </c>
      <c r="S27" s="126">
        <v>0</v>
      </c>
      <c r="T27" s="126">
        <v>0</v>
      </c>
    </row>
    <row r="28" spans="1:20" s="108" customFormat="1" ht="17.25" customHeight="1">
      <c r="A28" s="134"/>
      <c r="B28" s="133" t="s">
        <v>124</v>
      </c>
      <c r="C28" s="132"/>
      <c r="D28" s="127">
        <v>207</v>
      </c>
      <c r="E28" s="127">
        <v>12</v>
      </c>
      <c r="F28" s="127">
        <v>21</v>
      </c>
      <c r="G28" s="127">
        <v>29</v>
      </c>
      <c r="H28" s="127">
        <v>50</v>
      </c>
      <c r="I28" s="131">
        <v>23</v>
      </c>
      <c r="J28" s="130">
        <v>24</v>
      </c>
      <c r="K28" s="130">
        <v>12</v>
      </c>
      <c r="L28" s="129">
        <v>12</v>
      </c>
      <c r="M28" s="128">
        <v>14</v>
      </c>
      <c r="N28" s="127">
        <v>7</v>
      </c>
      <c r="O28" s="127">
        <v>2</v>
      </c>
      <c r="P28" s="127">
        <v>0</v>
      </c>
      <c r="Q28" s="127">
        <v>1</v>
      </c>
      <c r="R28" s="127">
        <v>0</v>
      </c>
      <c r="S28" s="126">
        <v>0</v>
      </c>
      <c r="T28" s="126">
        <v>0</v>
      </c>
    </row>
    <row r="29" spans="1:20" s="108" customFormat="1" ht="17.25" customHeight="1">
      <c r="A29" s="134"/>
      <c r="B29" s="133" t="s">
        <v>123</v>
      </c>
      <c r="C29" s="132"/>
      <c r="D29" s="127">
        <v>204</v>
      </c>
      <c r="E29" s="127">
        <v>12</v>
      </c>
      <c r="F29" s="127">
        <v>18</v>
      </c>
      <c r="G29" s="127">
        <v>24</v>
      </c>
      <c r="H29" s="127">
        <v>54</v>
      </c>
      <c r="I29" s="131">
        <v>32</v>
      </c>
      <c r="J29" s="130">
        <v>29</v>
      </c>
      <c r="K29" s="130">
        <v>18</v>
      </c>
      <c r="L29" s="129">
        <v>10</v>
      </c>
      <c r="M29" s="128">
        <v>6</v>
      </c>
      <c r="N29" s="127">
        <v>0</v>
      </c>
      <c r="O29" s="127">
        <v>1</v>
      </c>
      <c r="P29" s="127">
        <v>0</v>
      </c>
      <c r="Q29" s="127">
        <v>0</v>
      </c>
      <c r="R29" s="127">
        <v>0</v>
      </c>
      <c r="S29" s="126">
        <v>0</v>
      </c>
      <c r="T29" s="126">
        <v>0</v>
      </c>
    </row>
    <row r="30" spans="1:20" s="108" customFormat="1" ht="17.25" customHeight="1">
      <c r="A30" s="134"/>
      <c r="B30" s="133" t="s">
        <v>122</v>
      </c>
      <c r="C30" s="132"/>
      <c r="D30" s="127">
        <v>472</v>
      </c>
      <c r="E30" s="127">
        <v>13</v>
      </c>
      <c r="F30" s="127">
        <v>102</v>
      </c>
      <c r="G30" s="127">
        <v>80</v>
      </c>
      <c r="H30" s="140">
        <v>77</v>
      </c>
      <c r="I30" s="131">
        <v>47</v>
      </c>
      <c r="J30" s="130">
        <v>60</v>
      </c>
      <c r="K30" s="130">
        <v>24</v>
      </c>
      <c r="L30" s="129">
        <v>31</v>
      </c>
      <c r="M30" s="128">
        <v>23</v>
      </c>
      <c r="N30" s="127">
        <v>9</v>
      </c>
      <c r="O30" s="127">
        <v>3</v>
      </c>
      <c r="P30" s="127">
        <v>1</v>
      </c>
      <c r="Q30" s="127">
        <v>2</v>
      </c>
      <c r="R30" s="127">
        <v>0</v>
      </c>
      <c r="S30" s="126">
        <v>0</v>
      </c>
      <c r="T30" s="126">
        <v>0</v>
      </c>
    </row>
    <row r="31" spans="1:20" s="108" customFormat="1" ht="17.25" customHeight="1">
      <c r="A31" s="134"/>
      <c r="B31" s="133" t="s">
        <v>121</v>
      </c>
      <c r="C31" s="132"/>
      <c r="D31" s="127">
        <v>257</v>
      </c>
      <c r="E31" s="127">
        <v>7</v>
      </c>
      <c r="F31" s="127">
        <v>23</v>
      </c>
      <c r="G31" s="127">
        <v>33</v>
      </c>
      <c r="H31" s="140">
        <v>49</v>
      </c>
      <c r="I31" s="131">
        <v>37</v>
      </c>
      <c r="J31" s="130">
        <v>43</v>
      </c>
      <c r="K31" s="130">
        <v>16</v>
      </c>
      <c r="L31" s="129">
        <v>19</v>
      </c>
      <c r="M31" s="128">
        <v>19</v>
      </c>
      <c r="N31" s="135" t="s">
        <v>109</v>
      </c>
      <c r="O31" s="135" t="s">
        <v>109</v>
      </c>
      <c r="P31" s="127">
        <v>0</v>
      </c>
      <c r="Q31" s="127">
        <v>0</v>
      </c>
      <c r="R31" s="135" t="s">
        <v>109</v>
      </c>
      <c r="S31" s="126">
        <v>0</v>
      </c>
      <c r="T31" s="126">
        <v>0</v>
      </c>
    </row>
    <row r="32" spans="1:20" s="108" customFormat="1" ht="17.25" customHeight="1">
      <c r="A32" s="644" t="s">
        <v>120</v>
      </c>
      <c r="B32" s="638"/>
      <c r="C32" s="137"/>
      <c r="D32" s="127">
        <v>434</v>
      </c>
      <c r="E32" s="127">
        <v>11</v>
      </c>
      <c r="F32" s="127">
        <v>61</v>
      </c>
      <c r="G32" s="127">
        <v>51</v>
      </c>
      <c r="H32" s="140">
        <v>85</v>
      </c>
      <c r="I32" s="131">
        <v>57</v>
      </c>
      <c r="J32" s="130">
        <v>54</v>
      </c>
      <c r="K32" s="130">
        <v>23</v>
      </c>
      <c r="L32" s="129">
        <v>31</v>
      </c>
      <c r="M32" s="128">
        <v>39</v>
      </c>
      <c r="N32" s="127">
        <v>11</v>
      </c>
      <c r="O32" s="127">
        <v>9</v>
      </c>
      <c r="P32" s="127">
        <v>2</v>
      </c>
      <c r="Q32" s="127">
        <v>0</v>
      </c>
      <c r="R32" s="127">
        <v>0</v>
      </c>
      <c r="S32" s="126">
        <v>0</v>
      </c>
      <c r="T32" s="126">
        <v>0</v>
      </c>
    </row>
    <row r="33" spans="1:20" s="108" customFormat="1" ht="17.25" customHeight="1">
      <c r="A33" s="644" t="s">
        <v>119</v>
      </c>
      <c r="B33" s="638"/>
      <c r="C33" s="137"/>
      <c r="D33" s="127">
        <v>382</v>
      </c>
      <c r="E33" s="127">
        <v>12</v>
      </c>
      <c r="F33" s="127">
        <v>46</v>
      </c>
      <c r="G33" s="127">
        <v>64</v>
      </c>
      <c r="H33" s="140">
        <v>88</v>
      </c>
      <c r="I33" s="131">
        <v>34</v>
      </c>
      <c r="J33" s="130">
        <v>65</v>
      </c>
      <c r="K33" s="130">
        <v>18</v>
      </c>
      <c r="L33" s="129">
        <v>15</v>
      </c>
      <c r="M33" s="128">
        <v>15</v>
      </c>
      <c r="N33" s="127">
        <v>12</v>
      </c>
      <c r="O33" s="127">
        <v>9</v>
      </c>
      <c r="P33" s="127">
        <v>3</v>
      </c>
      <c r="Q33" s="127">
        <v>0</v>
      </c>
      <c r="R33" s="127">
        <v>1</v>
      </c>
      <c r="S33" s="126">
        <v>0</v>
      </c>
      <c r="T33" s="126">
        <v>0</v>
      </c>
    </row>
    <row r="34" spans="1:20" s="108" customFormat="1" ht="17.25" customHeight="1">
      <c r="A34" s="597" t="s">
        <v>118</v>
      </c>
      <c r="B34" s="638"/>
      <c r="C34" s="137"/>
      <c r="D34" s="127">
        <v>665</v>
      </c>
      <c r="E34" s="127">
        <v>45</v>
      </c>
      <c r="F34" s="127">
        <v>132</v>
      </c>
      <c r="G34" s="127">
        <v>114</v>
      </c>
      <c r="H34" s="140">
        <v>109</v>
      </c>
      <c r="I34" s="131">
        <v>59</v>
      </c>
      <c r="J34" s="130">
        <v>65</v>
      </c>
      <c r="K34" s="130">
        <v>39</v>
      </c>
      <c r="L34" s="129">
        <v>42</v>
      </c>
      <c r="M34" s="128">
        <v>32</v>
      </c>
      <c r="N34" s="127">
        <v>11</v>
      </c>
      <c r="O34" s="127">
        <v>9</v>
      </c>
      <c r="P34" s="127">
        <v>7</v>
      </c>
      <c r="Q34" s="127">
        <v>1</v>
      </c>
      <c r="R34" s="127">
        <v>0</v>
      </c>
      <c r="S34" s="126">
        <v>0</v>
      </c>
      <c r="T34" s="126">
        <v>0</v>
      </c>
    </row>
    <row r="35" spans="1:20" s="108" customFormat="1" ht="17.25" customHeight="1">
      <c r="A35" s="134"/>
      <c r="B35" s="133" t="s">
        <v>117</v>
      </c>
      <c r="C35" s="132"/>
      <c r="D35" s="127">
        <v>122</v>
      </c>
      <c r="E35" s="127">
        <v>3</v>
      </c>
      <c r="F35" s="127">
        <v>32</v>
      </c>
      <c r="G35" s="127">
        <v>17</v>
      </c>
      <c r="H35" s="140">
        <v>22</v>
      </c>
      <c r="I35" s="131">
        <v>14</v>
      </c>
      <c r="J35" s="130">
        <v>14</v>
      </c>
      <c r="K35" s="130">
        <v>8</v>
      </c>
      <c r="L35" s="129">
        <v>8</v>
      </c>
      <c r="M35" s="128">
        <v>3</v>
      </c>
      <c r="N35" s="127">
        <v>1</v>
      </c>
      <c r="O35" s="127">
        <v>0</v>
      </c>
      <c r="P35" s="127">
        <v>0</v>
      </c>
      <c r="Q35" s="127">
        <v>0</v>
      </c>
      <c r="R35" s="127">
        <v>0</v>
      </c>
      <c r="S35" s="126">
        <v>0</v>
      </c>
      <c r="T35" s="126">
        <v>0</v>
      </c>
    </row>
    <row r="36" spans="1:20" s="108" customFormat="1" ht="17.25" customHeight="1">
      <c r="A36" s="134"/>
      <c r="B36" s="133" t="s">
        <v>116</v>
      </c>
      <c r="C36" s="132"/>
      <c r="D36" s="127">
        <v>423</v>
      </c>
      <c r="E36" s="127">
        <v>26</v>
      </c>
      <c r="F36" s="127">
        <v>66</v>
      </c>
      <c r="G36" s="127">
        <v>72</v>
      </c>
      <c r="H36" s="140">
        <v>73</v>
      </c>
      <c r="I36" s="131">
        <v>40</v>
      </c>
      <c r="J36" s="130">
        <v>39</v>
      </c>
      <c r="K36" s="130">
        <v>24</v>
      </c>
      <c r="L36" s="129">
        <v>30</v>
      </c>
      <c r="M36" s="128">
        <v>28</v>
      </c>
      <c r="N36" s="127">
        <v>10</v>
      </c>
      <c r="O36" s="127">
        <v>7</v>
      </c>
      <c r="P36" s="127">
        <v>7</v>
      </c>
      <c r="Q36" s="127">
        <v>1</v>
      </c>
      <c r="R36" s="127">
        <v>0</v>
      </c>
      <c r="S36" s="126">
        <v>0</v>
      </c>
      <c r="T36" s="126">
        <v>0</v>
      </c>
    </row>
    <row r="37" spans="1:20" s="108" customFormat="1" ht="17.25" customHeight="1">
      <c r="A37" s="134"/>
      <c r="B37" s="133" t="s">
        <v>115</v>
      </c>
      <c r="C37" s="132"/>
      <c r="D37" s="127">
        <v>116</v>
      </c>
      <c r="E37" s="127">
        <v>14</v>
      </c>
      <c r="F37" s="127">
        <v>32</v>
      </c>
      <c r="G37" s="127">
        <v>25</v>
      </c>
      <c r="H37" s="127">
        <v>14</v>
      </c>
      <c r="I37" s="131">
        <v>5</v>
      </c>
      <c r="J37" s="130">
        <v>12</v>
      </c>
      <c r="K37" s="130">
        <v>7</v>
      </c>
      <c r="L37" s="129">
        <v>4</v>
      </c>
      <c r="M37" s="128">
        <v>1</v>
      </c>
      <c r="N37" s="127">
        <v>0</v>
      </c>
      <c r="O37" s="127">
        <v>2</v>
      </c>
      <c r="P37" s="127">
        <v>0</v>
      </c>
      <c r="Q37" s="127">
        <v>0</v>
      </c>
      <c r="R37" s="127">
        <v>0</v>
      </c>
      <c r="S37" s="126">
        <v>0</v>
      </c>
      <c r="T37" s="126">
        <v>0</v>
      </c>
    </row>
    <row r="38" spans="1:20" s="108" customFormat="1" ht="17.25" customHeight="1">
      <c r="A38" s="134"/>
      <c r="B38" s="133" t="s">
        <v>114</v>
      </c>
      <c r="C38" s="132"/>
      <c r="D38" s="127">
        <v>4</v>
      </c>
      <c r="E38" s="127">
        <v>2</v>
      </c>
      <c r="F38" s="127">
        <v>2</v>
      </c>
      <c r="G38" s="140" t="s">
        <v>111</v>
      </c>
      <c r="H38" s="140" t="s">
        <v>111</v>
      </c>
      <c r="I38" s="139" t="s">
        <v>111</v>
      </c>
      <c r="J38" s="136" t="s">
        <v>111</v>
      </c>
      <c r="K38" s="136" t="s">
        <v>111</v>
      </c>
      <c r="L38" s="138" t="s">
        <v>111</v>
      </c>
      <c r="M38" s="136" t="s">
        <v>111</v>
      </c>
      <c r="N38" s="127">
        <v>0</v>
      </c>
      <c r="O38" s="127">
        <v>0</v>
      </c>
      <c r="P38" s="127">
        <v>0</v>
      </c>
      <c r="Q38" s="127">
        <v>0</v>
      </c>
      <c r="R38" s="127">
        <v>0</v>
      </c>
      <c r="S38" s="126">
        <v>0</v>
      </c>
      <c r="T38" s="126">
        <v>0</v>
      </c>
    </row>
    <row r="39" spans="1:20" s="108" customFormat="1" ht="17.25" customHeight="1">
      <c r="A39" s="597" t="s">
        <v>113</v>
      </c>
      <c r="B39" s="638"/>
      <c r="C39" s="137"/>
      <c r="D39" s="127">
        <v>539</v>
      </c>
      <c r="E39" s="127">
        <v>54</v>
      </c>
      <c r="F39" s="127">
        <v>172</v>
      </c>
      <c r="G39" s="127">
        <v>113</v>
      </c>
      <c r="H39" s="127">
        <v>57</v>
      </c>
      <c r="I39" s="131">
        <v>32</v>
      </c>
      <c r="J39" s="130">
        <v>44</v>
      </c>
      <c r="K39" s="130">
        <v>21</v>
      </c>
      <c r="L39" s="129">
        <v>21</v>
      </c>
      <c r="M39" s="128">
        <v>8</v>
      </c>
      <c r="N39" s="127">
        <v>3</v>
      </c>
      <c r="O39" s="127">
        <v>10</v>
      </c>
      <c r="P39" s="127">
        <v>2</v>
      </c>
      <c r="Q39" s="127">
        <v>0</v>
      </c>
      <c r="R39" s="127">
        <v>0</v>
      </c>
      <c r="S39" s="126">
        <v>0</v>
      </c>
      <c r="T39" s="126">
        <v>0</v>
      </c>
    </row>
    <row r="40" spans="1:20" s="108" customFormat="1" ht="17.25" customHeight="1">
      <c r="A40" s="134"/>
      <c r="B40" s="133" t="s">
        <v>112</v>
      </c>
      <c r="C40" s="132"/>
      <c r="D40" s="127">
        <v>118</v>
      </c>
      <c r="E40" s="127">
        <v>18</v>
      </c>
      <c r="F40" s="127">
        <v>46</v>
      </c>
      <c r="G40" s="127">
        <v>24</v>
      </c>
      <c r="H40" s="127">
        <v>10</v>
      </c>
      <c r="I40" s="131">
        <v>6</v>
      </c>
      <c r="J40" s="130">
        <v>8</v>
      </c>
      <c r="K40" s="136" t="s">
        <v>111</v>
      </c>
      <c r="L40" s="129">
        <v>1</v>
      </c>
      <c r="M40" s="128">
        <v>2</v>
      </c>
      <c r="N40" s="127">
        <v>0</v>
      </c>
      <c r="O40" s="135" t="s">
        <v>109</v>
      </c>
      <c r="P40" s="135" t="s">
        <v>109</v>
      </c>
      <c r="Q40" s="127">
        <v>0</v>
      </c>
      <c r="R40" s="135" t="s">
        <v>109</v>
      </c>
      <c r="S40" s="126">
        <v>0</v>
      </c>
      <c r="T40" s="126">
        <v>0</v>
      </c>
    </row>
    <row r="41" spans="1:20" s="108" customFormat="1" ht="17.25" customHeight="1">
      <c r="A41" s="134"/>
      <c r="B41" s="133" t="s">
        <v>110</v>
      </c>
      <c r="C41" s="132"/>
      <c r="D41" s="127">
        <v>163</v>
      </c>
      <c r="E41" s="127">
        <v>10</v>
      </c>
      <c r="F41" s="127">
        <v>40</v>
      </c>
      <c r="G41" s="127">
        <v>36</v>
      </c>
      <c r="H41" s="127">
        <v>24</v>
      </c>
      <c r="I41" s="131">
        <v>9</v>
      </c>
      <c r="J41" s="130">
        <v>18</v>
      </c>
      <c r="K41" s="130">
        <v>10</v>
      </c>
      <c r="L41" s="129">
        <v>8</v>
      </c>
      <c r="M41" s="135" t="s">
        <v>109</v>
      </c>
      <c r="N41" s="127">
        <v>0</v>
      </c>
      <c r="O41" s="135" t="s">
        <v>109</v>
      </c>
      <c r="P41" s="127">
        <v>0</v>
      </c>
      <c r="Q41" s="127">
        <v>0</v>
      </c>
      <c r="R41" s="135" t="s">
        <v>109</v>
      </c>
      <c r="S41" s="126">
        <v>0</v>
      </c>
      <c r="T41" s="126">
        <v>0</v>
      </c>
    </row>
    <row r="42" spans="1:20" s="108" customFormat="1" ht="17.25" customHeight="1">
      <c r="A42" s="134"/>
      <c r="B42" s="133" t="s">
        <v>108</v>
      </c>
      <c r="C42" s="132"/>
      <c r="D42" s="127">
        <v>258</v>
      </c>
      <c r="E42" s="127">
        <v>26</v>
      </c>
      <c r="F42" s="127">
        <v>86</v>
      </c>
      <c r="G42" s="127">
        <v>53</v>
      </c>
      <c r="H42" s="127">
        <v>23</v>
      </c>
      <c r="I42" s="131">
        <v>17</v>
      </c>
      <c r="J42" s="130">
        <v>18</v>
      </c>
      <c r="K42" s="130">
        <v>11</v>
      </c>
      <c r="L42" s="129">
        <v>12</v>
      </c>
      <c r="M42" s="128">
        <v>2</v>
      </c>
      <c r="N42" s="127">
        <v>3</v>
      </c>
      <c r="O42" s="127">
        <v>6</v>
      </c>
      <c r="P42" s="127">
        <v>1</v>
      </c>
      <c r="Q42" s="127">
        <v>0</v>
      </c>
      <c r="R42" s="127">
        <v>0</v>
      </c>
      <c r="S42" s="126">
        <v>0</v>
      </c>
      <c r="T42" s="126">
        <v>0</v>
      </c>
    </row>
    <row r="43" spans="1:20" s="108" customFormat="1" ht="17.25" customHeight="1">
      <c r="A43" s="639" t="s">
        <v>107</v>
      </c>
      <c r="B43" s="640"/>
      <c r="C43" s="125"/>
      <c r="D43" s="120">
        <v>215</v>
      </c>
      <c r="E43" s="120">
        <v>28</v>
      </c>
      <c r="F43" s="120">
        <v>74</v>
      </c>
      <c r="G43" s="120">
        <v>49</v>
      </c>
      <c r="H43" s="120">
        <v>33</v>
      </c>
      <c r="I43" s="124">
        <v>7</v>
      </c>
      <c r="J43" s="123">
        <v>9</v>
      </c>
      <c r="K43" s="123">
        <v>4</v>
      </c>
      <c r="L43" s="122">
        <v>4</v>
      </c>
      <c r="M43" s="121">
        <v>2</v>
      </c>
      <c r="N43" s="120">
        <v>2</v>
      </c>
      <c r="O43" s="120">
        <v>0</v>
      </c>
      <c r="P43" s="120">
        <v>1</v>
      </c>
      <c r="Q43" s="120">
        <v>0</v>
      </c>
      <c r="R43" s="120">
        <v>1</v>
      </c>
      <c r="S43" s="119">
        <v>0</v>
      </c>
      <c r="T43" s="119">
        <v>0</v>
      </c>
    </row>
    <row r="44" spans="1:20" s="108" customFormat="1" ht="25.5" customHeight="1" thickBot="1">
      <c r="A44" s="627" t="s">
        <v>106</v>
      </c>
      <c r="B44" s="628"/>
      <c r="C44" s="118"/>
      <c r="D44" s="113">
        <v>2908</v>
      </c>
      <c r="E44" s="113">
        <v>195</v>
      </c>
      <c r="F44" s="113">
        <v>547</v>
      </c>
      <c r="G44" s="113">
        <v>476</v>
      </c>
      <c r="H44" s="113">
        <v>363</v>
      </c>
      <c r="I44" s="117">
        <v>192</v>
      </c>
      <c r="J44" s="116">
        <v>263</v>
      </c>
      <c r="K44" s="116">
        <v>206</v>
      </c>
      <c r="L44" s="115">
        <v>246</v>
      </c>
      <c r="M44" s="114">
        <v>173</v>
      </c>
      <c r="N44" s="113">
        <v>71</v>
      </c>
      <c r="O44" s="113">
        <v>71</v>
      </c>
      <c r="P44" s="113">
        <v>61</v>
      </c>
      <c r="Q44" s="113">
        <v>26</v>
      </c>
      <c r="R44" s="113">
        <v>16</v>
      </c>
      <c r="S44" s="112">
        <v>2</v>
      </c>
      <c r="T44" s="112">
        <v>0</v>
      </c>
    </row>
    <row r="45" spans="1:20" s="108" customFormat="1" ht="13.5" customHeight="1">
      <c r="A45" s="20" t="s">
        <v>105</v>
      </c>
      <c r="B45" s="20"/>
      <c r="C45" s="111"/>
      <c r="D45" s="110"/>
      <c r="E45" s="110"/>
      <c r="F45" s="110"/>
      <c r="G45" s="110"/>
      <c r="H45" s="110"/>
      <c r="I45" s="109"/>
      <c r="J45" s="109"/>
      <c r="K45" s="109"/>
      <c r="L45" s="109"/>
    </row>
    <row r="46" spans="1:20" s="107" customFormat="1" ht="13.5" customHeight="1"/>
    <row r="47" spans="1:20" s="106" customFormat="1" ht="13.5" customHeight="1"/>
    <row r="48" spans="1:20" s="106" customFormat="1" ht="13.5" customHeight="1"/>
    <row r="49" s="106" customFormat="1" ht="12"/>
    <row r="50" s="106" customFormat="1" ht="12"/>
    <row r="51" s="106" customFormat="1" ht="12"/>
    <row r="52" s="106" customFormat="1" ht="12"/>
  </sheetData>
  <mergeCells count="38">
    <mergeCell ref="J6:J7"/>
    <mergeCell ref="L8:L9"/>
    <mergeCell ref="H8:H9"/>
    <mergeCell ref="Q8:Q9"/>
    <mergeCell ref="M8:M9"/>
    <mergeCell ref="N8:N9"/>
    <mergeCell ref="O8:O9"/>
    <mergeCell ref="P8:P9"/>
    <mergeCell ref="A11:C11"/>
    <mergeCell ref="A2:L2"/>
    <mergeCell ref="A32:B32"/>
    <mergeCell ref="A33:B33"/>
    <mergeCell ref="A34:B34"/>
    <mergeCell ref="A39:B39"/>
    <mergeCell ref="A8:B9"/>
    <mergeCell ref="D8:D9"/>
    <mergeCell ref="K6:K7"/>
    <mergeCell ref="L6:L7"/>
    <mergeCell ref="M2:T2"/>
    <mergeCell ref="F6:F7"/>
    <mergeCell ref="G6:G7"/>
    <mergeCell ref="I8:I9"/>
    <mergeCell ref="J8:J9"/>
    <mergeCell ref="H6:H7"/>
    <mergeCell ref="I6:I7"/>
    <mergeCell ref="F8:F9"/>
    <mergeCell ref="G8:G9"/>
    <mergeCell ref="K8:K9"/>
    <mergeCell ref="A44:B44"/>
    <mergeCell ref="A10:B10"/>
    <mergeCell ref="A5:B5"/>
    <mergeCell ref="A6:B7"/>
    <mergeCell ref="D6:D7"/>
    <mergeCell ref="E6:E7"/>
    <mergeCell ref="A24:B24"/>
    <mergeCell ref="A27:B27"/>
    <mergeCell ref="A43:B43"/>
    <mergeCell ref="E8:E9"/>
  </mergeCells>
  <phoneticPr fontId="23"/>
  <printOptions horizontalCentered="1"/>
  <pageMargins left="0.59055118110236227" right="0.59055118110236227" top="0.78740157480314965" bottom="0.78740157480314965" header="0.59055118110236227" footer="0.590551181102362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vt:i4>
      </vt:variant>
    </vt:vector>
  </HeadingPairs>
  <TitlesOfParts>
    <vt:vector size="37" baseType="lpstr">
      <vt:lpstr>目次</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'82'!Print_Area</vt:lpstr>
      <vt:lpstr>'82'!Print_Titles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佐賀市</cp:lastModifiedBy>
  <dcterms:created xsi:type="dcterms:W3CDTF">2013-07-22T01:59:22Z</dcterms:created>
  <dcterms:modified xsi:type="dcterms:W3CDTF">2015-02-18T05:41:16Z</dcterms:modified>
</cp:coreProperties>
</file>