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20" windowWidth="15330" windowHeight="4380" tabRatio="601"/>
  </bookViews>
  <sheets>
    <sheet name="〔15〕目次" sheetId="21" r:id="rId1"/>
    <sheet name="146" sheetId="2" r:id="rId2"/>
    <sheet name="147" sheetId="3" r:id="rId3"/>
    <sheet name="148" sheetId="4" r:id="rId4"/>
    <sheet name="149" sheetId="5" r:id="rId5"/>
    <sheet name="150" sheetId="6" r:id="rId6"/>
    <sheet name="151" sheetId="7" r:id="rId7"/>
    <sheet name="152" sheetId="8" r:id="rId8"/>
    <sheet name="153" sheetId="9" r:id="rId9"/>
    <sheet name="154" sheetId="10" r:id="rId10"/>
    <sheet name="155" sheetId="11" r:id="rId11"/>
    <sheet name="156" sheetId="12" r:id="rId12"/>
    <sheet name="157" sheetId="13" r:id="rId13"/>
    <sheet name="158" sheetId="14" r:id="rId14"/>
    <sheet name="159" sheetId="15" r:id="rId15"/>
    <sheet name="160" sheetId="16" r:id="rId16"/>
    <sheet name="161" sheetId="17" r:id="rId17"/>
    <sheet name="162" sheetId="18" r:id="rId18"/>
    <sheet name="163" sheetId="19" r:id="rId19"/>
    <sheet name="164" sheetId="20" r:id="rId20"/>
  </sheets>
  <definedNames>
    <definedName name="_xlnm.Print_Area" localSheetId="15">'160'!#REF!</definedName>
  </definedNames>
  <calcPr calcId="145621"/>
</workbook>
</file>

<file path=xl/calcChain.xml><?xml version="1.0" encoding="utf-8"?>
<calcChain xmlns="http://schemas.openxmlformats.org/spreadsheetml/2006/main">
  <c r="C25" i="21" l="1"/>
  <c r="C24" i="21"/>
  <c r="C23" i="21"/>
  <c r="C22" i="21"/>
  <c r="C21" i="21"/>
  <c r="C20" i="21"/>
  <c r="C19" i="21"/>
  <c r="C18" i="21"/>
  <c r="C17" i="21"/>
  <c r="C16" i="21"/>
  <c r="C15" i="21"/>
  <c r="C14" i="21"/>
  <c r="C13" i="21"/>
  <c r="C12" i="21"/>
  <c r="C11" i="21"/>
  <c r="C10" i="21"/>
  <c r="C9" i="21"/>
  <c r="C8" i="21"/>
  <c r="C7" i="21"/>
  <c r="C6" i="21"/>
  <c r="B25" i="21"/>
  <c r="B24" i="21"/>
  <c r="B23" i="21"/>
  <c r="B22" i="21"/>
  <c r="B21" i="21"/>
  <c r="B20" i="21"/>
  <c r="B19" i="21"/>
  <c r="B18" i="21"/>
  <c r="B17" i="21"/>
  <c r="B15" i="21"/>
  <c r="B14" i="21"/>
  <c r="B13" i="21"/>
  <c r="B12" i="21"/>
  <c r="B11" i="21"/>
  <c r="B10" i="21"/>
  <c r="B9" i="21"/>
  <c r="B8" i="21"/>
  <c r="B7" i="21"/>
  <c r="B6" i="21"/>
  <c r="M49" i="14"/>
</calcChain>
</file>

<file path=xl/sharedStrings.xml><?xml version="1.0" encoding="utf-8"?>
<sst xmlns="http://schemas.openxmlformats.org/spreadsheetml/2006/main" count="761" uniqueCount="476">
  <si>
    <t>幼稚園</t>
  </si>
  <si>
    <t>市　立</t>
  </si>
  <si>
    <t>国　立</t>
  </si>
  <si>
    <t>私　立</t>
  </si>
  <si>
    <t>小学校</t>
  </si>
  <si>
    <t>中学校</t>
  </si>
  <si>
    <t>高等学校</t>
  </si>
  <si>
    <t>県　立</t>
  </si>
  <si>
    <t>各種学校</t>
  </si>
  <si>
    <t>専修学校</t>
  </si>
  <si>
    <t>県　立</t>
    <rPh sb="0" eb="1">
      <t>ケン</t>
    </rPh>
    <rPh sb="2" eb="3">
      <t>タテ</t>
    </rPh>
    <phoneticPr fontId="3"/>
  </si>
  <si>
    <t>資料：県統計調査課（文部科学省・学校基本調査）</t>
    <rPh sb="6" eb="8">
      <t>チョウサ</t>
    </rPh>
    <rPh sb="12" eb="14">
      <t>カガク</t>
    </rPh>
    <phoneticPr fontId="3"/>
  </si>
  <si>
    <t>短期大学</t>
    <rPh sb="0" eb="2">
      <t>タンキ</t>
    </rPh>
    <rPh sb="2" eb="4">
      <t>ダイガク</t>
    </rPh>
    <phoneticPr fontId="3"/>
  </si>
  <si>
    <t>大学</t>
    <phoneticPr fontId="3"/>
  </si>
  <si>
    <t>特別支援学校</t>
    <rPh sb="0" eb="2">
      <t>トクベツ</t>
    </rPh>
    <rPh sb="2" eb="4">
      <t>シエン</t>
    </rPh>
    <rPh sb="4" eb="6">
      <t>ガッコウ</t>
    </rPh>
    <phoneticPr fontId="3"/>
  </si>
  <si>
    <t>種            別</t>
    <rPh sb="0" eb="1">
      <t>タネ</t>
    </rPh>
    <rPh sb="13" eb="14">
      <t>ベツ</t>
    </rPh>
    <phoneticPr fontId="3"/>
  </si>
  <si>
    <t>学校数</t>
    <phoneticPr fontId="3"/>
  </si>
  <si>
    <t>学級数</t>
    <phoneticPr fontId="3"/>
  </si>
  <si>
    <t>教員数</t>
    <phoneticPr fontId="3"/>
  </si>
  <si>
    <t>生徒数</t>
    <phoneticPr fontId="3"/>
  </si>
  <si>
    <t>各年5月1日現在</t>
    <rPh sb="0" eb="1">
      <t>カク</t>
    </rPh>
    <phoneticPr fontId="3"/>
  </si>
  <si>
    <t>平成　23　年</t>
    <rPh sb="0" eb="2">
      <t>ヘイセイ</t>
    </rPh>
    <rPh sb="6" eb="7">
      <t>ネン</t>
    </rPh>
    <phoneticPr fontId="3"/>
  </si>
  <si>
    <t>…</t>
  </si>
  <si>
    <t>注1）高等学校の学級数は、公立のみの数値</t>
    <rPh sb="13" eb="15">
      <t>コウリツ</t>
    </rPh>
    <phoneticPr fontId="3"/>
  </si>
  <si>
    <t>注2）教員数は、本務者のみ</t>
    <rPh sb="3" eb="5">
      <t>キョウイン</t>
    </rPh>
    <rPh sb="5" eb="6">
      <t>カズ</t>
    </rPh>
    <rPh sb="8" eb="10">
      <t>ホンム</t>
    </rPh>
    <rPh sb="10" eb="11">
      <t>シャ</t>
    </rPh>
    <phoneticPr fontId="3"/>
  </si>
  <si>
    <t>注3）国立は、国立大学法人</t>
    <rPh sb="3" eb="5">
      <t>コクリツ</t>
    </rPh>
    <rPh sb="7" eb="9">
      <t>コクリツ</t>
    </rPh>
    <rPh sb="9" eb="11">
      <t>ダイガク</t>
    </rPh>
    <rPh sb="11" eb="13">
      <t>ホウジン</t>
    </rPh>
    <phoneticPr fontId="3"/>
  </si>
  <si>
    <t>平成　24　年</t>
    <rPh sb="0" eb="2">
      <t>ヘイセイ</t>
    </rPh>
    <rPh sb="6" eb="7">
      <t>ネン</t>
    </rPh>
    <phoneticPr fontId="3"/>
  </si>
  <si>
    <t>〔１５〕　教　育 ・ 文　化</t>
    <rPh sb="5" eb="6">
      <t>キョウ</t>
    </rPh>
    <rPh sb="7" eb="8">
      <t>イク</t>
    </rPh>
    <rPh sb="11" eb="12">
      <t>ブン</t>
    </rPh>
    <rPh sb="13" eb="14">
      <t>カ</t>
    </rPh>
    <phoneticPr fontId="3"/>
  </si>
  <si>
    <t>146.　市 内 の 学 校 の 現 況 （平成23，24年）</t>
    <rPh sb="5" eb="6">
      <t>シ</t>
    </rPh>
    <rPh sb="7" eb="8">
      <t>ナイ</t>
    </rPh>
    <rPh sb="11" eb="12">
      <t>ガク</t>
    </rPh>
    <rPh sb="13" eb="14">
      <t>コウ</t>
    </rPh>
    <rPh sb="17" eb="18">
      <t>ゲン</t>
    </rPh>
    <rPh sb="22" eb="24">
      <t>ヘイセイ</t>
    </rPh>
    <rPh sb="29" eb="30">
      <t>ネン</t>
    </rPh>
    <phoneticPr fontId="3"/>
  </si>
  <si>
    <t>園　　　数</t>
  </si>
  <si>
    <t>学級数</t>
  </si>
  <si>
    <t>教員数</t>
  </si>
  <si>
    <t>職員数</t>
  </si>
  <si>
    <t>国・公立</t>
  </si>
  <si>
    <t>私 立</t>
  </si>
  <si>
    <t>総 数</t>
  </si>
  <si>
    <t>男</t>
  </si>
  <si>
    <t>女</t>
  </si>
  <si>
    <t>　23</t>
  </si>
  <si>
    <t>147. 【幼稚園】 園数，学級数，幼児数及び教職員数 （平成20～24年）</t>
    <rPh sb="11" eb="12">
      <t>エン</t>
    </rPh>
    <rPh sb="12" eb="13">
      <t>スウ</t>
    </rPh>
    <rPh sb="14" eb="16">
      <t>ガッキュウ</t>
    </rPh>
    <rPh sb="16" eb="17">
      <t>スウ</t>
    </rPh>
    <rPh sb="18" eb="20">
      <t>ヨウジ</t>
    </rPh>
    <rPh sb="20" eb="21">
      <t>スウ</t>
    </rPh>
    <rPh sb="21" eb="22">
      <t>オヨ</t>
    </rPh>
    <rPh sb="23" eb="26">
      <t>キョウショクイン</t>
    </rPh>
    <rPh sb="26" eb="27">
      <t>スウ</t>
    </rPh>
    <rPh sb="29" eb="31">
      <t>ヘイセイ</t>
    </rPh>
    <rPh sb="36" eb="37">
      <t>ネン</t>
    </rPh>
    <phoneticPr fontId="3"/>
  </si>
  <si>
    <t>各年5月1日現在</t>
    <phoneticPr fontId="3"/>
  </si>
  <si>
    <t>年次</t>
    <rPh sb="1" eb="2">
      <t>ジ</t>
    </rPh>
    <phoneticPr fontId="22"/>
  </si>
  <si>
    <t>幼   児   数</t>
    <phoneticPr fontId="3"/>
  </si>
  <si>
    <t>平成20年</t>
    <rPh sb="0" eb="2">
      <t>ヘイセイ</t>
    </rPh>
    <rPh sb="4" eb="5">
      <t>ネン</t>
    </rPh>
    <phoneticPr fontId="3"/>
  </si>
  <si>
    <t>　21</t>
    <phoneticPr fontId="22"/>
  </si>
  <si>
    <t>　22</t>
    <phoneticPr fontId="3"/>
  </si>
  <si>
    <t>　24</t>
    <phoneticPr fontId="22"/>
  </si>
  <si>
    <t>148. 【小学校】 学校数，学級数，児童数及び教職員数 （平成20～24年）</t>
    <rPh sb="6" eb="9">
      <t>ショウガッコウ</t>
    </rPh>
    <rPh sb="11" eb="13">
      <t>ガッコウ</t>
    </rPh>
    <rPh sb="13" eb="14">
      <t>スウ</t>
    </rPh>
    <rPh sb="15" eb="17">
      <t>ガッキュウ</t>
    </rPh>
    <rPh sb="17" eb="18">
      <t>スウ</t>
    </rPh>
    <rPh sb="19" eb="21">
      <t>ジドウ</t>
    </rPh>
    <rPh sb="21" eb="22">
      <t>スウ</t>
    </rPh>
    <rPh sb="22" eb="23">
      <t>オヨ</t>
    </rPh>
    <rPh sb="24" eb="27">
      <t>キョウショクイン</t>
    </rPh>
    <rPh sb="27" eb="28">
      <t>スウ</t>
    </rPh>
    <rPh sb="30" eb="32">
      <t>ヘイセイ</t>
    </rPh>
    <rPh sb="37" eb="38">
      <t>ネン</t>
    </rPh>
    <phoneticPr fontId="3"/>
  </si>
  <si>
    <t>各年5月1日現在</t>
    <phoneticPr fontId="3"/>
  </si>
  <si>
    <t>年次</t>
    <phoneticPr fontId="3"/>
  </si>
  <si>
    <t>学 校 数</t>
    <phoneticPr fontId="3"/>
  </si>
  <si>
    <t>児　童　数</t>
    <rPh sb="0" eb="1">
      <t>ジ</t>
    </rPh>
    <rPh sb="2" eb="3">
      <t>ワラベ</t>
    </rPh>
    <phoneticPr fontId="3"/>
  </si>
  <si>
    <t>教　員　数</t>
    <phoneticPr fontId="3"/>
  </si>
  <si>
    <t>国･公立</t>
    <phoneticPr fontId="3"/>
  </si>
  <si>
    <t>　22</t>
    <phoneticPr fontId="22"/>
  </si>
  <si>
    <t>資料：県統計調査課(文部科学省・学校基本調査）</t>
    <rPh sb="6" eb="8">
      <t>チョウサ</t>
    </rPh>
    <rPh sb="12" eb="14">
      <t>カガク</t>
    </rPh>
    <phoneticPr fontId="3"/>
  </si>
  <si>
    <t>149. 【中学校】 学校数，学級数，生徒数及び教職員数 （平成20～24年）</t>
    <rPh sb="6" eb="9">
      <t>チュウガッコウ</t>
    </rPh>
    <rPh sb="11" eb="13">
      <t>ガッコウ</t>
    </rPh>
    <rPh sb="13" eb="14">
      <t>スウ</t>
    </rPh>
    <rPh sb="15" eb="17">
      <t>ガッキュウ</t>
    </rPh>
    <rPh sb="17" eb="18">
      <t>スウ</t>
    </rPh>
    <rPh sb="19" eb="21">
      <t>セイト</t>
    </rPh>
    <rPh sb="21" eb="22">
      <t>スウ</t>
    </rPh>
    <rPh sb="22" eb="23">
      <t>オヨ</t>
    </rPh>
    <rPh sb="24" eb="27">
      <t>キョウショクイン</t>
    </rPh>
    <rPh sb="27" eb="28">
      <t>スウ</t>
    </rPh>
    <rPh sb="30" eb="32">
      <t>ヘイセイ</t>
    </rPh>
    <rPh sb="37" eb="38">
      <t>ネン</t>
    </rPh>
    <phoneticPr fontId="3"/>
  </si>
  <si>
    <t>年次</t>
    <rPh sb="1" eb="2">
      <t>ジ</t>
    </rPh>
    <phoneticPr fontId="3"/>
  </si>
  <si>
    <t>　24</t>
    <phoneticPr fontId="3"/>
  </si>
  <si>
    <t>学 校 数</t>
    <phoneticPr fontId="3"/>
  </si>
  <si>
    <t>生　徒　数</t>
    <phoneticPr fontId="3"/>
  </si>
  <si>
    <t>教　員　数</t>
    <phoneticPr fontId="3"/>
  </si>
  <si>
    <t>国･公立</t>
    <phoneticPr fontId="3"/>
  </si>
  <si>
    <t>　21</t>
    <phoneticPr fontId="3"/>
  </si>
  <si>
    <t>公 立</t>
  </si>
  <si>
    <t>全日制</t>
  </si>
  <si>
    <t>定時制</t>
  </si>
  <si>
    <t>150. 【高等学校】 学校数，生徒数及び教職員数 （平成20～24年）</t>
    <rPh sb="12" eb="14">
      <t>ガッコウ</t>
    </rPh>
    <rPh sb="14" eb="15">
      <t>スウ</t>
    </rPh>
    <rPh sb="16" eb="18">
      <t>セイト</t>
    </rPh>
    <rPh sb="18" eb="19">
      <t>スウ</t>
    </rPh>
    <rPh sb="19" eb="20">
      <t>オヨ</t>
    </rPh>
    <rPh sb="21" eb="24">
      <t>キョウショクイン</t>
    </rPh>
    <rPh sb="24" eb="25">
      <t>スウ</t>
    </rPh>
    <rPh sb="27" eb="29">
      <t>ヘイセイ</t>
    </rPh>
    <rPh sb="34" eb="35">
      <t>ネン</t>
    </rPh>
    <phoneticPr fontId="3"/>
  </si>
  <si>
    <t>各年5月1日現在</t>
    <phoneticPr fontId="3"/>
  </si>
  <si>
    <t>学 校 数</t>
    <phoneticPr fontId="22"/>
  </si>
  <si>
    <t>生　徒　数</t>
    <phoneticPr fontId="22"/>
  </si>
  <si>
    <t>資料：県統計調査課(文部科学省・学校基本調査）</t>
    <rPh sb="6" eb="8">
      <t>チョウサ</t>
    </rPh>
    <rPh sb="8" eb="9">
      <t>カ</t>
    </rPh>
    <rPh sb="12" eb="14">
      <t>カガク</t>
    </rPh>
    <phoneticPr fontId="3"/>
  </si>
  <si>
    <t>注）私立の専攻科を含む。</t>
    <phoneticPr fontId="22"/>
  </si>
  <si>
    <t>年    次</t>
  </si>
  <si>
    <t>学  校  数</t>
  </si>
  <si>
    <t>-</t>
  </si>
  <si>
    <t>151. 【大学】 学校数，学生数及び教員数 （平成20～24年）</t>
    <rPh sb="10" eb="12">
      <t>ガッコウ</t>
    </rPh>
    <rPh sb="12" eb="13">
      <t>スウ</t>
    </rPh>
    <rPh sb="14" eb="16">
      <t>ガクセイ</t>
    </rPh>
    <rPh sb="16" eb="17">
      <t>スウ</t>
    </rPh>
    <rPh sb="17" eb="18">
      <t>オヨ</t>
    </rPh>
    <rPh sb="19" eb="21">
      <t>キョウイン</t>
    </rPh>
    <rPh sb="21" eb="22">
      <t>スウ</t>
    </rPh>
    <rPh sb="24" eb="26">
      <t>ヘイセイ</t>
    </rPh>
    <rPh sb="31" eb="32">
      <t>ネン</t>
    </rPh>
    <phoneticPr fontId="3"/>
  </si>
  <si>
    <t>各年5月1日現在</t>
    <rPh sb="3" eb="4">
      <t>ツキ</t>
    </rPh>
    <rPh sb="5" eb="8">
      <t>ニチゲンザイ</t>
    </rPh>
    <phoneticPr fontId="3"/>
  </si>
  <si>
    <t>学    生    数</t>
    <phoneticPr fontId="3"/>
  </si>
  <si>
    <t>国 立</t>
    <phoneticPr fontId="3"/>
  </si>
  <si>
    <t>私 立</t>
    <phoneticPr fontId="3"/>
  </si>
  <si>
    <t>総  数</t>
    <phoneticPr fontId="3"/>
  </si>
  <si>
    <t>短 期</t>
    <rPh sb="0" eb="1">
      <t>タン</t>
    </rPh>
    <rPh sb="2" eb="3">
      <t>キ</t>
    </rPh>
    <phoneticPr fontId="3"/>
  </si>
  <si>
    <t xml:space="preserve">平成20年 </t>
    <rPh sb="0" eb="2">
      <t>ヘイセイ</t>
    </rPh>
    <rPh sb="4" eb="5">
      <t>ネン</t>
    </rPh>
    <phoneticPr fontId="3"/>
  </si>
  <si>
    <t xml:space="preserve"> 21</t>
    <phoneticPr fontId="22"/>
  </si>
  <si>
    <t xml:space="preserve"> 22</t>
    <phoneticPr fontId="22"/>
  </si>
  <si>
    <t xml:space="preserve"> 23</t>
    <phoneticPr fontId="22"/>
  </si>
  <si>
    <t xml:space="preserve"> 24</t>
    <phoneticPr fontId="22"/>
  </si>
  <si>
    <t>大 学</t>
    <rPh sb="0" eb="1">
      <t>ダイ</t>
    </rPh>
    <rPh sb="2" eb="3">
      <t>ガク</t>
    </rPh>
    <phoneticPr fontId="3"/>
  </si>
  <si>
    <t>資料：県統計調査課（文部科学省・学校基本調査）</t>
    <rPh sb="3" eb="4">
      <t>ケン</t>
    </rPh>
    <rPh sb="4" eb="6">
      <t>トウケイ</t>
    </rPh>
    <rPh sb="6" eb="8">
      <t>チョウサ</t>
    </rPh>
    <rPh sb="8" eb="9">
      <t>カ</t>
    </rPh>
    <rPh sb="10" eb="12">
      <t>モンブ</t>
    </rPh>
    <rPh sb="12" eb="14">
      <t>カガク</t>
    </rPh>
    <phoneticPr fontId="3"/>
  </si>
  <si>
    <t>152. 【特別支援学校】 児童・生徒数及び教職員数 （平成20～24年）</t>
    <rPh sb="6" eb="7">
      <t>トク</t>
    </rPh>
    <rPh sb="7" eb="8">
      <t>ベツ</t>
    </rPh>
    <rPh sb="8" eb="9">
      <t>ササ</t>
    </rPh>
    <rPh sb="9" eb="10">
      <t>オン</t>
    </rPh>
    <rPh sb="10" eb="11">
      <t>ガク</t>
    </rPh>
    <rPh sb="11" eb="12">
      <t>コウ</t>
    </rPh>
    <rPh sb="14" eb="16">
      <t>ジドウ</t>
    </rPh>
    <rPh sb="17" eb="20">
      <t>セイトスウ</t>
    </rPh>
    <rPh sb="20" eb="21">
      <t>オヨ</t>
    </rPh>
    <rPh sb="22" eb="25">
      <t>キョウショクイン</t>
    </rPh>
    <rPh sb="25" eb="26">
      <t>スウ</t>
    </rPh>
    <rPh sb="28" eb="30">
      <t>ヘイセイ</t>
    </rPh>
    <rPh sb="35" eb="36">
      <t>ネン</t>
    </rPh>
    <phoneticPr fontId="3"/>
  </si>
  <si>
    <t>児           童     ・     生       徒       数</t>
  </si>
  <si>
    <t>幼稚部</t>
  </si>
  <si>
    <t>小学部</t>
  </si>
  <si>
    <t>中学部</t>
  </si>
  <si>
    <t>高等部</t>
  </si>
  <si>
    <t>計</t>
  </si>
  <si>
    <t>（県 立）
特別支援学校</t>
    <rPh sb="6" eb="8">
      <t>トクベツ</t>
    </rPh>
    <rPh sb="8" eb="10">
      <t>シエン</t>
    </rPh>
    <phoneticPr fontId="3"/>
  </si>
  <si>
    <t>　23</t>
    <phoneticPr fontId="3"/>
  </si>
  <si>
    <t>（国 立）
特別支援学校</t>
    <rPh sb="6" eb="8">
      <t>トクベツ</t>
    </rPh>
    <rPh sb="8" eb="10">
      <t>シエン</t>
    </rPh>
    <phoneticPr fontId="3"/>
  </si>
  <si>
    <t>年次</t>
    <rPh sb="0" eb="1">
      <t>ネン</t>
    </rPh>
    <rPh sb="1" eb="2">
      <t>ジ</t>
    </rPh>
    <phoneticPr fontId="22"/>
  </si>
  <si>
    <t>教員数</t>
    <phoneticPr fontId="3"/>
  </si>
  <si>
    <t>職員数</t>
    <phoneticPr fontId="3"/>
  </si>
  <si>
    <t>総数</t>
    <rPh sb="0" eb="2">
      <t>ソウスウ</t>
    </rPh>
    <phoneticPr fontId="22"/>
  </si>
  <si>
    <t>（単位：人･％）</t>
  </si>
  <si>
    <t>年　　次</t>
  </si>
  <si>
    <t>総　数</t>
  </si>
  <si>
    <t>進学率</t>
  </si>
  <si>
    <t>就職者</t>
  </si>
  <si>
    <t>就職率</t>
  </si>
  <si>
    <t>153. 【中学校・高等学校】 卒業後の状況 （平成20～24年）</t>
    <rPh sb="6" eb="7">
      <t>チュウ</t>
    </rPh>
    <rPh sb="24" eb="26">
      <t>ヘイセイ</t>
    </rPh>
    <rPh sb="31" eb="32">
      <t>ネン</t>
    </rPh>
    <phoneticPr fontId="3"/>
  </si>
  <si>
    <t>各年5月1日現在</t>
    <phoneticPr fontId="3"/>
  </si>
  <si>
    <t>進   学   者</t>
    <phoneticPr fontId="3"/>
  </si>
  <si>
    <t>公共職業能力開発
施設等入学者</t>
    <rPh sb="0" eb="2">
      <t>コウキョウ</t>
    </rPh>
    <rPh sb="2" eb="4">
      <t>ショクギョウ</t>
    </rPh>
    <rPh sb="4" eb="6">
      <t>ノウリョク</t>
    </rPh>
    <rPh sb="6" eb="8">
      <t>カイハツ</t>
    </rPh>
    <rPh sb="9" eb="11">
      <t>シセツ</t>
    </rPh>
    <rPh sb="11" eb="12">
      <t>トウ</t>
    </rPh>
    <rPh sb="12" eb="15">
      <t>ニュウガクシャ</t>
    </rPh>
    <phoneticPr fontId="3"/>
  </si>
  <si>
    <t>不詳
死亡</t>
    <phoneticPr fontId="3"/>
  </si>
  <si>
    <t>左記
以外
の者</t>
    <rPh sb="0" eb="2">
      <t>サキ</t>
    </rPh>
    <rPh sb="3" eb="5">
      <t>イガイ</t>
    </rPh>
    <phoneticPr fontId="3"/>
  </si>
  <si>
    <t>うち
就職者</t>
    <phoneticPr fontId="3"/>
  </si>
  <si>
    <t>中学校</t>
    <rPh sb="0" eb="3">
      <t>チュウガッコウ</t>
    </rPh>
    <phoneticPr fontId="3"/>
  </si>
  <si>
    <t xml:space="preserve">　平成20年  </t>
    <rPh sb="1" eb="3">
      <t>ヘイセイ</t>
    </rPh>
    <rPh sb="5" eb="6">
      <t>ネン</t>
    </rPh>
    <phoneticPr fontId="3"/>
  </si>
  <si>
    <t>　23</t>
    <phoneticPr fontId="22"/>
  </si>
  <si>
    <t>高等学校</t>
    <rPh sb="0" eb="2">
      <t>コウトウ</t>
    </rPh>
    <rPh sb="2" eb="4">
      <t>ガッコウ</t>
    </rPh>
    <phoneticPr fontId="3"/>
  </si>
  <si>
    <t>注1）公共職業能力開発施設等入学者とは、専修学校、各種学校及び公共職業能力開発施設入学者</t>
    <rPh sb="0" eb="1">
      <t>チュウ</t>
    </rPh>
    <rPh sb="3" eb="5">
      <t>コウキョウ</t>
    </rPh>
    <rPh sb="5" eb="7">
      <t>ショクギョウ</t>
    </rPh>
    <rPh sb="7" eb="9">
      <t>ノウリョク</t>
    </rPh>
    <rPh sb="9" eb="11">
      <t>カイハツ</t>
    </rPh>
    <rPh sb="11" eb="13">
      <t>シセツ</t>
    </rPh>
    <rPh sb="13" eb="14">
      <t>トウ</t>
    </rPh>
    <rPh sb="14" eb="17">
      <t>ニュウガクシャ</t>
    </rPh>
    <rPh sb="35" eb="37">
      <t>ノウリョク</t>
    </rPh>
    <rPh sb="37" eb="39">
      <t>カイハツ</t>
    </rPh>
    <phoneticPr fontId="3"/>
  </si>
  <si>
    <t>注2）就職率は、就職者、進学者及び公共職業能力開発施設等入学者のうち就職者の計で算出</t>
    <rPh sb="0" eb="1">
      <t>チュウ</t>
    </rPh>
    <rPh sb="36" eb="37">
      <t>モノ</t>
    </rPh>
    <phoneticPr fontId="3"/>
  </si>
  <si>
    <t>注3）一時的な仕事に就いた者は、左記以外の者に含める。</t>
    <rPh sb="0" eb="1">
      <t>チュウ</t>
    </rPh>
    <rPh sb="3" eb="5">
      <t>イチジ</t>
    </rPh>
    <rPh sb="5" eb="6">
      <t>テキ</t>
    </rPh>
    <rPh sb="7" eb="9">
      <t>シゴト</t>
    </rPh>
    <rPh sb="10" eb="11">
      <t>ツ</t>
    </rPh>
    <rPh sb="13" eb="14">
      <t>モノ</t>
    </rPh>
    <rPh sb="16" eb="18">
      <t>サキ</t>
    </rPh>
    <rPh sb="18" eb="20">
      <t>イガイ</t>
    </rPh>
    <rPh sb="21" eb="22">
      <t>モノ</t>
    </rPh>
    <rPh sb="23" eb="24">
      <t>フク</t>
    </rPh>
    <phoneticPr fontId="3"/>
  </si>
  <si>
    <t>154. 【市立小・中学校】　学校数，学級数，児童・生徒数及び教職員数 （平成20～24年）</t>
    <rPh sb="15" eb="17">
      <t>ガッコウ</t>
    </rPh>
    <rPh sb="17" eb="18">
      <t>スウ</t>
    </rPh>
    <rPh sb="19" eb="21">
      <t>ガッキュウ</t>
    </rPh>
    <rPh sb="21" eb="22">
      <t>スウ</t>
    </rPh>
    <rPh sb="28" eb="29">
      <t>スウ</t>
    </rPh>
    <rPh sb="29" eb="30">
      <t>オヨ</t>
    </rPh>
    <rPh sb="37" eb="39">
      <t>ヘイセイ</t>
    </rPh>
    <rPh sb="44" eb="45">
      <t>ネン</t>
    </rPh>
    <phoneticPr fontId="3"/>
  </si>
  <si>
    <t>各年5月1日現在</t>
    <rPh sb="0" eb="2">
      <t>カクネン</t>
    </rPh>
    <rPh sb="3" eb="4">
      <t>ガツ</t>
    </rPh>
    <rPh sb="5" eb="8">
      <t>ニチゲンザイ</t>
    </rPh>
    <phoneticPr fontId="3"/>
  </si>
  <si>
    <t>学校数</t>
  </si>
  <si>
    <t>児童・生徒数</t>
  </si>
  <si>
    <t>小学校</t>
    <rPh sb="0" eb="3">
      <t>ショウガッコウ</t>
    </rPh>
    <phoneticPr fontId="3"/>
  </si>
  <si>
    <t>資料：教育委員会こども教育部教育総務課・学校教育課・学事課</t>
    <rPh sb="3" eb="5">
      <t>キョウイク</t>
    </rPh>
    <rPh sb="5" eb="8">
      <t>イインカイ</t>
    </rPh>
    <rPh sb="11" eb="13">
      <t>キョウイク</t>
    </rPh>
    <rPh sb="13" eb="14">
      <t>ブ</t>
    </rPh>
    <rPh sb="14" eb="16">
      <t>キョウイク</t>
    </rPh>
    <rPh sb="16" eb="18">
      <t>ソウム</t>
    </rPh>
    <rPh sb="18" eb="19">
      <t>カ</t>
    </rPh>
    <rPh sb="20" eb="22">
      <t>ガッコウ</t>
    </rPh>
    <rPh sb="22" eb="25">
      <t>キョウイクカ</t>
    </rPh>
    <rPh sb="26" eb="29">
      <t>ガクジカ</t>
    </rPh>
    <phoneticPr fontId="3"/>
  </si>
  <si>
    <t>１学級当たり
児童･生徒数</t>
    <phoneticPr fontId="3"/>
  </si>
  <si>
    <t>155. 【市立小・中学校・幼稚園】 学校別学級数，児童・生徒・</t>
    <rPh sb="14" eb="17">
      <t>ヨウチエン</t>
    </rPh>
    <rPh sb="19" eb="21">
      <t>ガッコウ</t>
    </rPh>
    <rPh sb="21" eb="22">
      <t>ベツ</t>
    </rPh>
    <rPh sb="22" eb="24">
      <t>ガッキュウ</t>
    </rPh>
    <rPh sb="24" eb="25">
      <t>スウ</t>
    </rPh>
    <rPh sb="26" eb="28">
      <t>ジドウ</t>
    </rPh>
    <rPh sb="29" eb="31">
      <t>セイト</t>
    </rPh>
    <phoneticPr fontId="3"/>
  </si>
  <si>
    <t>園児数，教職員数，校地及び校舎等の概況 （平成24年）</t>
    <rPh sb="0" eb="3">
      <t>エンジカズ</t>
    </rPh>
    <rPh sb="4" eb="7">
      <t>キョウショクイン</t>
    </rPh>
    <rPh sb="7" eb="8">
      <t>スウ</t>
    </rPh>
    <rPh sb="9" eb="11">
      <t>コウチ</t>
    </rPh>
    <rPh sb="11" eb="12">
      <t>オヨ</t>
    </rPh>
    <rPh sb="13" eb="15">
      <t>コウシャ</t>
    </rPh>
    <rPh sb="15" eb="16">
      <t>トウ</t>
    </rPh>
    <rPh sb="17" eb="19">
      <t>ガイキョウ</t>
    </rPh>
    <rPh sb="21" eb="23">
      <t>ヘイセイ</t>
    </rPh>
    <rPh sb="25" eb="26">
      <t>ネン</t>
    </rPh>
    <phoneticPr fontId="3"/>
  </si>
  <si>
    <t>（単位：人・㎡）</t>
  </si>
  <si>
    <t>学　校　名</t>
  </si>
  <si>
    <t>学　　級　　数</t>
  </si>
  <si>
    <t>職員数
（嘱託職
員含む）</t>
    <rPh sb="5" eb="7">
      <t>ショクタク</t>
    </rPh>
    <rPh sb="7" eb="8">
      <t>ショク</t>
    </rPh>
    <rPh sb="9" eb="10">
      <t>イン</t>
    </rPh>
    <rPh sb="10" eb="11">
      <t>フク</t>
    </rPh>
    <phoneticPr fontId="3"/>
  </si>
  <si>
    <t>校　　　地</t>
  </si>
  <si>
    <t>校　　　　　　　　舎</t>
  </si>
  <si>
    <t>保　有　教　室　数</t>
  </si>
  <si>
    <t>総数</t>
  </si>
  <si>
    <t>普通</t>
  </si>
  <si>
    <t>特別支援</t>
    <rPh sb="0" eb="2">
      <t>トクベツ</t>
    </rPh>
    <rPh sb="2" eb="4">
      <t>シエン</t>
    </rPh>
    <phoneticPr fontId="3"/>
  </si>
  <si>
    <t>総面積</t>
  </si>
  <si>
    <t>特別教室</t>
  </si>
  <si>
    <t>勧興</t>
  </si>
  <si>
    <t>循誘</t>
  </si>
  <si>
    <t>日新</t>
  </si>
  <si>
    <t>赤松</t>
  </si>
  <si>
    <t>神野</t>
  </si>
  <si>
    <t>西与賀</t>
  </si>
  <si>
    <t>嘉瀬</t>
  </si>
  <si>
    <t>巨勢</t>
  </si>
  <si>
    <t>兵庫</t>
  </si>
  <si>
    <t>高木瀬</t>
  </si>
  <si>
    <t>北川副</t>
  </si>
  <si>
    <t>本庄</t>
  </si>
  <si>
    <t>鍋島</t>
  </si>
  <si>
    <t>金立</t>
  </si>
  <si>
    <t>久保泉</t>
  </si>
  <si>
    <t>芙蓉</t>
  </si>
  <si>
    <t>新栄</t>
  </si>
  <si>
    <t>若楠</t>
  </si>
  <si>
    <t>開成</t>
  </si>
  <si>
    <t>諸富北</t>
  </si>
  <si>
    <t>諸富南</t>
  </si>
  <si>
    <t>春日</t>
  </si>
  <si>
    <t>川上</t>
  </si>
  <si>
    <t>松梅</t>
  </si>
  <si>
    <t>春日北</t>
  </si>
  <si>
    <t>富士南</t>
  </si>
  <si>
    <t>富士</t>
  </si>
  <si>
    <t>北山</t>
  </si>
  <si>
    <t>北山東部</t>
  </si>
  <si>
    <t>三瀬</t>
  </si>
  <si>
    <t>中川副</t>
    <rPh sb="0" eb="1">
      <t>ナカ</t>
    </rPh>
    <rPh sb="1" eb="3">
      <t>カワソエ</t>
    </rPh>
    <phoneticPr fontId="3"/>
  </si>
  <si>
    <t>大詫間</t>
    <rPh sb="0" eb="3">
      <t>オオダクマ</t>
    </rPh>
    <phoneticPr fontId="3"/>
  </si>
  <si>
    <t>南川副</t>
    <rPh sb="0" eb="1">
      <t>ミナミ</t>
    </rPh>
    <rPh sb="1" eb="3">
      <t>カワソエ</t>
    </rPh>
    <phoneticPr fontId="3"/>
  </si>
  <si>
    <t>西川副</t>
    <rPh sb="0" eb="1">
      <t>ニシ</t>
    </rPh>
    <rPh sb="1" eb="3">
      <t>カワソエ</t>
    </rPh>
    <phoneticPr fontId="3"/>
  </si>
  <si>
    <t>東与賀</t>
    <rPh sb="0" eb="3">
      <t>ヒガシヨカ</t>
    </rPh>
    <phoneticPr fontId="3"/>
  </si>
  <si>
    <t>思斉</t>
    <rPh sb="0" eb="2">
      <t>シセイ</t>
    </rPh>
    <phoneticPr fontId="3"/>
  </si>
  <si>
    <t>園児数，教職員数，校地及び校舎等の概況 （平成24年）　（つづき）</t>
    <rPh sb="0" eb="3">
      <t>エンジカズ</t>
    </rPh>
    <rPh sb="4" eb="7">
      <t>キョウショクイン</t>
    </rPh>
    <rPh sb="7" eb="8">
      <t>スウ</t>
    </rPh>
    <rPh sb="9" eb="11">
      <t>コウチ</t>
    </rPh>
    <rPh sb="11" eb="12">
      <t>オヨ</t>
    </rPh>
    <rPh sb="13" eb="15">
      <t>コウシャ</t>
    </rPh>
    <rPh sb="15" eb="16">
      <t>トウ</t>
    </rPh>
    <rPh sb="17" eb="19">
      <t>ガイキョウ</t>
    </rPh>
    <rPh sb="21" eb="23">
      <t>ヘイセイ</t>
    </rPh>
    <rPh sb="25" eb="26">
      <t>ネン</t>
    </rPh>
    <phoneticPr fontId="3"/>
  </si>
  <si>
    <t>園　児　・　生　徒　数</t>
    <rPh sb="0" eb="1">
      <t>エン</t>
    </rPh>
    <rPh sb="2" eb="3">
      <t>ジ</t>
    </rPh>
    <phoneticPr fontId="3"/>
  </si>
  <si>
    <t>園児･生徒1人当たり面積</t>
    <rPh sb="0" eb="2">
      <t>エンジ</t>
    </rPh>
    <rPh sb="3" eb="5">
      <t>セイト</t>
    </rPh>
    <phoneticPr fontId="3"/>
  </si>
  <si>
    <t>（中学校）</t>
    <phoneticPr fontId="3"/>
  </si>
  <si>
    <t>成章</t>
  </si>
  <si>
    <t>城南</t>
  </si>
  <si>
    <t>昭栄</t>
  </si>
  <si>
    <t>城東</t>
  </si>
  <si>
    <t>城西</t>
  </si>
  <si>
    <t>城北</t>
  </si>
  <si>
    <t>金泉</t>
  </si>
  <si>
    <t>諸富</t>
  </si>
  <si>
    <t>大和</t>
  </si>
  <si>
    <t>川副</t>
    <rPh sb="0" eb="2">
      <t>カワソエ</t>
    </rPh>
    <phoneticPr fontId="3"/>
  </si>
  <si>
    <t>(幼稚園)</t>
    <rPh sb="1" eb="4">
      <t>ヨウチエン</t>
    </rPh>
    <phoneticPr fontId="3"/>
  </si>
  <si>
    <t>本庄幼稚園</t>
  </si>
  <si>
    <t>資料：教育委員会こども教育部 教育総務課、学校教育課、学事課、こども課</t>
    <rPh sb="11" eb="13">
      <t>キョウイク</t>
    </rPh>
    <rPh sb="13" eb="14">
      <t>ブ</t>
    </rPh>
    <rPh sb="21" eb="23">
      <t>ガッコウ</t>
    </rPh>
    <rPh sb="23" eb="25">
      <t>キョウイク</t>
    </rPh>
    <rPh sb="25" eb="26">
      <t>カ</t>
    </rPh>
    <rPh sb="27" eb="29">
      <t>ガクジ</t>
    </rPh>
    <rPh sb="29" eb="30">
      <t>カ</t>
    </rPh>
    <rPh sb="34" eb="35">
      <t>カ</t>
    </rPh>
    <phoneticPr fontId="3"/>
  </si>
  <si>
    <t>注1）小中一貫校芙蓉校、北山校は、小中学校児童・生徒合計で校地１人当たり面積を算出</t>
    <rPh sb="0" eb="1">
      <t>チュウ</t>
    </rPh>
    <rPh sb="3" eb="5">
      <t>ショウチュウ</t>
    </rPh>
    <rPh sb="5" eb="7">
      <t>イッカン</t>
    </rPh>
    <rPh sb="7" eb="8">
      <t>コウ</t>
    </rPh>
    <rPh sb="8" eb="10">
      <t>フヨウ</t>
    </rPh>
    <rPh sb="10" eb="11">
      <t>コウ</t>
    </rPh>
    <rPh sb="12" eb="14">
      <t>ホクザン</t>
    </rPh>
    <rPh sb="14" eb="15">
      <t>コウ</t>
    </rPh>
    <rPh sb="17" eb="21">
      <t>ショウチュウガッコウ</t>
    </rPh>
    <rPh sb="21" eb="23">
      <t>ジドウ</t>
    </rPh>
    <rPh sb="24" eb="26">
      <t>セイト</t>
    </rPh>
    <rPh sb="26" eb="28">
      <t>ゴウケイ</t>
    </rPh>
    <rPh sb="29" eb="31">
      <t>コウチ</t>
    </rPh>
    <rPh sb="31" eb="33">
      <t>ヒトリ</t>
    </rPh>
    <rPh sb="33" eb="34">
      <t>ア</t>
    </rPh>
    <rPh sb="36" eb="38">
      <t>メンセキ</t>
    </rPh>
    <rPh sb="39" eb="41">
      <t>サンシュツ</t>
    </rPh>
    <phoneticPr fontId="3"/>
  </si>
  <si>
    <t>注2）松梅小・中学校、小中一貫校北山校では職員は小中学校を兼務</t>
    <rPh sb="0" eb="1">
      <t>チュウ</t>
    </rPh>
    <rPh sb="3" eb="4">
      <t>マツ</t>
    </rPh>
    <rPh sb="4" eb="5">
      <t>ウメ</t>
    </rPh>
    <rPh sb="5" eb="6">
      <t>ショウ</t>
    </rPh>
    <rPh sb="7" eb="10">
      <t>チュウガッコウ</t>
    </rPh>
    <rPh sb="11" eb="13">
      <t>ショウチュウ</t>
    </rPh>
    <rPh sb="13" eb="15">
      <t>イッカン</t>
    </rPh>
    <rPh sb="15" eb="16">
      <t>コウ</t>
    </rPh>
    <rPh sb="16" eb="18">
      <t>ホクザン</t>
    </rPh>
    <rPh sb="18" eb="19">
      <t>コウ</t>
    </rPh>
    <rPh sb="21" eb="23">
      <t>ショクイン</t>
    </rPh>
    <rPh sb="24" eb="28">
      <t>ショウチュウガッコウ</t>
    </rPh>
    <rPh sb="29" eb="31">
      <t>ケンム</t>
    </rPh>
    <phoneticPr fontId="3"/>
  </si>
  <si>
    <t>平成24年5月1日現在</t>
    <phoneticPr fontId="3"/>
  </si>
  <si>
    <t>児　童　数</t>
    <phoneticPr fontId="3"/>
  </si>
  <si>
    <t>教員数</t>
    <phoneticPr fontId="3"/>
  </si>
  <si>
    <t>屋　内
運動場
面　積</t>
    <phoneticPr fontId="3"/>
  </si>
  <si>
    <t>面　積</t>
    <phoneticPr fontId="3"/>
  </si>
  <si>
    <t>児童１人
当たり面積</t>
    <phoneticPr fontId="3"/>
  </si>
  <si>
    <t>鉄骨・鉄筋</t>
    <phoneticPr fontId="3"/>
  </si>
  <si>
    <t>木造</t>
    <phoneticPr fontId="3"/>
  </si>
  <si>
    <t>普通教室</t>
    <phoneticPr fontId="3"/>
  </si>
  <si>
    <t>（小学校）</t>
    <phoneticPr fontId="3"/>
  </si>
  <si>
    <t>鉄骨・鉄筋</t>
    <phoneticPr fontId="3"/>
  </si>
  <si>
    <t>木造</t>
    <phoneticPr fontId="3"/>
  </si>
  <si>
    <t>普通教室</t>
    <phoneticPr fontId="3"/>
  </si>
  <si>
    <t>校     地</t>
  </si>
  <si>
    <t>校     　　　　　　舎</t>
  </si>
  <si>
    <t>保  有  教  室  数</t>
  </si>
  <si>
    <t>鉄筋・鉄骨</t>
  </si>
  <si>
    <t>普通教室</t>
  </si>
  <si>
    <t>156. 【市立小・中学校】 施設整備</t>
    <rPh sb="11" eb="12">
      <t>ガク</t>
    </rPh>
    <rPh sb="12" eb="13">
      <t>コウ</t>
    </rPh>
    <rPh sb="15" eb="16">
      <t>シ</t>
    </rPh>
    <rPh sb="16" eb="17">
      <t>セツ</t>
    </rPh>
    <rPh sb="17" eb="19">
      <t>セイビ</t>
    </rPh>
    <phoneticPr fontId="3"/>
  </si>
  <si>
    <t>状況 （平成20～24年）</t>
    <rPh sb="0" eb="2">
      <t>ジョウキョウ</t>
    </rPh>
    <rPh sb="4" eb="6">
      <t>ヘイセイ</t>
    </rPh>
    <rPh sb="11" eb="12">
      <t>ネン</t>
    </rPh>
    <phoneticPr fontId="3"/>
  </si>
  <si>
    <t>各年5月1日現在</t>
    <rPh sb="3" eb="4">
      <t>ガツ</t>
    </rPh>
    <rPh sb="5" eb="6">
      <t>ニチ</t>
    </rPh>
    <phoneticPr fontId="3"/>
  </si>
  <si>
    <t>年　　次</t>
    <phoneticPr fontId="3"/>
  </si>
  <si>
    <t>屋  内  運  動  場</t>
    <phoneticPr fontId="3"/>
  </si>
  <si>
    <t>プール設置校</t>
    <rPh sb="3" eb="5">
      <t>セッチ</t>
    </rPh>
    <rPh sb="5" eb="6">
      <t>コウ</t>
    </rPh>
    <phoneticPr fontId="3"/>
  </si>
  <si>
    <t>面    積</t>
    <phoneticPr fontId="3"/>
  </si>
  <si>
    <t>児童・生徒
１人当たり
面　　　積</t>
    <phoneticPr fontId="3"/>
  </si>
  <si>
    <t>総 面 積</t>
    <phoneticPr fontId="3"/>
  </si>
  <si>
    <t>木   造</t>
    <phoneticPr fontId="3"/>
  </si>
  <si>
    <t>総    数</t>
    <phoneticPr fontId="3"/>
  </si>
  <si>
    <t>設 置 校</t>
    <phoneticPr fontId="3"/>
  </si>
  <si>
    <t xml:space="preserve">平成20年  </t>
    <rPh sb="0" eb="2">
      <t>ヘイセイ</t>
    </rPh>
    <rPh sb="4" eb="5">
      <t>ネン</t>
    </rPh>
    <phoneticPr fontId="3"/>
  </si>
  <si>
    <t>21</t>
    <phoneticPr fontId="3"/>
  </si>
  <si>
    <t>22</t>
    <phoneticPr fontId="3"/>
  </si>
  <si>
    <t>23</t>
    <phoneticPr fontId="3"/>
  </si>
  <si>
    <t>24</t>
    <phoneticPr fontId="3"/>
  </si>
  <si>
    <t>資料：教育委員会こども教育部教育総務課</t>
    <rPh sb="3" eb="5">
      <t>キョウイク</t>
    </rPh>
    <rPh sb="5" eb="8">
      <t>イインカイ</t>
    </rPh>
    <rPh sb="11" eb="13">
      <t>キョウイク</t>
    </rPh>
    <rPh sb="13" eb="14">
      <t>ブ</t>
    </rPh>
    <rPh sb="14" eb="16">
      <t>キョウイク</t>
    </rPh>
    <rPh sb="16" eb="18">
      <t>ソウム</t>
    </rPh>
    <rPh sb="18" eb="19">
      <t>カ</t>
    </rPh>
    <phoneticPr fontId="3"/>
  </si>
  <si>
    <t>157. 【市立小・中学校】 児童・生徒の発育状況 （平成22～24年度）</t>
    <rPh sb="6" eb="8">
      <t>シリツ</t>
    </rPh>
    <rPh sb="8" eb="9">
      <t>ショウ</t>
    </rPh>
    <rPh sb="10" eb="11">
      <t>チュウ</t>
    </rPh>
    <rPh sb="11" eb="13">
      <t>ガッコウ</t>
    </rPh>
    <rPh sb="15" eb="17">
      <t>ジドウ</t>
    </rPh>
    <rPh sb="18" eb="20">
      <t>セイト</t>
    </rPh>
    <rPh sb="21" eb="23">
      <t>ハツイク</t>
    </rPh>
    <rPh sb="23" eb="25">
      <t>ジョウキョウ</t>
    </rPh>
    <rPh sb="27" eb="29">
      <t>ヘイセイ</t>
    </rPh>
    <rPh sb="34" eb="35">
      <t>ネン</t>
    </rPh>
    <rPh sb="35" eb="36">
      <t>ド</t>
    </rPh>
    <phoneticPr fontId="3"/>
  </si>
  <si>
    <t>平成
22年度</t>
    <rPh sb="0" eb="2">
      <t>ヘイセイ</t>
    </rPh>
    <rPh sb="5" eb="7">
      <t>ネンド</t>
    </rPh>
    <phoneticPr fontId="3"/>
  </si>
  <si>
    <t>平成
23年度</t>
    <rPh sb="0" eb="2">
      <t>ヘイセイ</t>
    </rPh>
    <rPh sb="5" eb="7">
      <t>ネンド</t>
    </rPh>
    <phoneticPr fontId="3"/>
  </si>
  <si>
    <t>平成
24年度</t>
    <rPh sb="0" eb="2">
      <t>ヘイセイ</t>
    </rPh>
    <rPh sb="5" eb="7">
      <t>ネンド</t>
    </rPh>
    <phoneticPr fontId="3"/>
  </si>
  <si>
    <t>資料：教育委員会 こども教育部学事課</t>
    <rPh sb="12" eb="14">
      <t>キョウイク</t>
    </rPh>
    <rPh sb="14" eb="15">
      <t>ブ</t>
    </rPh>
    <rPh sb="15" eb="17">
      <t>ガクジ</t>
    </rPh>
    <rPh sb="17" eb="18">
      <t>カ</t>
    </rPh>
    <phoneticPr fontId="3"/>
  </si>
  <si>
    <t>　　　  年度</t>
    <phoneticPr fontId="22"/>
  </si>
  <si>
    <t>身長（㎝）</t>
    <phoneticPr fontId="3"/>
  </si>
  <si>
    <t>体 重（㎏）</t>
    <phoneticPr fontId="22"/>
  </si>
  <si>
    <t>座 高（㎝）</t>
    <phoneticPr fontId="22"/>
  </si>
  <si>
    <t>小  学  校</t>
    <phoneticPr fontId="22"/>
  </si>
  <si>
    <t>6歳</t>
    <rPh sb="1" eb="2">
      <t>サイ</t>
    </rPh>
    <phoneticPr fontId="22"/>
  </si>
  <si>
    <t>7歳</t>
    <rPh sb="1" eb="2">
      <t>サイ</t>
    </rPh>
    <phoneticPr fontId="22"/>
  </si>
  <si>
    <t>8歳</t>
    <rPh sb="1" eb="2">
      <t>サイ</t>
    </rPh>
    <phoneticPr fontId="22"/>
  </si>
  <si>
    <t>9歳</t>
    <rPh sb="1" eb="2">
      <t>サイ</t>
    </rPh>
    <phoneticPr fontId="22"/>
  </si>
  <si>
    <t>10
歳</t>
    <phoneticPr fontId="22"/>
  </si>
  <si>
    <t>11
歳</t>
    <phoneticPr fontId="22"/>
  </si>
  <si>
    <t>中 学 校</t>
    <phoneticPr fontId="22"/>
  </si>
  <si>
    <t>12
歳</t>
    <phoneticPr fontId="22"/>
  </si>
  <si>
    <t>13
歳</t>
    <phoneticPr fontId="22"/>
  </si>
  <si>
    <t>14
歳</t>
    <phoneticPr fontId="22"/>
  </si>
  <si>
    <t xml:space="preserve"> </t>
  </si>
  <si>
    <t>公民館名</t>
  </si>
  <si>
    <t>勧    興</t>
  </si>
  <si>
    <t>循    誘</t>
  </si>
  <si>
    <t>日    新</t>
  </si>
  <si>
    <t>赤    松</t>
  </si>
  <si>
    <t>神    野</t>
  </si>
  <si>
    <t>西 与 賀</t>
  </si>
  <si>
    <t>嘉    瀬</t>
  </si>
  <si>
    <t>巨    勢</t>
  </si>
  <si>
    <t>兵    庫</t>
  </si>
  <si>
    <t>高 木 瀬</t>
  </si>
  <si>
    <t>北 川 副</t>
  </si>
  <si>
    <t>本    庄</t>
  </si>
  <si>
    <t>鍋    島</t>
  </si>
  <si>
    <t>金    立</t>
  </si>
  <si>
    <t>久 保 泉</t>
  </si>
  <si>
    <t>蓮    池</t>
  </si>
  <si>
    <t>新    栄</t>
  </si>
  <si>
    <t>若    楠</t>
  </si>
  <si>
    <t>158.　市 立 公 民 館 の 概 況 （平成24年）</t>
    <rPh sb="5" eb="6">
      <t>シ</t>
    </rPh>
    <rPh sb="7" eb="8">
      <t>リツ</t>
    </rPh>
    <rPh sb="9" eb="10">
      <t>コウ</t>
    </rPh>
    <rPh sb="11" eb="12">
      <t>ミン</t>
    </rPh>
    <rPh sb="13" eb="14">
      <t>カン</t>
    </rPh>
    <rPh sb="17" eb="18">
      <t>オオムネ</t>
    </rPh>
    <rPh sb="19" eb="20">
      <t>キョウ</t>
    </rPh>
    <rPh sb="22" eb="24">
      <t>ヘイセイ</t>
    </rPh>
    <rPh sb="26" eb="27">
      <t>ネン</t>
    </rPh>
    <phoneticPr fontId="3"/>
  </si>
  <si>
    <t>平成24年4月1日現在</t>
    <phoneticPr fontId="3"/>
  </si>
  <si>
    <t>開設年月日</t>
    <phoneticPr fontId="3"/>
  </si>
  <si>
    <t>延べ床面積
（㎡）</t>
    <phoneticPr fontId="3"/>
  </si>
  <si>
    <t>敷地面積
（㎡）</t>
    <phoneticPr fontId="3"/>
  </si>
  <si>
    <t>利用回数</t>
    <rPh sb="0" eb="2">
      <t>リヨウ</t>
    </rPh>
    <rPh sb="2" eb="4">
      <t>カイスウ</t>
    </rPh>
    <phoneticPr fontId="3"/>
  </si>
  <si>
    <t>利用者総数
(延人員)</t>
    <phoneticPr fontId="3"/>
  </si>
  <si>
    <t>蔵書冊数
(冊)</t>
    <phoneticPr fontId="3"/>
  </si>
  <si>
    <t>昭和26. 4. 1</t>
    <rPh sb="0" eb="2">
      <t>ショウワ</t>
    </rPh>
    <phoneticPr fontId="3"/>
  </si>
  <si>
    <t>昭和25. 4. 1</t>
    <rPh sb="0" eb="2">
      <t>ショウワ</t>
    </rPh>
    <phoneticPr fontId="3"/>
  </si>
  <si>
    <t>昭和24. 1.15</t>
    <rPh sb="0" eb="2">
      <t>ショウワ</t>
    </rPh>
    <phoneticPr fontId="3"/>
  </si>
  <si>
    <t>昭和24. 9. 1</t>
    <rPh sb="0" eb="2">
      <t>ショウワ</t>
    </rPh>
    <phoneticPr fontId="3"/>
  </si>
  <si>
    <t>[…]</t>
    <phoneticPr fontId="3"/>
  </si>
  <si>
    <t>昭和24.11.22</t>
    <rPh sb="0" eb="2">
      <t>ショウワ</t>
    </rPh>
    <phoneticPr fontId="3"/>
  </si>
  <si>
    <t>昭和22. 7. 1</t>
    <rPh sb="0" eb="2">
      <t>ショウワ</t>
    </rPh>
    <phoneticPr fontId="3"/>
  </si>
  <si>
    <t>昭和24. 9.27</t>
    <rPh sb="0" eb="2">
      <t>ショウワ</t>
    </rPh>
    <phoneticPr fontId="3"/>
  </si>
  <si>
    <t>昭和23. 2.14</t>
    <rPh sb="0" eb="2">
      <t>ショウワ</t>
    </rPh>
    <phoneticPr fontId="3"/>
  </si>
  <si>
    <t>昭和22.10.13</t>
    <rPh sb="0" eb="2">
      <t>ショウワ</t>
    </rPh>
    <phoneticPr fontId="3"/>
  </si>
  <si>
    <t>昭和23.11.15</t>
    <rPh sb="0" eb="2">
      <t>ショウワ</t>
    </rPh>
    <phoneticPr fontId="3"/>
  </si>
  <si>
    <t>昭和23. 8.25</t>
    <rPh sb="0" eb="2">
      <t>ショウワ</t>
    </rPh>
    <phoneticPr fontId="3"/>
  </si>
  <si>
    <t>昭和22. 9. 1</t>
    <rPh sb="0" eb="2">
      <t>ショウワ</t>
    </rPh>
    <phoneticPr fontId="3"/>
  </si>
  <si>
    <t>昭和53. 4. 1</t>
    <rPh sb="0" eb="2">
      <t>ショウワ</t>
    </rPh>
    <phoneticPr fontId="3"/>
  </si>
  <si>
    <t>昭和54. 4. 1</t>
    <rPh sb="0" eb="2">
      <t>ショウワ</t>
    </rPh>
    <phoneticPr fontId="3"/>
  </si>
  <si>
    <t>開　　成</t>
    <phoneticPr fontId="3"/>
  </si>
  <si>
    <t>平成 5. 3.29</t>
    <phoneticPr fontId="3"/>
  </si>
  <si>
    <t>諸 富 町</t>
    <rPh sb="0" eb="1">
      <t>モロ</t>
    </rPh>
    <rPh sb="2" eb="3">
      <t>トミ</t>
    </rPh>
    <rPh sb="4" eb="5">
      <t>チョウ</t>
    </rPh>
    <phoneticPr fontId="3"/>
  </si>
  <si>
    <t>昭和30. 3. 1</t>
    <rPh sb="0" eb="2">
      <t>ショウワ</t>
    </rPh>
    <phoneticPr fontId="3"/>
  </si>
  <si>
    <t>大和生涯学
習センター</t>
    <rPh sb="0" eb="2">
      <t>ヤマト</t>
    </rPh>
    <rPh sb="2" eb="4">
      <t>ショウガイ</t>
    </rPh>
    <rPh sb="4" eb="5">
      <t>ガク</t>
    </rPh>
    <rPh sb="6" eb="7">
      <t>ナラ</t>
    </rPh>
    <phoneticPr fontId="3"/>
  </si>
  <si>
    <t>平成15. 4. 1</t>
    <phoneticPr fontId="3"/>
  </si>
  <si>
    <t>川上コミュニティセンター</t>
    <rPh sb="0" eb="2">
      <t>カワカミ</t>
    </rPh>
    <phoneticPr fontId="3"/>
  </si>
  <si>
    <t>平成22.11. 6</t>
    <rPh sb="0" eb="2">
      <t>ヘイセイ</t>
    </rPh>
    <phoneticPr fontId="3"/>
  </si>
  <si>
    <t>富士生涯学
習センター</t>
    <rPh sb="0" eb="1">
      <t>トミ</t>
    </rPh>
    <rPh sb="1" eb="2">
      <t>シ</t>
    </rPh>
    <phoneticPr fontId="3"/>
  </si>
  <si>
    <t>平成20. 7.19</t>
    <phoneticPr fontId="3"/>
  </si>
  <si>
    <t>三　　瀬</t>
    <rPh sb="0" eb="1">
      <t>サン</t>
    </rPh>
    <rPh sb="3" eb="4">
      <t>セ</t>
    </rPh>
    <phoneticPr fontId="3"/>
  </si>
  <si>
    <t>昭和49. 1. 1</t>
    <rPh sb="0" eb="2">
      <t>ショウワ</t>
    </rPh>
    <phoneticPr fontId="3"/>
  </si>
  <si>
    <t>川　　副</t>
    <rPh sb="0" eb="1">
      <t>カワ</t>
    </rPh>
    <rPh sb="3" eb="4">
      <t>フク</t>
    </rPh>
    <phoneticPr fontId="3"/>
  </si>
  <si>
    <t>昭和24. 6</t>
    <rPh sb="0" eb="2">
      <t>ショウワ</t>
    </rPh>
    <phoneticPr fontId="3"/>
  </si>
  <si>
    <t>西 川 副</t>
    <rPh sb="0" eb="1">
      <t>ニシ</t>
    </rPh>
    <rPh sb="2" eb="3">
      <t>カワ</t>
    </rPh>
    <rPh sb="4" eb="5">
      <t>フク</t>
    </rPh>
    <phoneticPr fontId="3"/>
  </si>
  <si>
    <t>中 川 副</t>
    <rPh sb="0" eb="1">
      <t>ナカ</t>
    </rPh>
    <rPh sb="2" eb="3">
      <t>カワ</t>
    </rPh>
    <rPh sb="4" eb="5">
      <t>フク</t>
    </rPh>
    <phoneticPr fontId="3"/>
  </si>
  <si>
    <t>大 詫 間</t>
    <rPh sb="0" eb="1">
      <t>オオ</t>
    </rPh>
    <rPh sb="2" eb="3">
      <t>ホコ</t>
    </rPh>
    <rPh sb="4" eb="5">
      <t>アイダ</t>
    </rPh>
    <phoneticPr fontId="3"/>
  </si>
  <si>
    <t>東 与 賀</t>
    <rPh sb="0" eb="1">
      <t>ヒガシ</t>
    </rPh>
    <rPh sb="2" eb="3">
      <t>アタエ</t>
    </rPh>
    <rPh sb="4" eb="5">
      <t>ガ</t>
    </rPh>
    <phoneticPr fontId="3"/>
  </si>
  <si>
    <t>昭和41.10. 1</t>
    <rPh sb="0" eb="2">
      <t>ショウワ</t>
    </rPh>
    <phoneticPr fontId="3"/>
  </si>
  <si>
    <t>久 保 田</t>
    <rPh sb="0" eb="1">
      <t>ヒサシ</t>
    </rPh>
    <rPh sb="2" eb="3">
      <t>ホ</t>
    </rPh>
    <rPh sb="4" eb="5">
      <t>タ</t>
    </rPh>
    <phoneticPr fontId="3"/>
  </si>
  <si>
    <t>総　数</t>
    <rPh sb="0" eb="1">
      <t>フサ</t>
    </rPh>
    <rPh sb="2" eb="3">
      <t>カズ</t>
    </rPh>
    <phoneticPr fontId="3"/>
  </si>
  <si>
    <t>資料：教育委員会 社会教育部社会教育課、市立図書館</t>
    <rPh sb="9" eb="11">
      <t>シャカイ</t>
    </rPh>
    <rPh sb="11" eb="13">
      <t>キョウイク</t>
    </rPh>
    <rPh sb="13" eb="14">
      <t>ブ</t>
    </rPh>
    <rPh sb="14" eb="16">
      <t>シャカイ</t>
    </rPh>
    <rPh sb="16" eb="18">
      <t>キョウイク</t>
    </rPh>
    <rPh sb="20" eb="22">
      <t>シリツ</t>
    </rPh>
    <rPh sb="22" eb="25">
      <t>トショカン</t>
    </rPh>
    <phoneticPr fontId="3"/>
  </si>
  <si>
    <t>注1）利用者総数及び年間利用者数は、平成23年4月1日～平成24年3月31日</t>
    <rPh sb="0" eb="1">
      <t>チュウ</t>
    </rPh>
    <rPh sb="3" eb="6">
      <t>リヨウシャ</t>
    </rPh>
    <rPh sb="6" eb="8">
      <t>ソウスウ</t>
    </rPh>
    <rPh sb="8" eb="9">
      <t>オヨ</t>
    </rPh>
    <rPh sb="10" eb="12">
      <t>ネンカン</t>
    </rPh>
    <rPh sb="12" eb="15">
      <t>リヨウシャ</t>
    </rPh>
    <rPh sb="15" eb="16">
      <t>スウ</t>
    </rPh>
    <rPh sb="18" eb="20">
      <t>ヘイセイ</t>
    </rPh>
    <rPh sb="22" eb="23">
      <t>ネン</t>
    </rPh>
    <rPh sb="24" eb="25">
      <t>ガツ</t>
    </rPh>
    <rPh sb="26" eb="27">
      <t>ニチ</t>
    </rPh>
    <rPh sb="28" eb="30">
      <t>ヘイセイ</t>
    </rPh>
    <rPh sb="32" eb="33">
      <t>ネン</t>
    </rPh>
    <rPh sb="34" eb="35">
      <t>ガツ</t>
    </rPh>
    <rPh sb="37" eb="38">
      <t>ニチ</t>
    </rPh>
    <phoneticPr fontId="3"/>
  </si>
  <si>
    <t>注2）利用者数の[　]内は、市立図書館分館及び図書館分室の利用者数</t>
    <rPh sb="3" eb="6">
      <t>リヨウシャ</t>
    </rPh>
    <rPh sb="6" eb="7">
      <t>スウ</t>
    </rPh>
    <rPh sb="11" eb="12">
      <t>ナイ</t>
    </rPh>
    <rPh sb="14" eb="16">
      <t>シリツ</t>
    </rPh>
    <rPh sb="16" eb="19">
      <t>トショカン</t>
    </rPh>
    <rPh sb="19" eb="21">
      <t>ブンカン</t>
    </rPh>
    <rPh sb="21" eb="22">
      <t>オヨ</t>
    </rPh>
    <rPh sb="23" eb="26">
      <t>トショカン</t>
    </rPh>
    <rPh sb="26" eb="28">
      <t>ブンシツ</t>
    </rPh>
    <rPh sb="29" eb="31">
      <t>リヨウ</t>
    </rPh>
    <rPh sb="31" eb="32">
      <t>シャ</t>
    </rPh>
    <rPh sb="32" eb="33">
      <t>スウ</t>
    </rPh>
    <phoneticPr fontId="3"/>
  </si>
  <si>
    <t>注3）蔵書冊数の(　)内は、市立図書館分館及び図書館分室の数値</t>
    <rPh sb="3" eb="5">
      <t>ゾウショ</t>
    </rPh>
    <rPh sb="5" eb="6">
      <t>サツ</t>
    </rPh>
    <rPh sb="6" eb="7">
      <t>スウ</t>
    </rPh>
    <rPh sb="11" eb="12">
      <t>ナイ</t>
    </rPh>
    <rPh sb="14" eb="16">
      <t>シリツ</t>
    </rPh>
    <rPh sb="16" eb="19">
      <t>トショカン</t>
    </rPh>
    <rPh sb="19" eb="21">
      <t>ブンカン</t>
    </rPh>
    <rPh sb="21" eb="22">
      <t>オヨ</t>
    </rPh>
    <rPh sb="23" eb="26">
      <t>トショカン</t>
    </rPh>
    <rPh sb="26" eb="28">
      <t>ブンシツ</t>
    </rPh>
    <rPh sb="29" eb="31">
      <t>スウチ</t>
    </rPh>
    <phoneticPr fontId="3"/>
  </si>
  <si>
    <t>159. 文化会館及び市民会館利用状況 （平成19～23年度）</t>
    <rPh sb="9" eb="10">
      <t>オヨ</t>
    </rPh>
    <rPh sb="17" eb="19">
      <t>ジョウキョウ</t>
    </rPh>
    <rPh sb="21" eb="23">
      <t>ヘイセイ</t>
    </rPh>
    <rPh sb="28" eb="30">
      <t>ネンド</t>
    </rPh>
    <phoneticPr fontId="3"/>
  </si>
  <si>
    <t>（単位:日･％）</t>
  </si>
  <si>
    <t>平成19年度</t>
    <rPh sb="0" eb="2">
      <t>ヘイセイ</t>
    </rPh>
    <phoneticPr fontId="3"/>
  </si>
  <si>
    <t>平成20年度</t>
    <rPh sb="0" eb="2">
      <t>ヘイセイ</t>
    </rPh>
    <phoneticPr fontId="3"/>
  </si>
  <si>
    <t>平成21年度</t>
    <rPh sb="0" eb="2">
      <t>ヘイセイ</t>
    </rPh>
    <phoneticPr fontId="3"/>
  </si>
  <si>
    <t>平成22年度</t>
    <rPh sb="0" eb="2">
      <t>ヘイセイ</t>
    </rPh>
    <phoneticPr fontId="3"/>
  </si>
  <si>
    <t>平成23年度</t>
    <rPh sb="0" eb="2">
      <t>ヘイセイ</t>
    </rPh>
    <phoneticPr fontId="3"/>
  </si>
  <si>
    <t>大ホール</t>
  </si>
  <si>
    <t>中ホール</t>
  </si>
  <si>
    <t>イベントホール</t>
  </si>
  <si>
    <t>リハーサル室</t>
  </si>
  <si>
    <t>練習室１</t>
  </si>
  <si>
    <t>練習室２</t>
  </si>
  <si>
    <t>練習室３</t>
  </si>
  <si>
    <t>大会議室</t>
  </si>
  <si>
    <t>和室</t>
  </si>
  <si>
    <t>特別会議室</t>
  </si>
  <si>
    <t>小会議室</t>
  </si>
  <si>
    <t>利用者数(人)</t>
  </si>
  <si>
    <t>ホール</t>
  </si>
  <si>
    <t>第１会議室</t>
  </si>
  <si>
    <t>第２会議室</t>
  </si>
  <si>
    <t>第３会議室</t>
  </si>
  <si>
    <t>第４会議室</t>
  </si>
  <si>
    <t>注）上段：利用日数／中段：利用可能日数／下段：利用率（利用日数÷利用可能日数）　　</t>
  </si>
  <si>
    <t>文 化 会 館</t>
    <phoneticPr fontId="3"/>
  </si>
  <si>
    <t>市 民 会 館</t>
    <phoneticPr fontId="3"/>
  </si>
  <si>
    <t>資料：文化会館、市民会館</t>
    <phoneticPr fontId="3"/>
  </si>
  <si>
    <t>160. 文化会館及び市民会館ホール催物状況（公演回数） （平成19～23年度）</t>
    <rPh sb="9" eb="10">
      <t>オヨ</t>
    </rPh>
    <rPh sb="30" eb="32">
      <t>ヘイセイ</t>
    </rPh>
    <rPh sb="37" eb="39">
      <t>ネンド</t>
    </rPh>
    <phoneticPr fontId="3"/>
  </si>
  <si>
    <t>（単位：回）</t>
  </si>
  <si>
    <t>施　  設</t>
  </si>
  <si>
    <t>区　 分</t>
  </si>
  <si>
    <t>音　　楽</t>
  </si>
  <si>
    <t>講演・大会</t>
  </si>
  <si>
    <t>演劇</t>
  </si>
  <si>
    <t>舞踊・芸能</t>
  </si>
  <si>
    <t>その他</t>
  </si>
  <si>
    <t>音楽</t>
  </si>
  <si>
    <t>文 化 会 館
大 ホ ー ル</t>
    <phoneticPr fontId="3"/>
  </si>
  <si>
    <t>文 化 会 館
中 ホ ー ル</t>
    <phoneticPr fontId="3"/>
  </si>
  <si>
    <t>文  化  会  館
イベントホール</t>
    <phoneticPr fontId="3"/>
  </si>
  <si>
    <t>市 民 会 館　　　ホ  ー  ル</t>
    <phoneticPr fontId="3"/>
  </si>
  <si>
    <t>161. 佐賀市青少年センター利用者数 （平成19～23年度）</t>
    <rPh sb="5" eb="6">
      <t>サ</t>
    </rPh>
    <rPh sb="6" eb="7">
      <t>ガ</t>
    </rPh>
    <rPh sb="7" eb="8">
      <t>シ</t>
    </rPh>
    <rPh sb="8" eb="9">
      <t>アオ</t>
    </rPh>
    <rPh sb="9" eb="10">
      <t>ショウ</t>
    </rPh>
    <rPh sb="10" eb="11">
      <t>トシ</t>
    </rPh>
    <rPh sb="15" eb="17">
      <t>リヨウ</t>
    </rPh>
    <rPh sb="17" eb="18">
      <t>シャ</t>
    </rPh>
    <rPh sb="18" eb="19">
      <t>スウ</t>
    </rPh>
    <rPh sb="21" eb="23">
      <t>ヘイセイ</t>
    </rPh>
    <rPh sb="28" eb="30">
      <t>ネンド</t>
    </rPh>
    <phoneticPr fontId="3"/>
  </si>
  <si>
    <t>（単位：人）</t>
  </si>
  <si>
    <t>年   度</t>
    <phoneticPr fontId="3"/>
  </si>
  <si>
    <t>総   数</t>
    <phoneticPr fontId="3"/>
  </si>
  <si>
    <t>小中学生</t>
  </si>
  <si>
    <t>高 校 生</t>
  </si>
  <si>
    <t>一   般</t>
    <phoneticPr fontId="3"/>
  </si>
  <si>
    <t>平成19年度</t>
    <rPh sb="0" eb="2">
      <t>ヘイセイ</t>
    </rPh>
    <rPh sb="4" eb="6">
      <t>ネンド</t>
    </rPh>
    <phoneticPr fontId="3"/>
  </si>
  <si>
    <t>20</t>
  </si>
  <si>
    <t>21</t>
  </si>
  <si>
    <t>22</t>
  </si>
  <si>
    <t>23</t>
    <phoneticPr fontId="3"/>
  </si>
  <si>
    <t>資料：教育委員会社会教育部青少年課</t>
    <rPh sb="8" eb="10">
      <t>シャカイ</t>
    </rPh>
    <rPh sb="10" eb="12">
      <t>キョウイク</t>
    </rPh>
    <rPh sb="12" eb="13">
      <t>ブ</t>
    </rPh>
    <rPh sb="13" eb="16">
      <t>セイショウネン</t>
    </rPh>
    <rPh sb="16" eb="17">
      <t>カ</t>
    </rPh>
    <phoneticPr fontId="3"/>
  </si>
  <si>
    <t>162.　佐 賀 市 立 図 書 館</t>
    <rPh sb="17" eb="18">
      <t>カン</t>
    </rPh>
    <phoneticPr fontId="3"/>
  </si>
  <si>
    <t xml:space="preserve"> 利 用 状 況 （平成19～23年度）</t>
    <rPh sb="5" eb="6">
      <t>ジョウ</t>
    </rPh>
    <rPh sb="7" eb="8">
      <t>キョウ</t>
    </rPh>
    <rPh sb="10" eb="12">
      <t>ヘイセイ</t>
    </rPh>
    <rPh sb="17" eb="19">
      <t>ネンド</t>
    </rPh>
    <phoneticPr fontId="3"/>
  </si>
  <si>
    <t>月末現在蔵書数</t>
    <rPh sb="0" eb="2">
      <t>ゲツマツ</t>
    </rPh>
    <rPh sb="2" eb="4">
      <t>ゲンザイ</t>
    </rPh>
    <rPh sb="4" eb="6">
      <t>ゾウショ</t>
    </rPh>
    <rPh sb="6" eb="7">
      <t>スウ</t>
    </rPh>
    <phoneticPr fontId="3"/>
  </si>
  <si>
    <t>新規登録者数</t>
    <rPh sb="0" eb="2">
      <t>シンキ</t>
    </rPh>
    <phoneticPr fontId="3"/>
  </si>
  <si>
    <t>レファレンス
件数(注1)</t>
    <rPh sb="10" eb="11">
      <t>チュウ</t>
    </rPh>
    <phoneticPr fontId="3"/>
  </si>
  <si>
    <t>本館相互貸借 (注2)
（点）</t>
    <rPh sb="0" eb="1">
      <t>ホン</t>
    </rPh>
    <rPh sb="1" eb="2">
      <t>カン</t>
    </rPh>
    <rPh sb="2" eb="3">
      <t>ソウ</t>
    </rPh>
    <rPh sb="3" eb="4">
      <t>タガイ</t>
    </rPh>
    <rPh sb="4" eb="5">
      <t>カシ</t>
    </rPh>
    <rPh sb="5" eb="6">
      <t>シャク</t>
    </rPh>
    <rPh sb="8" eb="9">
      <t>チュウ</t>
    </rPh>
    <phoneticPr fontId="3"/>
  </si>
  <si>
    <t>貸出利
用者数</t>
    <rPh sb="0" eb="2">
      <t>カシダシ</t>
    </rPh>
    <phoneticPr fontId="3"/>
  </si>
  <si>
    <t>（点）</t>
  </si>
  <si>
    <t>（人）</t>
  </si>
  <si>
    <t>（日）</t>
  </si>
  <si>
    <t>（件）</t>
  </si>
  <si>
    <t>平成23年 4月</t>
    <rPh sb="0" eb="2">
      <t>ヘイセイ</t>
    </rPh>
    <rPh sb="4" eb="5">
      <t>ネン</t>
    </rPh>
    <rPh sb="7" eb="8">
      <t>ガツ</t>
    </rPh>
    <phoneticPr fontId="3"/>
  </si>
  <si>
    <t>平成24年 1月</t>
    <rPh sb="0" eb="2">
      <t>ヘイセイ</t>
    </rPh>
    <rPh sb="4" eb="5">
      <t>ネン</t>
    </rPh>
    <rPh sb="7" eb="8">
      <t>ガツ</t>
    </rPh>
    <phoneticPr fontId="3"/>
  </si>
  <si>
    <t>注1)レファレンスとは、利用者からの質問に図書館で得られる情報を元に答えるサービス。</t>
    <rPh sb="0" eb="1">
      <t>チュウ</t>
    </rPh>
    <phoneticPr fontId="3"/>
  </si>
  <si>
    <t>注2)相互貸借とは、自分の図書館に所蔵していない資料を他の図書館から取り寄せて利用者に提供する
    サービス。</t>
    <rPh sb="0" eb="1">
      <t>チュウ</t>
    </rPh>
    <phoneticPr fontId="3"/>
  </si>
  <si>
    <t>年度・月</t>
  </si>
  <si>
    <t>　数　　（ 内 訳 ）</t>
  </si>
  <si>
    <t>自動車図書館</t>
    <rPh sb="0" eb="3">
      <t>ジドウシャ</t>
    </rPh>
    <rPh sb="3" eb="5">
      <t>トショ</t>
    </rPh>
    <rPh sb="5" eb="6">
      <t>カン</t>
    </rPh>
    <phoneticPr fontId="3"/>
  </si>
  <si>
    <t>開成分室</t>
    <rPh sb="0" eb="1">
      <t>カイ</t>
    </rPh>
    <rPh sb="1" eb="2">
      <t>シゲル</t>
    </rPh>
    <rPh sb="2" eb="3">
      <t>ブン</t>
    </rPh>
    <rPh sb="3" eb="4">
      <t>シツ</t>
    </rPh>
    <phoneticPr fontId="3"/>
  </si>
  <si>
    <t>本庄分室</t>
    <rPh sb="0" eb="1">
      <t>ホン</t>
    </rPh>
    <rPh sb="1" eb="2">
      <t>ショウ</t>
    </rPh>
    <rPh sb="2" eb="3">
      <t>ブン</t>
    </rPh>
    <rPh sb="3" eb="4">
      <t>シツ</t>
    </rPh>
    <phoneticPr fontId="3"/>
  </si>
  <si>
    <t>巨勢分室</t>
    <rPh sb="0" eb="1">
      <t>キョ</t>
    </rPh>
    <rPh sb="1" eb="2">
      <t>イキオ</t>
    </rPh>
    <rPh sb="2" eb="4">
      <t>ブンシツ</t>
    </rPh>
    <phoneticPr fontId="3"/>
  </si>
  <si>
    <t>大 和 館</t>
    <rPh sb="0" eb="1">
      <t>ダイ</t>
    </rPh>
    <rPh sb="2" eb="3">
      <t>ワ</t>
    </rPh>
    <rPh sb="4" eb="5">
      <t>カン</t>
    </rPh>
    <phoneticPr fontId="3"/>
  </si>
  <si>
    <t>諸 富 館</t>
    <rPh sb="0" eb="1">
      <t>モロ</t>
    </rPh>
    <rPh sb="2" eb="3">
      <t>トミ</t>
    </rPh>
    <rPh sb="4" eb="5">
      <t>カン</t>
    </rPh>
    <phoneticPr fontId="3"/>
  </si>
  <si>
    <t>東与賀館</t>
    <rPh sb="0" eb="3">
      <t>ヒガシヨカ</t>
    </rPh>
    <rPh sb="3" eb="4">
      <t>カン</t>
    </rPh>
    <phoneticPr fontId="3"/>
  </si>
  <si>
    <t>富 士 館</t>
    <rPh sb="0" eb="1">
      <t>トミ</t>
    </rPh>
    <rPh sb="2" eb="3">
      <t>シ</t>
    </rPh>
    <rPh sb="4" eb="5">
      <t>カン</t>
    </rPh>
    <phoneticPr fontId="3"/>
  </si>
  <si>
    <t>三 瀬 館</t>
    <rPh sb="0" eb="1">
      <t>サン</t>
    </rPh>
    <rPh sb="2" eb="3">
      <t>セ</t>
    </rPh>
    <rPh sb="4" eb="5">
      <t>カン</t>
    </rPh>
    <phoneticPr fontId="3"/>
  </si>
  <si>
    <t>郵送(注3)</t>
    <rPh sb="0" eb="1">
      <t>ユウ</t>
    </rPh>
    <rPh sb="1" eb="2">
      <t>ソウ</t>
    </rPh>
    <rPh sb="3" eb="4">
      <t>チュウ</t>
    </rPh>
    <phoneticPr fontId="3"/>
  </si>
  <si>
    <t>資料：市立図書館（教育委員会社会教育部）</t>
    <rPh sb="3" eb="5">
      <t>シリツ</t>
    </rPh>
    <rPh sb="5" eb="8">
      <t>トショカン</t>
    </rPh>
    <rPh sb="9" eb="11">
      <t>キョウイク</t>
    </rPh>
    <rPh sb="11" eb="14">
      <t>イインカイ</t>
    </rPh>
    <rPh sb="14" eb="16">
      <t>シャカイ</t>
    </rPh>
    <rPh sb="16" eb="18">
      <t>キョウイク</t>
    </rPh>
    <rPh sb="18" eb="19">
      <t>ブ</t>
    </rPh>
    <phoneticPr fontId="3"/>
  </si>
  <si>
    <t>注3)郵送とは、郵送や宅配による貸出のことで、基本的に障がい等により来館することができない人の
    ためのサービス。本館のみで行っている。</t>
    <rPh sb="0" eb="1">
      <t>チュウ</t>
    </rPh>
    <phoneticPr fontId="3"/>
  </si>
  <si>
    <t>注4)富士館は平成20年7月、三瀬館は平成21年7月開館。</t>
    <rPh sb="0" eb="1">
      <t>チュウ</t>
    </rPh>
    <rPh sb="3" eb="5">
      <t>フジ</t>
    </rPh>
    <rPh sb="5" eb="6">
      <t>カン</t>
    </rPh>
    <rPh sb="7" eb="9">
      <t>ヘイセイ</t>
    </rPh>
    <rPh sb="11" eb="12">
      <t>ネン</t>
    </rPh>
    <rPh sb="13" eb="14">
      <t>ガツ</t>
    </rPh>
    <rPh sb="15" eb="17">
      <t>ミツセ</t>
    </rPh>
    <rPh sb="17" eb="18">
      <t>カン</t>
    </rPh>
    <rPh sb="19" eb="21">
      <t>ヘイセイ</t>
    </rPh>
    <rPh sb="23" eb="24">
      <t>ネン</t>
    </rPh>
    <rPh sb="25" eb="26">
      <t>ガツ</t>
    </rPh>
    <rPh sb="26" eb="28">
      <t>カイカン</t>
    </rPh>
    <phoneticPr fontId="3"/>
  </si>
  <si>
    <t>年度・月</t>
    <phoneticPr fontId="3"/>
  </si>
  <si>
    <t>本館開館日数</t>
    <phoneticPr fontId="3"/>
  </si>
  <si>
    <t>本館入館者数</t>
    <phoneticPr fontId="3"/>
  </si>
  <si>
    <t>予約点数</t>
    <phoneticPr fontId="3"/>
  </si>
  <si>
    <t>貸  出</t>
    <phoneticPr fontId="3"/>
  </si>
  <si>
    <t>借  受</t>
    <phoneticPr fontId="3"/>
  </si>
  <si>
    <t>…</t>
    <phoneticPr fontId="3"/>
  </si>
  <si>
    <t xml:space="preserve">       5</t>
    <phoneticPr fontId="3"/>
  </si>
  <si>
    <t xml:space="preserve">       6</t>
    <phoneticPr fontId="3"/>
  </si>
  <si>
    <t xml:space="preserve">       7</t>
    <phoneticPr fontId="3"/>
  </si>
  <si>
    <t xml:space="preserve">       8</t>
    <phoneticPr fontId="3"/>
  </si>
  <si>
    <t xml:space="preserve">       9</t>
    <phoneticPr fontId="3"/>
  </si>
  <si>
    <t xml:space="preserve">      10</t>
    <phoneticPr fontId="3"/>
  </si>
  <si>
    <t xml:space="preserve">      11</t>
    <phoneticPr fontId="3"/>
  </si>
  <si>
    <t xml:space="preserve">      12</t>
    <phoneticPr fontId="3"/>
  </si>
  <si>
    <t>　 　　2</t>
    <phoneticPr fontId="3"/>
  </si>
  <si>
    <t xml:space="preserve">       3</t>
    <phoneticPr fontId="3"/>
  </si>
  <si>
    <t>貸　　　　出　　　　点　　　</t>
    <phoneticPr fontId="3"/>
  </si>
  <si>
    <t>合　計</t>
    <phoneticPr fontId="3"/>
  </si>
  <si>
    <t>本    館</t>
    <phoneticPr fontId="3"/>
  </si>
  <si>
    <t>金立分室</t>
    <phoneticPr fontId="3"/>
  </si>
  <si>
    <t>鍋島分室</t>
    <phoneticPr fontId="3"/>
  </si>
  <si>
    <t>高木瀬分室</t>
    <phoneticPr fontId="3"/>
  </si>
  <si>
    <t>163. 県立美術館及び博物館利用状況 （平成19～23年度）</t>
    <rPh sb="10" eb="11">
      <t>オヨ</t>
    </rPh>
    <rPh sb="12" eb="15">
      <t>ハクブツカン</t>
    </rPh>
    <rPh sb="17" eb="19">
      <t>ジョウキョウ</t>
    </rPh>
    <rPh sb="21" eb="23">
      <t>ヘイセイ</t>
    </rPh>
    <rPh sb="28" eb="30">
      <t>ネンド</t>
    </rPh>
    <phoneticPr fontId="3"/>
  </si>
  <si>
    <t>(単位：人）</t>
  </si>
  <si>
    <t>年   度</t>
  </si>
  <si>
    <t>県　　　　立　　　　美　　　　術　　　　館</t>
    <rPh sb="0" eb="1">
      <t>ケン</t>
    </rPh>
    <rPh sb="5" eb="6">
      <t>タテ</t>
    </rPh>
    <rPh sb="10" eb="11">
      <t>ビ</t>
    </rPh>
    <rPh sb="15" eb="16">
      <t>ジュツ</t>
    </rPh>
    <rPh sb="20" eb="21">
      <t>カン</t>
    </rPh>
    <phoneticPr fontId="3"/>
  </si>
  <si>
    <t>県 立 博 物 館</t>
    <rPh sb="0" eb="1">
      <t>ケン</t>
    </rPh>
    <rPh sb="2" eb="3">
      <t>タテ</t>
    </rPh>
    <rPh sb="4" eb="5">
      <t>ヒロシ</t>
    </rPh>
    <rPh sb="6" eb="7">
      <t>モノ</t>
    </rPh>
    <rPh sb="8" eb="9">
      <t>カン</t>
    </rPh>
    <phoneticPr fontId="3"/>
  </si>
  <si>
    <t>企 画 展</t>
  </si>
  <si>
    <t>常 設 展</t>
  </si>
  <si>
    <t>資料：県立博物館・美術館</t>
    <rPh sb="0" eb="2">
      <t>シリョウ</t>
    </rPh>
    <rPh sb="3" eb="5">
      <t>ケンリツ</t>
    </rPh>
    <rPh sb="5" eb="8">
      <t>ハクブツカン</t>
    </rPh>
    <rPh sb="9" eb="12">
      <t>ビジュツカン</t>
    </rPh>
    <phoneticPr fontId="3"/>
  </si>
  <si>
    <t>注2）美術館利用者数の｢その他｣には画廊、研修室、美術館ホールの入場者は含まれない。</t>
    <rPh sb="0" eb="1">
      <t>チュウ</t>
    </rPh>
    <rPh sb="3" eb="6">
      <t>ビジュツカン</t>
    </rPh>
    <rPh sb="6" eb="9">
      <t>リヨウシャ</t>
    </rPh>
    <rPh sb="9" eb="10">
      <t>スウ</t>
    </rPh>
    <rPh sb="14" eb="15">
      <t>タ</t>
    </rPh>
    <phoneticPr fontId="3"/>
  </si>
  <si>
    <t>総   数</t>
    <phoneticPr fontId="3"/>
  </si>
  <si>
    <t>県   展</t>
    <phoneticPr fontId="3"/>
  </si>
  <si>
    <t>そ の 他</t>
    <phoneticPr fontId="3"/>
  </si>
  <si>
    <t>20</t>
    <phoneticPr fontId="3"/>
  </si>
  <si>
    <t>21</t>
    <phoneticPr fontId="3"/>
  </si>
  <si>
    <t>注1）博物館、美術館両展示室を使用している展覧会については観覧者数は重複した数。</t>
    <phoneticPr fontId="3"/>
  </si>
  <si>
    <t>館外貸出</t>
  </si>
  <si>
    <t>資料：県立図書館　　</t>
  </si>
  <si>
    <t>164. 県立図書館利用状況 （平成19～23年度）</t>
    <rPh sb="5" eb="7">
      <t>ケンリツ</t>
    </rPh>
    <rPh sb="7" eb="10">
      <t>トショカン</t>
    </rPh>
    <rPh sb="10" eb="12">
      <t>リヨウ</t>
    </rPh>
    <rPh sb="12" eb="14">
      <t>ジョウキョウ</t>
    </rPh>
    <rPh sb="16" eb="18">
      <t>ヘイセイ</t>
    </rPh>
    <rPh sb="23" eb="25">
      <t>ネンド</t>
    </rPh>
    <phoneticPr fontId="3"/>
  </si>
  <si>
    <t>(単位：冊、人）</t>
    <rPh sb="1" eb="3">
      <t>タンイ</t>
    </rPh>
    <rPh sb="4" eb="5">
      <t>サツ</t>
    </rPh>
    <rPh sb="6" eb="7">
      <t>ヒト</t>
    </rPh>
    <phoneticPr fontId="22"/>
  </si>
  <si>
    <t>年度</t>
    <rPh sb="0" eb="2">
      <t>ネンド</t>
    </rPh>
    <phoneticPr fontId="22"/>
  </si>
  <si>
    <t>蔵書冊数</t>
    <phoneticPr fontId="3"/>
  </si>
  <si>
    <t>新規登録
者数</t>
    <rPh sb="0" eb="2">
      <t>シンキ</t>
    </rPh>
    <rPh sb="2" eb="4">
      <t>トウロク</t>
    </rPh>
    <rPh sb="5" eb="6">
      <t>シャ</t>
    </rPh>
    <rPh sb="6" eb="7">
      <t>スウ</t>
    </rPh>
    <phoneticPr fontId="22"/>
  </si>
  <si>
    <t>開館日数</t>
    <rPh sb="0" eb="2">
      <t>カイカン</t>
    </rPh>
    <rPh sb="2" eb="4">
      <t>ニッスウ</t>
    </rPh>
    <phoneticPr fontId="22"/>
  </si>
  <si>
    <t>入館者数</t>
    <rPh sb="0" eb="3">
      <t>ニュウカンシャ</t>
    </rPh>
    <rPh sb="3" eb="4">
      <t>スウ</t>
    </rPh>
    <phoneticPr fontId="3"/>
  </si>
  <si>
    <t>調査相談
件数</t>
    <rPh sb="0" eb="2">
      <t>チョウサ</t>
    </rPh>
    <rPh sb="2" eb="4">
      <t>ソウダン</t>
    </rPh>
    <rPh sb="5" eb="7">
      <t>ケンスウ</t>
    </rPh>
    <phoneticPr fontId="22"/>
  </si>
  <si>
    <t>利用人員</t>
    <phoneticPr fontId="3"/>
  </si>
  <si>
    <t>利用冊数</t>
    <phoneticPr fontId="3"/>
  </si>
  <si>
    <t>団体貸出
点数</t>
    <rPh sb="0" eb="2">
      <t>ダンタイ</t>
    </rPh>
    <rPh sb="2" eb="4">
      <t>カシダシ</t>
    </rPh>
    <rPh sb="5" eb="7">
      <t>テンスウ</t>
    </rPh>
    <phoneticPr fontId="22"/>
  </si>
  <si>
    <t>20</t>
    <phoneticPr fontId="22"/>
  </si>
  <si>
    <t>21</t>
    <phoneticPr fontId="22"/>
  </si>
  <si>
    <t>22</t>
    <phoneticPr fontId="22"/>
  </si>
  <si>
    <t>23</t>
    <phoneticPr fontId="22"/>
  </si>
  <si>
    <t>注）入館者数は、デジタルカウンターによる。</t>
    <rPh sb="2" eb="5">
      <t>ニュウカンシャ</t>
    </rPh>
    <rPh sb="5" eb="6">
      <t>スウ</t>
    </rPh>
    <phoneticPr fontId="3"/>
  </si>
  <si>
    <t>佐賀市統計データ　平成24年版</t>
    <rPh sb="0" eb="3">
      <t>サガシ</t>
    </rPh>
    <rPh sb="3" eb="5">
      <t>トウケイ</t>
    </rPh>
    <rPh sb="9" eb="11">
      <t>ヘイセイ</t>
    </rPh>
    <rPh sb="13" eb="14">
      <t>ネン</t>
    </rPh>
    <rPh sb="14" eb="15">
      <t>バン</t>
    </rPh>
    <phoneticPr fontId="22"/>
  </si>
  <si>
    <t>〔１５〕教育・文化</t>
    <rPh sb="4" eb="6">
      <t>キョウイク</t>
    </rPh>
    <rPh sb="7" eb="9">
      <t>ブンカ</t>
    </rPh>
    <phoneticPr fontId="22"/>
  </si>
  <si>
    <t>目　　　次</t>
    <rPh sb="0" eb="1">
      <t>メ</t>
    </rPh>
    <rPh sb="4" eb="5">
      <t>ツギ</t>
    </rPh>
    <phoneticPr fontId="22"/>
  </si>
  <si>
    <t>表題</t>
    <rPh sb="0" eb="2">
      <t>ヒョウダイ</t>
    </rPh>
    <phoneticPr fontId="22"/>
  </si>
  <si>
    <t>掲載年次・年度</t>
    <rPh sb="0" eb="2">
      <t>ケイサイ</t>
    </rPh>
    <rPh sb="2" eb="4">
      <t>ネンジ</t>
    </rPh>
    <rPh sb="5" eb="7">
      <t>ネンド</t>
    </rPh>
    <phoneticPr fontId="22"/>
  </si>
  <si>
    <t>（学校基本調査結果　（146～153））</t>
    <rPh sb="1" eb="3">
      <t>ガッコウ</t>
    </rPh>
    <rPh sb="3" eb="5">
      <t>キホン</t>
    </rPh>
    <rPh sb="5" eb="7">
      <t>チョウサ</t>
    </rPh>
    <rPh sb="7" eb="9">
      <t>ケッカ</t>
    </rPh>
    <phoneticPr fontId="22"/>
  </si>
  <si>
    <t>平成23・24年</t>
    <rPh sb="0" eb="2">
      <t>ヘイセイ</t>
    </rPh>
    <rPh sb="7" eb="8">
      <t>ネン</t>
    </rPh>
    <phoneticPr fontId="22"/>
  </si>
  <si>
    <t>平成20～24年</t>
    <rPh sb="0" eb="2">
      <t>ヘイセイ</t>
    </rPh>
    <rPh sb="7" eb="8">
      <t>ネン</t>
    </rPh>
    <phoneticPr fontId="22"/>
  </si>
  <si>
    <t>平成24年</t>
    <rPh sb="0" eb="2">
      <t>ヘイセイ</t>
    </rPh>
    <rPh sb="4" eb="5">
      <t>ネン</t>
    </rPh>
    <phoneticPr fontId="22"/>
  </si>
  <si>
    <t>平成22～24年</t>
    <rPh sb="0" eb="2">
      <t>ヘイセイ</t>
    </rPh>
    <rPh sb="7" eb="8">
      <t>ネン</t>
    </rPh>
    <phoneticPr fontId="22"/>
  </si>
  <si>
    <t>平成19～23年度</t>
    <rPh sb="0" eb="2">
      <t>ヘイセイ</t>
    </rPh>
    <rPh sb="7" eb="9">
      <t>ネンド</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</si>
</sst>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 #,##0_ ;_ * \-#,##0_ ;_ * &quot;-&quot;_ ;_ @_ "/>
    <numFmt numFmtId="43" formatCode="_ * #,##0.00_ ;_ * \-#,##0.00_ ;_ * &quot;-&quot;??_ ;_ @_ "/>
    <numFmt numFmtId="176" formatCode="#\ ##0;&quot;△&quot;\-#,##0;\-"/>
    <numFmt numFmtId="177" formatCode="#\ ##0\ ;\-#\ ##0\ ;\-\ "/>
    <numFmt numFmtId="178" formatCode="#,##0;\-#,##0;&quot;-&quot;"/>
    <numFmt numFmtId="179" formatCode="_ &quot;SFr.&quot;* #,##0.00_ ;_ &quot;SFr.&quot;* \-#,##0.00_ ;_ &quot;SFr.&quot;* &quot;-&quot;??_ ;_ @_ "/>
    <numFmt numFmtId="180" formatCode="[$-411]g/&quot;標&quot;&quot;準&quot;"/>
    <numFmt numFmtId="181" formatCode="&quot;｣&quot;#,##0;[Red]\-&quot;｣&quot;#,##0"/>
    <numFmt numFmtId="182" formatCode="0.0_ "/>
    <numFmt numFmtId="183" formatCode="0.0"/>
    <numFmt numFmtId="184" formatCode="#,##0.0_ "/>
    <numFmt numFmtId="185" formatCode="0.00_);[Red]\(0.00\)"/>
    <numFmt numFmtId="186" formatCode="#\ ##0"/>
    <numFmt numFmtId="187" formatCode="_ * #\ ##0_ ;_ * \-#,##0_ ;_ * &quot;-&quot;_ ;_ @_ "/>
    <numFmt numFmtId="188" formatCode="###\ ##0\ ;&quot;△&quot;###\ ##0\ ;\-\ "/>
    <numFmt numFmtId="189" formatCode="#\ ###\ ##0\ ;\-#\ ###\ ##0\ ;\-\ "/>
    <numFmt numFmtId="190" formatCode="_ * #\ ##0.0_ ;_ * \-#,##0_ ;_ * &quot;-&quot;_ ;_ @_ "/>
    <numFmt numFmtId="191" formatCode="###\ ##0"/>
    <numFmt numFmtId="192" formatCode="_ * .\ ##_ ;_ * \-#,##0_ ;_ * &quot;-&quot;_ ;_ @_ⴆ"/>
    <numFmt numFmtId="193" formatCode="_ * #,##0.0_ ;_ * \-#,##0_ ;_ * &quot;-&quot;_ ;_ @_ "/>
    <numFmt numFmtId="194" formatCode="[$-411]gggee&quot;．&quot;m&quot;．&quot;d&quot;&quot;"/>
    <numFmt numFmtId="195" formatCode="\ 0\ 000.00"/>
    <numFmt numFmtId="196" formatCode="0\ 000.00"/>
    <numFmt numFmtId="197" formatCode="#\ ##0;&quot;△&quot;\-#\ ##0;\-"/>
    <numFmt numFmtId="198" formatCode="000.00"/>
    <numFmt numFmtId="199" formatCode="\(#\ ##0\)"/>
    <numFmt numFmtId="200" formatCode="&quot;［&quot;#\ ##0&quot;］&quot;"/>
    <numFmt numFmtId="201" formatCode="\(#,##0\)"/>
    <numFmt numFmtId="202" formatCode="#\ ##0\ ;&quot;△&quot;\-#,##0;\-\ "/>
    <numFmt numFmtId="203" formatCode="#\ ##0.0\ ;&quot;△&quot;\-#,##0;\-\ "/>
    <numFmt numFmtId="204" formatCode="_ * #\ ###\ ##0_ ;_ * \-#,##0_ ;_ * &quot;-&quot;_ ;_ @_ "/>
    <numFmt numFmtId="205" formatCode="#\ ##0&quot; &quot;;&quot;△&quot;\-#,##0;\-&quot; &quot;"/>
  </numFmts>
  <fonts count="59">
    <font>
      <sz val="11"/>
      <name val="明朝"/>
      <family val="1"/>
      <charset val="128"/>
    </font>
    <font>
      <sz val="11"/>
      <name val="明朝"/>
      <family val="1"/>
      <charset val="128"/>
    </font>
    <font>
      <sz val="11"/>
      <name val="ＭＳ 明朝"/>
      <family val="1"/>
      <charset val="128"/>
    </font>
    <font>
      <sz val="6"/>
      <name val="ＭＳ Ｐ明朝"/>
      <family val="1"/>
      <charset val="128"/>
    </font>
    <font>
      <sz val="14"/>
      <name val="ＭＳ Ｐゴシック"/>
      <family val="3"/>
      <charset val="128"/>
    </font>
    <font>
      <sz val="10"/>
      <name val="ＭＳ 明朝"/>
      <family val="1"/>
      <charset val="128"/>
    </font>
    <font>
      <u/>
      <sz val="11"/>
      <color indexed="12"/>
      <name val="明朝"/>
      <family val="1"/>
      <charset val="128"/>
    </font>
    <font>
      <b/>
      <sz val="14"/>
      <name val="ＭＳ Ｐゴシック"/>
      <family val="3"/>
      <charset val="128"/>
    </font>
    <font>
      <b/>
      <sz val="20"/>
      <name val="ＭＳ 明朝"/>
      <family val="1"/>
      <charset val="128"/>
    </font>
    <font>
      <sz val="10"/>
      <color indexed="8"/>
      <name val="Arial"/>
      <family val="2"/>
    </font>
    <font>
      <sz val="10"/>
      <name val="Arial"/>
      <family val="2"/>
    </font>
    <font>
      <sz val="11"/>
      <name val="ＭＳ Ｐゴシック"/>
      <family val="3"/>
      <charset val="128"/>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lro SVbN"/>
      <family val="3"/>
    </font>
    <font>
      <sz val="22"/>
      <name val="ＭＳ 明朝"/>
      <family val="1"/>
      <charset val="128"/>
    </font>
    <font>
      <sz val="9"/>
      <name val="ＭＳ ゴシック"/>
      <family val="3"/>
      <charset val="128"/>
    </font>
    <font>
      <sz val="6"/>
      <name val="ＭＳ Ｐゴシック"/>
      <family val="3"/>
      <charset val="128"/>
    </font>
    <font>
      <sz val="10"/>
      <name val="明朝"/>
      <family val="1"/>
      <charset val="128"/>
    </font>
    <font>
      <sz val="10"/>
      <name val="ＭＳ ゴシック"/>
      <family val="3"/>
      <charset val="128"/>
    </font>
    <font>
      <sz val="10"/>
      <name val="ＭＳ Ｐゴシック"/>
      <family val="3"/>
      <charset val="128"/>
    </font>
    <font>
      <sz val="9"/>
      <name val="ＭＳ 明朝"/>
      <family val="1"/>
      <charset val="128"/>
    </font>
    <font>
      <b/>
      <sz val="13"/>
      <name val="ＭＳ Ｐゴシック"/>
      <family val="3"/>
      <charset val="128"/>
    </font>
    <font>
      <sz val="13"/>
      <name val="ＭＳ Ｐゴシック"/>
      <family val="3"/>
      <charset val="128"/>
    </font>
    <font>
      <sz val="10"/>
      <name val="ＭＳ Ｐ明朝"/>
      <family val="1"/>
      <charset val="128"/>
    </font>
    <font>
      <b/>
      <sz val="10"/>
      <name val="ＭＳ 明朝"/>
      <family val="1"/>
      <charset val="128"/>
    </font>
    <font>
      <b/>
      <sz val="10"/>
      <name val="ＭＳ Ｐゴシック"/>
      <family val="3"/>
      <charset val="128"/>
    </font>
    <font>
      <sz val="8.5"/>
      <name val="ＭＳ 明朝"/>
      <family val="1"/>
      <charset val="128"/>
    </font>
    <font>
      <sz val="14"/>
      <name val="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明朝"/>
      <family val="1"/>
      <charset val="128"/>
    </font>
    <font>
      <sz val="10"/>
      <color indexed="10"/>
      <name val="ＭＳ 明朝"/>
      <family val="1"/>
      <charset val="128"/>
    </font>
    <font>
      <b/>
      <sz val="18"/>
      <color indexed="18"/>
      <name val="ＭＳ 明朝"/>
      <family val="1"/>
      <charset val="128"/>
    </font>
    <font>
      <b/>
      <sz val="12"/>
      <color indexed="62"/>
      <name val="ＭＳ Ｐゴシック"/>
      <family val="3"/>
      <charset val="128"/>
    </font>
    <font>
      <b/>
      <sz val="12"/>
      <color indexed="17"/>
      <name val="ＭＳ Ｐゴシック"/>
      <family val="3"/>
      <charset val="128"/>
    </font>
    <font>
      <b/>
      <sz val="12"/>
      <name val="ＭＳ Ｐゴシック"/>
      <family val="3"/>
      <charset val="128"/>
    </font>
    <font>
      <sz val="12"/>
      <name val="ＭＳ Ｐゴシック"/>
      <family val="3"/>
      <charset val="128"/>
    </font>
    <font>
      <b/>
      <u/>
      <sz val="12"/>
      <color indexed="12"/>
      <name val="ＭＳ Ｐゴシック"/>
      <family val="3"/>
      <charset val="128"/>
    </font>
    <font>
      <u/>
      <sz val="12"/>
      <color indexed="12"/>
      <name val="ＭＳ Ｐゴシック"/>
      <family val="3"/>
      <charset val="128"/>
    </font>
  </fonts>
  <fills count="2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22"/>
        <bgColor indexed="64"/>
      </patternFill>
    </fill>
    <fill>
      <patternFill patternType="solid">
        <fgColor indexed="26"/>
        <bgColor indexed="64"/>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43"/>
        <bgColor indexed="64"/>
      </patternFill>
    </fill>
  </fills>
  <borders count="10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hair">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23"/>
      </bottom>
      <diagonal/>
    </border>
    <border>
      <left style="thin">
        <color indexed="64"/>
      </left>
      <right/>
      <top style="hair">
        <color indexed="64"/>
      </top>
      <bottom style="hair">
        <color indexed="23"/>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dotted">
        <color indexed="22"/>
      </top>
      <bottom style="dotted">
        <color indexed="22"/>
      </bottom>
      <diagonal/>
    </border>
    <border>
      <left/>
      <right/>
      <top style="medium">
        <color indexed="22"/>
      </top>
      <bottom style="dotted">
        <color indexed="22"/>
      </bottom>
      <diagonal/>
    </border>
    <border>
      <left style="dotted">
        <color indexed="22"/>
      </left>
      <right/>
      <top style="dotted">
        <color indexed="22"/>
      </top>
      <bottom style="dotted">
        <color indexed="22"/>
      </bottom>
      <diagonal/>
    </border>
    <border>
      <left style="dotted">
        <color indexed="22"/>
      </left>
      <right/>
      <top style="dotted">
        <color indexed="22"/>
      </top>
      <bottom/>
      <diagonal/>
    </border>
    <border>
      <left style="medium">
        <color indexed="22"/>
      </left>
      <right/>
      <top style="medium">
        <color indexed="22"/>
      </top>
      <bottom style="medium">
        <color indexed="22"/>
      </bottom>
      <diagonal/>
    </border>
    <border>
      <left/>
      <right/>
      <top style="dotted">
        <color indexed="22"/>
      </top>
      <bottom/>
      <diagonal/>
    </border>
    <border>
      <left/>
      <right style="dotted">
        <color indexed="22"/>
      </right>
      <top style="dotted">
        <color indexed="22"/>
      </top>
      <bottom style="dotted">
        <color indexed="22"/>
      </bottom>
      <diagonal/>
    </border>
    <border>
      <left/>
      <right/>
      <top/>
      <bottom style="dotted">
        <color indexed="22"/>
      </bottom>
      <diagonal/>
    </border>
    <border>
      <left style="dotted">
        <color indexed="22"/>
      </left>
      <right/>
      <top/>
      <bottom style="dotted">
        <color indexed="22"/>
      </bottom>
      <diagonal/>
    </border>
    <border>
      <left/>
      <right/>
      <top style="medium">
        <color indexed="22"/>
      </top>
      <bottom style="medium">
        <color indexed="22"/>
      </bottom>
      <diagonal/>
    </border>
    <border>
      <left style="thin">
        <color indexed="64"/>
      </left>
      <right style="thin">
        <color indexed="64"/>
      </right>
      <top style="medium">
        <color indexed="64"/>
      </top>
      <bottom/>
      <diagonal/>
    </border>
  </borders>
  <cellStyleXfs count="76">
    <xf numFmtId="0" fontId="0" fillId="0" borderId="0"/>
    <xf numFmtId="0" fontId="34" fillId="2" borderId="0" applyNumberFormat="0" applyBorder="0" applyAlignment="0" applyProtection="0">
      <alignment vertical="center"/>
    </xf>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4" borderId="0" applyNumberFormat="0" applyBorder="0" applyAlignment="0" applyProtection="0">
      <alignment vertical="center"/>
    </xf>
    <xf numFmtId="0" fontId="34" fillId="6" borderId="0" applyNumberFormat="0" applyBorder="0" applyAlignment="0" applyProtection="0">
      <alignment vertical="center"/>
    </xf>
    <xf numFmtId="0" fontId="34" fillId="3"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6" borderId="0" applyNumberFormat="0" applyBorder="0" applyAlignment="0" applyProtection="0">
      <alignment vertical="center"/>
    </xf>
    <xf numFmtId="0" fontId="34" fillId="4" borderId="0" applyNumberFormat="0" applyBorder="0" applyAlignment="0" applyProtection="0">
      <alignment vertical="center"/>
    </xf>
    <xf numFmtId="0" fontId="35" fillId="6"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8" borderId="0" applyNumberFormat="0" applyBorder="0" applyAlignment="0" applyProtection="0">
      <alignment vertical="center"/>
    </xf>
    <xf numFmtId="0" fontId="35" fillId="6" borderId="0" applyNumberFormat="0" applyBorder="0" applyAlignment="0" applyProtection="0">
      <alignment vertical="center"/>
    </xf>
    <xf numFmtId="0" fontId="35" fillId="3"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0" fontId="12" fillId="0" borderId="0">
      <alignment horizontal="left"/>
    </xf>
    <xf numFmtId="38" fontId="13" fillId="11" borderId="0" applyNumberFormat="0" applyBorder="0" applyAlignment="0" applyProtection="0"/>
    <xf numFmtId="0" fontId="14" fillId="0" borderId="1" applyNumberFormat="0" applyAlignment="0" applyProtection="0">
      <alignment horizontal="left" vertical="center"/>
    </xf>
    <xf numFmtId="0" fontId="14" fillId="0" borderId="2">
      <alignment horizontal="left" vertical="center"/>
    </xf>
    <xf numFmtId="10" fontId="13" fillId="12" borderId="3" applyNumberFormat="0" applyBorder="0" applyAlignment="0" applyProtection="0"/>
    <xf numFmtId="179" fontId="5" fillId="0" borderId="0"/>
    <xf numFmtId="0" fontId="10" fillId="0" borderId="0"/>
    <xf numFmtId="10" fontId="10" fillId="0" borderId="0" applyFont="0" applyFill="0" applyBorder="0" applyAlignment="0" applyProtection="0"/>
    <xf numFmtId="4" fontId="12" fillId="0" borderId="0">
      <alignment horizontal="right"/>
    </xf>
    <xf numFmtId="4" fontId="15" fillId="0" borderId="0">
      <alignment horizontal="right"/>
    </xf>
    <xf numFmtId="0" fontId="16" fillId="0" borderId="0">
      <alignment horizontal="left"/>
    </xf>
    <xf numFmtId="0" fontId="17" fillId="0" borderId="0"/>
    <xf numFmtId="0" fontId="18" fillId="0" borderId="0">
      <alignment horizontal="center"/>
    </xf>
    <xf numFmtId="0" fontId="35" fillId="13"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20" fillId="0" borderId="0">
      <alignment vertical="center"/>
    </xf>
    <xf numFmtId="0" fontId="36" fillId="0" borderId="0" applyNumberFormat="0" applyFill="0" applyBorder="0" applyAlignment="0" applyProtection="0">
      <alignment vertical="center"/>
    </xf>
    <xf numFmtId="0" fontId="37" fillId="17" borderId="4" applyNumberFormat="0" applyAlignment="0" applyProtection="0">
      <alignment vertical="center"/>
    </xf>
    <xf numFmtId="0" fontId="38" fillId="7"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1" fillId="4" borderId="5" applyNumberFormat="0" applyFont="0" applyAlignment="0" applyProtection="0">
      <alignment vertical="center"/>
    </xf>
    <xf numFmtId="0" fontId="39" fillId="0" borderId="6" applyNumberFormat="0" applyFill="0" applyAlignment="0" applyProtection="0">
      <alignment vertical="center"/>
    </xf>
    <xf numFmtId="0" fontId="40" fillId="18" borderId="0" applyNumberFormat="0" applyBorder="0" applyAlignment="0" applyProtection="0">
      <alignment vertical="center"/>
    </xf>
    <xf numFmtId="0" fontId="41" fillId="19" borderId="7" applyNumberFormat="0" applyAlignment="0" applyProtection="0">
      <alignment vertical="center"/>
    </xf>
    <xf numFmtId="0" fontId="39" fillId="0" borderId="0" applyNumberFormat="0" applyFill="0" applyBorder="0" applyAlignment="0" applyProtection="0">
      <alignment vertical="center"/>
    </xf>
    <xf numFmtId="38" fontId="1" fillId="0" borderId="0" applyFont="0" applyFill="0" applyBorder="0" applyAlignment="0" applyProtection="0"/>
    <xf numFmtId="0" fontId="42" fillId="0" borderId="8" applyNumberFormat="0" applyFill="0" applyAlignment="0" applyProtection="0">
      <alignment vertical="center"/>
    </xf>
    <xf numFmtId="0" fontId="43" fillId="0" borderId="9" applyNumberFormat="0" applyFill="0" applyAlignment="0" applyProtection="0">
      <alignment vertical="center"/>
    </xf>
    <xf numFmtId="0" fontId="44" fillId="0" borderId="10" applyNumberFormat="0" applyFill="0" applyAlignment="0" applyProtection="0">
      <alignment vertical="center"/>
    </xf>
    <xf numFmtId="0" fontId="44" fillId="0" borderId="0" applyNumberFormat="0" applyFill="0" applyBorder="0" applyAlignment="0" applyProtection="0">
      <alignment vertical="center"/>
    </xf>
    <xf numFmtId="0" fontId="45" fillId="0" borderId="11" applyNumberFormat="0" applyFill="0" applyAlignment="0" applyProtection="0">
      <alignment vertical="center"/>
    </xf>
    <xf numFmtId="0" fontId="46" fillId="19" borderId="12" applyNumberFormat="0" applyAlignment="0" applyProtection="0">
      <alignment vertical="center"/>
    </xf>
    <xf numFmtId="0" fontId="47" fillId="0" borderId="0" applyNumberFormat="0" applyFill="0" applyBorder="0" applyAlignment="0" applyProtection="0">
      <alignment vertical="center"/>
    </xf>
    <xf numFmtId="0" fontId="48" fillId="7" borderId="7"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49" fillId="6" borderId="0" applyNumberFormat="0" applyBorder="0" applyAlignment="0" applyProtection="0">
      <alignment vertical="center"/>
    </xf>
  </cellStyleXfs>
  <cellXfs count="888">
    <xf numFmtId="0" fontId="0" fillId="0" borderId="0" xfId="0"/>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0" fontId="5" fillId="0" borderId="13" xfId="0" applyFont="1" applyBorder="1" applyAlignment="1">
      <alignment horizontal="right"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wrapText="1" shrinkToFit="1"/>
    </xf>
    <xf numFmtId="0" fontId="5" fillId="0" borderId="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13" xfId="0" applyFont="1" applyBorder="1" applyAlignment="1">
      <alignment vertical="center"/>
    </xf>
    <xf numFmtId="0" fontId="5" fillId="0" borderId="0" xfId="0" applyFont="1" applyFill="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176" fontId="5" fillId="0" borderId="0" xfId="0" applyNumberFormat="1" applyFont="1" applyBorder="1" applyAlignment="1">
      <alignment vertical="center"/>
    </xf>
    <xf numFmtId="0" fontId="5" fillId="0" borderId="24" xfId="0" applyFont="1" applyBorder="1" applyAlignment="1">
      <alignment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Fill="1" applyBorder="1" applyAlignment="1">
      <alignment vertical="center"/>
    </xf>
    <xf numFmtId="0" fontId="5" fillId="0" borderId="23" xfId="0" applyFont="1" applyBorder="1" applyAlignment="1">
      <alignment horizontal="center" vertical="center"/>
    </xf>
    <xf numFmtId="0" fontId="5" fillId="0" borderId="26" xfId="0" applyFont="1" applyBorder="1" applyAlignment="1">
      <alignment vertical="center"/>
    </xf>
    <xf numFmtId="0" fontId="5" fillId="0" borderId="2" xfId="0" applyFont="1" applyBorder="1" applyAlignment="1">
      <alignment vertical="center"/>
    </xf>
    <xf numFmtId="0" fontId="5" fillId="0" borderId="20" xfId="0" applyFont="1" applyBorder="1" applyAlignment="1">
      <alignment horizontal="center" vertical="center" shrinkToFit="1"/>
    </xf>
    <xf numFmtId="0" fontId="5" fillId="0" borderId="27" xfId="0" applyFont="1" applyBorder="1" applyAlignment="1">
      <alignment horizontal="center" vertical="center"/>
    </xf>
    <xf numFmtId="0" fontId="7" fillId="0" borderId="0" xfId="0" applyFont="1" applyAlignment="1">
      <alignment horizontal="center" vertical="center"/>
    </xf>
    <xf numFmtId="0" fontId="2" fillId="0" borderId="0" xfId="0" applyFont="1"/>
    <xf numFmtId="0" fontId="5" fillId="0" borderId="0" xfId="0" applyFont="1" applyBorder="1" applyAlignment="1">
      <alignment horizontal="centerContinuous" vertical="center"/>
    </xf>
    <xf numFmtId="177" fontId="5" fillId="0" borderId="0" xfId="0" applyNumberFormat="1" applyFont="1" applyFill="1" applyBorder="1" applyAlignment="1">
      <alignment vertical="center"/>
    </xf>
    <xf numFmtId="177" fontId="5" fillId="0" borderId="0" xfId="0" applyNumberFormat="1" applyFont="1" applyBorder="1" applyAlignment="1">
      <alignment vertical="center"/>
    </xf>
    <xf numFmtId="0" fontId="4" fillId="0" borderId="0" xfId="0" applyFont="1" applyBorder="1" applyAlignment="1">
      <alignment horizontal="center" vertical="center"/>
    </xf>
    <xf numFmtId="0" fontId="5" fillId="0" borderId="0" xfId="0" applyFont="1" applyFill="1" applyBorder="1" applyAlignment="1">
      <alignment vertical="center"/>
    </xf>
    <xf numFmtId="0" fontId="2" fillId="0" borderId="0" xfId="0" applyFont="1" applyBorder="1" applyAlignment="1">
      <alignment vertical="center"/>
    </xf>
    <xf numFmtId="0" fontId="5" fillId="0" borderId="0" xfId="0" applyFont="1" applyBorder="1"/>
    <xf numFmtId="0" fontId="7" fillId="0" borderId="0" xfId="0" applyFont="1" applyBorder="1" applyAlignment="1">
      <alignment horizontal="center"/>
    </xf>
    <xf numFmtId="0" fontId="2" fillId="0" borderId="0" xfId="0" applyFont="1" applyBorder="1"/>
    <xf numFmtId="0" fontId="21" fillId="0" borderId="0" xfId="72" applyFont="1" applyAlignment="1">
      <alignment vertical="center" shrinkToFit="1"/>
    </xf>
    <xf numFmtId="0" fontId="5" fillId="0" borderId="2" xfId="0" applyFont="1" applyBorder="1" applyAlignment="1">
      <alignment horizontal="distributed" vertical="center" shrinkToFit="1"/>
    </xf>
    <xf numFmtId="0" fontId="5" fillId="0" borderId="28" xfId="0" applyFont="1" applyBorder="1" applyAlignment="1">
      <alignmen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177" fontId="5" fillId="0" borderId="31" xfId="0" applyNumberFormat="1" applyFont="1" applyBorder="1" applyAlignment="1">
      <alignment vertical="center"/>
    </xf>
    <xf numFmtId="177" fontId="5" fillId="0" borderId="32" xfId="0" applyNumberFormat="1" applyFont="1" applyBorder="1" applyAlignment="1">
      <alignment vertical="center"/>
    </xf>
    <xf numFmtId="177" fontId="5" fillId="0" borderId="33" xfId="0" applyNumberFormat="1" applyFont="1" applyBorder="1" applyAlignment="1">
      <alignment vertical="center"/>
    </xf>
    <xf numFmtId="177" fontId="5" fillId="0" borderId="34" xfId="0" applyNumberFormat="1" applyFont="1" applyBorder="1" applyAlignment="1">
      <alignment vertical="center"/>
    </xf>
    <xf numFmtId="177" fontId="5" fillId="0" borderId="29" xfId="0" applyNumberFormat="1" applyFont="1" applyFill="1" applyBorder="1" applyAlignment="1">
      <alignment vertical="center"/>
    </xf>
    <xf numFmtId="177" fontId="5" fillId="0" borderId="30" xfId="0" applyNumberFormat="1" applyFont="1" applyFill="1" applyBorder="1" applyAlignment="1">
      <alignment vertical="center"/>
    </xf>
    <xf numFmtId="177" fontId="5" fillId="0" borderId="32" xfId="0" applyNumberFormat="1" applyFont="1" applyFill="1" applyBorder="1" applyAlignment="1">
      <alignment vertical="center"/>
    </xf>
    <xf numFmtId="177" fontId="5" fillId="0" borderId="35" xfId="0" applyNumberFormat="1" applyFont="1" applyBorder="1" applyAlignment="1">
      <alignment vertical="center"/>
    </xf>
    <xf numFmtId="177" fontId="5" fillId="0" borderId="36" xfId="0" applyNumberFormat="1" applyFont="1" applyBorder="1" applyAlignment="1">
      <alignment vertical="center"/>
    </xf>
    <xf numFmtId="177" fontId="5" fillId="0" borderId="37" xfId="0" applyNumberFormat="1" applyFont="1" applyBorder="1" applyAlignment="1">
      <alignment vertical="center"/>
    </xf>
    <xf numFmtId="177" fontId="5" fillId="0" borderId="38" xfId="0" applyNumberFormat="1" applyFont="1" applyBorder="1" applyAlignment="1">
      <alignment vertical="center"/>
    </xf>
    <xf numFmtId="177" fontId="5" fillId="0" borderId="39" xfId="0" applyNumberFormat="1" applyFont="1" applyBorder="1" applyAlignment="1">
      <alignment vertical="center"/>
    </xf>
    <xf numFmtId="177" fontId="5" fillId="0" borderId="36" xfId="0" applyNumberFormat="1" applyFont="1" applyFill="1" applyBorder="1" applyAlignment="1">
      <alignment vertical="center"/>
    </xf>
    <xf numFmtId="177" fontId="5" fillId="0" borderId="40" xfId="0" applyNumberFormat="1" applyFont="1" applyFill="1" applyBorder="1" applyAlignment="1">
      <alignment vertical="center"/>
    </xf>
    <xf numFmtId="177" fontId="5" fillId="0" borderId="41" xfId="0" applyNumberFormat="1" applyFont="1" applyBorder="1" applyAlignment="1">
      <alignment vertical="center"/>
    </xf>
    <xf numFmtId="177" fontId="5" fillId="0" borderId="42" xfId="0" applyNumberFormat="1" applyFont="1" applyBorder="1" applyAlignment="1">
      <alignment vertical="center"/>
    </xf>
    <xf numFmtId="177" fontId="5" fillId="0" borderId="43" xfId="0" applyNumberFormat="1" applyFont="1" applyBorder="1" applyAlignment="1">
      <alignment vertical="center"/>
    </xf>
    <xf numFmtId="0" fontId="5" fillId="0" borderId="40" xfId="0" applyFont="1" applyBorder="1" applyAlignment="1">
      <alignment horizontal="center" vertical="center"/>
    </xf>
    <xf numFmtId="177" fontId="5" fillId="0" borderId="44" xfId="0" applyNumberFormat="1" applyFont="1" applyBorder="1" applyAlignment="1">
      <alignment vertical="center"/>
    </xf>
    <xf numFmtId="177" fontId="5" fillId="0" borderId="31" xfId="0" applyNumberFormat="1" applyFont="1" applyFill="1" applyBorder="1" applyAlignment="1">
      <alignment vertical="center"/>
    </xf>
    <xf numFmtId="177" fontId="5" fillId="0" borderId="45" xfId="0" applyNumberFormat="1" applyFont="1" applyBorder="1" applyAlignment="1">
      <alignment vertical="center"/>
    </xf>
    <xf numFmtId="177" fontId="5" fillId="0" borderId="46" xfId="0" applyNumberFormat="1" applyFont="1" applyFill="1" applyBorder="1" applyAlignment="1">
      <alignment vertical="center"/>
    </xf>
    <xf numFmtId="177" fontId="5" fillId="0" borderId="35" xfId="0" applyNumberFormat="1" applyFont="1" applyFill="1" applyBorder="1" applyAlignment="1">
      <alignment vertical="center"/>
    </xf>
    <xf numFmtId="177" fontId="5" fillId="0" borderId="43" xfId="0" applyNumberFormat="1" applyFont="1" applyFill="1" applyBorder="1" applyAlignment="1">
      <alignment vertical="center"/>
    </xf>
    <xf numFmtId="177" fontId="5" fillId="0" borderId="46" xfId="0" applyNumberFormat="1" applyFont="1" applyBorder="1" applyAlignment="1">
      <alignment vertical="center"/>
    </xf>
    <xf numFmtId="177" fontId="5" fillId="0" borderId="47" xfId="0" applyNumberFormat="1" applyFont="1" applyFill="1" applyBorder="1" applyAlignment="1">
      <alignment vertical="center"/>
    </xf>
    <xf numFmtId="177" fontId="5" fillId="0" borderId="48" xfId="0" applyNumberFormat="1" applyFont="1" applyFill="1" applyBorder="1" applyAlignment="1">
      <alignment vertical="center"/>
    </xf>
    <xf numFmtId="177" fontId="5" fillId="0" borderId="49" xfId="0" applyNumberFormat="1" applyFont="1" applyFill="1" applyBorder="1" applyAlignment="1">
      <alignment vertical="center"/>
    </xf>
    <xf numFmtId="177" fontId="5" fillId="0" borderId="41" xfId="0" applyNumberFormat="1" applyFont="1" applyBorder="1" applyAlignment="1">
      <alignment horizontal="right" vertical="center"/>
    </xf>
    <xf numFmtId="177" fontId="5" fillId="0" borderId="35" xfId="0" applyNumberFormat="1" applyFont="1" applyFill="1" applyBorder="1" applyAlignment="1">
      <alignment horizontal="right" vertical="center"/>
    </xf>
    <xf numFmtId="177" fontId="5" fillId="0" borderId="35" xfId="0" applyNumberFormat="1" applyFont="1" applyBorder="1" applyAlignment="1">
      <alignment horizontal="right" vertical="center"/>
    </xf>
    <xf numFmtId="0" fontId="5" fillId="0" borderId="24" xfId="0" applyFont="1" applyBorder="1" applyAlignment="1">
      <alignment horizontal="distributed" vertical="center"/>
    </xf>
    <xf numFmtId="0" fontId="5" fillId="0" borderId="50" xfId="0" applyFont="1" applyBorder="1" applyAlignment="1">
      <alignment horizontal="center" vertical="center"/>
    </xf>
    <xf numFmtId="0" fontId="5" fillId="0" borderId="0" xfId="63" applyFont="1" applyAlignment="1">
      <alignment vertical="center"/>
    </xf>
    <xf numFmtId="0" fontId="11" fillId="0" borderId="0" xfId="63"/>
    <xf numFmtId="0" fontId="5" fillId="0" borderId="13" xfId="63" applyFont="1" applyBorder="1" applyAlignment="1">
      <alignment vertical="center"/>
    </xf>
    <xf numFmtId="0" fontId="5" fillId="0" borderId="13" xfId="63" applyFont="1" applyBorder="1" applyAlignment="1">
      <alignment horizontal="right" vertical="center"/>
    </xf>
    <xf numFmtId="0" fontId="5" fillId="0" borderId="51" xfId="63" applyFont="1" applyBorder="1" applyAlignment="1">
      <alignment horizontal="center" vertical="center"/>
    </xf>
    <xf numFmtId="0" fontId="5" fillId="0" borderId="3" xfId="63" applyFont="1" applyBorder="1" applyAlignment="1">
      <alignment horizontal="center" vertical="center"/>
    </xf>
    <xf numFmtId="49" fontId="5" fillId="0" borderId="52" xfId="63" applyNumberFormat="1" applyFont="1" applyFill="1" applyBorder="1" applyAlignment="1">
      <alignment horizontal="center" vertical="center"/>
    </xf>
    <xf numFmtId="177" fontId="5" fillId="0" borderId="53" xfId="63" applyNumberFormat="1" applyFont="1" applyFill="1" applyBorder="1" applyAlignment="1">
      <alignment vertical="center"/>
    </xf>
    <xf numFmtId="177" fontId="5" fillId="0" borderId="15" xfId="63" applyNumberFormat="1" applyFont="1" applyBorder="1" applyAlignment="1">
      <alignment vertical="center"/>
    </xf>
    <xf numFmtId="49" fontId="5" fillId="0" borderId="54" xfId="63" applyNumberFormat="1" applyFont="1" applyBorder="1" applyAlignment="1">
      <alignment horizontal="center" vertical="center"/>
    </xf>
    <xf numFmtId="49" fontId="5" fillId="0" borderId="55" xfId="63" applyNumberFormat="1" applyFont="1" applyBorder="1" applyAlignment="1">
      <alignment horizontal="center" vertical="center"/>
    </xf>
    <xf numFmtId="49" fontId="5" fillId="0" borderId="56" xfId="63" applyNumberFormat="1" applyFont="1" applyBorder="1" applyAlignment="1">
      <alignment horizontal="center" vertical="center"/>
    </xf>
    <xf numFmtId="177" fontId="5" fillId="0" borderId="57" xfId="63" applyNumberFormat="1" applyFont="1" applyFill="1" applyBorder="1" applyAlignment="1">
      <alignment vertical="center"/>
    </xf>
    <xf numFmtId="177" fontId="5" fillId="0" borderId="58" xfId="63" applyNumberFormat="1" applyFont="1" applyBorder="1" applyAlignment="1">
      <alignment vertical="center"/>
    </xf>
    <xf numFmtId="49" fontId="5" fillId="0" borderId="0" xfId="63" applyNumberFormat="1" applyFont="1" applyBorder="1" applyAlignment="1">
      <alignment horizontal="left" vertical="center"/>
    </xf>
    <xf numFmtId="0" fontId="5" fillId="0" borderId="0" xfId="64" applyFont="1"/>
    <xf numFmtId="0" fontId="11" fillId="0" borderId="0" xfId="64"/>
    <xf numFmtId="0" fontId="5" fillId="0" borderId="13" xfId="64" applyFont="1" applyBorder="1"/>
    <xf numFmtId="0" fontId="5" fillId="0" borderId="13" xfId="64" applyFont="1" applyBorder="1" applyAlignment="1">
      <alignment horizontal="right" vertical="center"/>
    </xf>
    <xf numFmtId="0" fontId="5" fillId="0" borderId="59" xfId="66" applyFont="1" applyBorder="1" applyAlignment="1">
      <alignment horizontal="center" vertical="center"/>
    </xf>
    <xf numFmtId="0" fontId="5" fillId="0" borderId="51" xfId="64" applyFont="1" applyBorder="1" applyAlignment="1">
      <alignment horizontal="center" vertical="center"/>
    </xf>
    <xf numFmtId="0" fontId="5" fillId="0" borderId="3" xfId="64" applyFont="1" applyBorder="1" applyAlignment="1">
      <alignment horizontal="center" vertical="center"/>
    </xf>
    <xf numFmtId="49" fontId="5" fillId="0" borderId="52" xfId="64" applyNumberFormat="1" applyFont="1" applyFill="1" applyBorder="1" applyAlignment="1">
      <alignment horizontal="center" vertical="center"/>
    </xf>
    <xf numFmtId="177" fontId="5" fillId="0" borderId="53" xfId="64" applyNumberFormat="1" applyFont="1" applyBorder="1" applyAlignment="1">
      <alignment vertical="center"/>
    </xf>
    <xf numFmtId="177" fontId="5" fillId="0" borderId="15" xfId="64" applyNumberFormat="1" applyFont="1" applyBorder="1" applyAlignment="1">
      <alignment vertical="center"/>
    </xf>
    <xf numFmtId="177" fontId="5" fillId="0" borderId="53" xfId="64" applyNumberFormat="1" applyFont="1" applyFill="1" applyBorder="1" applyAlignment="1">
      <alignment vertical="center"/>
    </xf>
    <xf numFmtId="49" fontId="5" fillId="0" borderId="60" xfId="64" applyNumberFormat="1" applyFont="1" applyFill="1" applyBorder="1" applyAlignment="1">
      <alignment horizontal="center" vertical="center"/>
    </xf>
    <xf numFmtId="49" fontId="5" fillId="0" borderId="61" xfId="64" applyNumberFormat="1" applyFont="1" applyFill="1" applyBorder="1" applyAlignment="1">
      <alignment horizontal="center" vertical="center"/>
    </xf>
    <xf numFmtId="49" fontId="5" fillId="0" borderId="62" xfId="64" applyNumberFormat="1" applyFont="1" applyFill="1" applyBorder="1" applyAlignment="1">
      <alignment horizontal="center" vertical="center"/>
    </xf>
    <xf numFmtId="177" fontId="5" fillId="0" borderId="58" xfId="64" applyNumberFormat="1" applyFont="1" applyBorder="1" applyAlignment="1">
      <alignment vertical="center"/>
    </xf>
    <xf numFmtId="177" fontId="5" fillId="0" borderId="57" xfId="64" applyNumberFormat="1" applyFont="1" applyFill="1" applyBorder="1" applyAlignment="1">
      <alignmen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3" xfId="0" applyFont="1" applyBorder="1" applyAlignment="1">
      <alignment horizontal="center" vertical="center"/>
    </xf>
    <xf numFmtId="0" fontId="5" fillId="0" borderId="51" xfId="0" applyFont="1" applyBorder="1" applyAlignment="1">
      <alignment horizontal="center" vertical="center"/>
    </xf>
    <xf numFmtId="49" fontId="5" fillId="0" borderId="52" xfId="0" applyNumberFormat="1" applyFont="1" applyBorder="1" applyAlignment="1">
      <alignment horizontal="center" vertical="center"/>
    </xf>
    <xf numFmtId="177" fontId="5" fillId="0" borderId="15" xfId="0" applyNumberFormat="1" applyFont="1" applyBorder="1" applyAlignment="1">
      <alignment vertical="center"/>
    </xf>
    <xf numFmtId="177" fontId="5" fillId="0" borderId="66" xfId="0" applyNumberFormat="1" applyFont="1" applyBorder="1" applyAlignment="1">
      <alignment vertical="center"/>
    </xf>
    <xf numFmtId="177" fontId="5" fillId="0" borderId="53" xfId="0" applyNumberFormat="1" applyFont="1" applyBorder="1" applyAlignment="1">
      <alignment vertical="center"/>
    </xf>
    <xf numFmtId="49" fontId="5" fillId="0" borderId="54" xfId="0" applyNumberFormat="1" applyFont="1" applyBorder="1" applyAlignment="1">
      <alignment horizontal="center" vertical="center"/>
    </xf>
    <xf numFmtId="177" fontId="5" fillId="0" borderId="21" xfId="0" applyNumberFormat="1" applyFont="1" applyBorder="1" applyAlignment="1">
      <alignment vertical="center"/>
    </xf>
    <xf numFmtId="177" fontId="5" fillId="0" borderId="67" xfId="0" applyNumberFormat="1" applyFont="1" applyBorder="1" applyAlignment="1">
      <alignment vertical="center"/>
    </xf>
    <xf numFmtId="49" fontId="5" fillId="0" borderId="55" xfId="0" applyNumberFormat="1" applyFont="1" applyBorder="1" applyAlignment="1">
      <alignment horizontal="center" vertical="center"/>
    </xf>
    <xf numFmtId="0" fontId="24" fillId="0" borderId="0" xfId="73" applyNumberFormat="1" applyFont="1" applyAlignment="1">
      <alignment vertical="center" shrinkToFit="1"/>
    </xf>
    <xf numFmtId="49" fontId="5" fillId="0" borderId="56" xfId="0" applyNumberFormat="1" applyFont="1" applyBorder="1" applyAlignment="1">
      <alignment horizontal="center" vertical="center"/>
    </xf>
    <xf numFmtId="177" fontId="5" fillId="0" borderId="58" xfId="0" applyNumberFormat="1" applyFont="1" applyBorder="1" applyAlignment="1">
      <alignment vertical="center"/>
    </xf>
    <xf numFmtId="177" fontId="5" fillId="0" borderId="57" xfId="0" applyNumberFormat="1" applyFont="1" applyBorder="1" applyAlignment="1">
      <alignment vertical="center"/>
    </xf>
    <xf numFmtId="0" fontId="5" fillId="0" borderId="0" xfId="65" applyFont="1" applyAlignment="1">
      <alignment vertical="center"/>
    </xf>
    <xf numFmtId="0" fontId="11" fillId="0" borderId="0" xfId="65"/>
    <xf numFmtId="0" fontId="5" fillId="0" borderId="13" xfId="65" applyFont="1" applyBorder="1"/>
    <xf numFmtId="0" fontId="5" fillId="0" borderId="0" xfId="65" applyFont="1" applyBorder="1"/>
    <xf numFmtId="0" fontId="5" fillId="0" borderId="0" xfId="65" applyFont="1" applyBorder="1" applyAlignment="1">
      <alignment horizontal="right" vertical="center"/>
    </xf>
    <xf numFmtId="0" fontId="25" fillId="0" borderId="0" xfId="65" applyFont="1"/>
    <xf numFmtId="0" fontId="5" fillId="0" borderId="3" xfId="65" applyFont="1" applyBorder="1" applyAlignment="1">
      <alignment horizontal="center" vertical="center"/>
    </xf>
    <xf numFmtId="0" fontId="5" fillId="0" borderId="51" xfId="65" applyFont="1" applyBorder="1" applyAlignment="1">
      <alignment horizontal="center" vertical="center"/>
    </xf>
    <xf numFmtId="49" fontId="5" fillId="0" borderId="52" xfId="65" applyNumberFormat="1" applyFont="1" applyBorder="1" applyAlignment="1">
      <alignment horizontal="center" vertical="center"/>
    </xf>
    <xf numFmtId="187" fontId="5" fillId="0" borderId="15" xfId="65" applyNumberFormat="1" applyFont="1" applyBorder="1" applyAlignment="1">
      <alignment vertical="center"/>
    </xf>
    <xf numFmtId="187" fontId="5" fillId="0" borderId="53" xfId="65" applyNumberFormat="1" applyFont="1" applyBorder="1" applyAlignment="1">
      <alignment vertical="center"/>
    </xf>
    <xf numFmtId="49" fontId="5" fillId="0" borderId="54" xfId="65" applyNumberFormat="1" applyFont="1" applyBorder="1" applyAlignment="1">
      <alignment horizontal="center" vertical="center"/>
    </xf>
    <xf numFmtId="187" fontId="5" fillId="0" borderId="68" xfId="65" applyNumberFormat="1" applyFont="1" applyBorder="1" applyAlignment="1">
      <alignment vertical="center"/>
    </xf>
    <xf numFmtId="187" fontId="5" fillId="0" borderId="69" xfId="65" applyNumberFormat="1" applyFont="1" applyBorder="1" applyAlignment="1">
      <alignment vertical="center"/>
    </xf>
    <xf numFmtId="49" fontId="5" fillId="0" borderId="55" xfId="65" applyNumberFormat="1" applyFont="1" applyBorder="1" applyAlignment="1">
      <alignment horizontal="center" vertical="center"/>
    </xf>
    <xf numFmtId="49" fontId="5" fillId="0" borderId="56" xfId="65" applyNumberFormat="1" applyFont="1" applyBorder="1" applyAlignment="1">
      <alignment horizontal="center" vertical="center"/>
    </xf>
    <xf numFmtId="187" fontId="5" fillId="0" borderId="16" xfId="65" applyNumberFormat="1" applyFont="1" applyBorder="1" applyAlignment="1">
      <alignment vertical="center"/>
    </xf>
    <xf numFmtId="187" fontId="5" fillId="0" borderId="70" xfId="65" applyNumberFormat="1" applyFont="1" applyBorder="1" applyAlignment="1">
      <alignment vertical="center"/>
    </xf>
    <xf numFmtId="0" fontId="5" fillId="0" borderId="0" xfId="65" applyFont="1"/>
    <xf numFmtId="0" fontId="2" fillId="0" borderId="0" xfId="66" applyFont="1" applyAlignment="1">
      <alignment vertical="center"/>
    </xf>
    <xf numFmtId="0" fontId="11" fillId="0" borderId="0" xfId="66"/>
    <xf numFmtId="0" fontId="5" fillId="0" borderId="13" xfId="66" applyFont="1" applyBorder="1"/>
    <xf numFmtId="0" fontId="5" fillId="0" borderId="0" xfId="66" applyFont="1" applyBorder="1"/>
    <xf numFmtId="0" fontId="5" fillId="0" borderId="0" xfId="66" applyFont="1" applyAlignment="1">
      <alignment vertical="center"/>
    </xf>
    <xf numFmtId="0" fontId="5" fillId="0" borderId="0" xfId="66" applyFont="1" applyBorder="1" applyAlignment="1">
      <alignment horizontal="right" vertical="center"/>
    </xf>
    <xf numFmtId="0" fontId="25" fillId="0" borderId="0" xfId="66" applyFont="1"/>
    <xf numFmtId="0" fontId="5" fillId="0" borderId="51" xfId="66" applyFont="1" applyBorder="1" applyAlignment="1">
      <alignment horizontal="center" vertical="center"/>
    </xf>
    <xf numFmtId="0" fontId="5" fillId="0" borderId="71" xfId="66" applyNumberFormat="1" applyFont="1" applyBorder="1" applyAlignment="1">
      <alignment horizontal="center" vertical="center"/>
    </xf>
    <xf numFmtId="187" fontId="5" fillId="0" borderId="53" xfId="66" applyNumberFormat="1" applyFont="1" applyBorder="1" applyAlignment="1">
      <alignment horizontal="right" vertical="center"/>
    </xf>
    <xf numFmtId="187" fontId="5" fillId="0" borderId="66" xfId="66" applyNumberFormat="1" applyFont="1" applyBorder="1" applyAlignment="1">
      <alignment horizontal="right" vertical="center"/>
    </xf>
    <xf numFmtId="49" fontId="5" fillId="0" borderId="53" xfId="66" applyNumberFormat="1" applyFont="1" applyBorder="1" applyAlignment="1">
      <alignment horizontal="center" vertical="center"/>
    </xf>
    <xf numFmtId="187" fontId="5" fillId="0" borderId="53" xfId="66" applyNumberFormat="1" applyFont="1" applyFill="1" applyBorder="1" applyAlignment="1">
      <alignment horizontal="right" vertical="center"/>
    </xf>
    <xf numFmtId="187" fontId="5" fillId="0" borderId="59" xfId="66" applyNumberFormat="1" applyFont="1" applyBorder="1" applyAlignment="1">
      <alignment horizontal="right" vertical="center"/>
    </xf>
    <xf numFmtId="187" fontId="5" fillId="0" borderId="59" xfId="66" applyNumberFormat="1" applyFont="1" applyFill="1" applyBorder="1" applyAlignment="1">
      <alignment horizontal="right" vertical="center"/>
    </xf>
    <xf numFmtId="187" fontId="5" fillId="0" borderId="69" xfId="66" applyNumberFormat="1" applyFont="1" applyBorder="1" applyAlignment="1">
      <alignment horizontal="right" vertical="center"/>
    </xf>
    <xf numFmtId="187" fontId="5" fillId="0" borderId="69" xfId="66" applyNumberFormat="1" applyFont="1" applyFill="1" applyBorder="1" applyAlignment="1">
      <alignment horizontal="right" vertical="center"/>
    </xf>
    <xf numFmtId="49" fontId="5" fillId="0" borderId="16" xfId="66" applyNumberFormat="1" applyFont="1" applyBorder="1" applyAlignment="1">
      <alignment horizontal="center" vertical="center"/>
    </xf>
    <xf numFmtId="187" fontId="5" fillId="0" borderId="70" xfId="66" applyNumberFormat="1" applyFont="1" applyBorder="1" applyAlignment="1">
      <alignment horizontal="right" vertical="center"/>
    </xf>
    <xf numFmtId="187" fontId="5" fillId="0" borderId="70" xfId="66" applyNumberFormat="1" applyFont="1" applyFill="1" applyBorder="1" applyAlignment="1">
      <alignment horizontal="right" vertical="center"/>
    </xf>
    <xf numFmtId="0" fontId="5" fillId="0" borderId="0" xfId="66" applyFont="1"/>
    <xf numFmtId="0" fontId="5" fillId="0" borderId="0" xfId="67" applyFont="1" applyFill="1" applyBorder="1" applyAlignment="1">
      <alignment horizontal="center" vertical="center" wrapText="1"/>
    </xf>
    <xf numFmtId="187" fontId="5" fillId="0" borderId="0" xfId="67" applyNumberFormat="1" applyFont="1" applyFill="1" applyBorder="1" applyAlignment="1">
      <alignment vertical="center"/>
    </xf>
    <xf numFmtId="187" fontId="5" fillId="0" borderId="0" xfId="67" applyNumberFormat="1" applyFont="1" applyFill="1" applyBorder="1" applyAlignment="1">
      <alignment horizontal="right" vertical="center"/>
    </xf>
    <xf numFmtId="0" fontId="5" fillId="0" borderId="0" xfId="67" applyFont="1"/>
    <xf numFmtId="0" fontId="5" fillId="0" borderId="0" xfId="67" applyFont="1" applyFill="1" applyBorder="1" applyAlignment="1">
      <alignment vertical="center"/>
    </xf>
    <xf numFmtId="0" fontId="5" fillId="0" borderId="13" xfId="67" applyFont="1" applyFill="1" applyBorder="1" applyAlignment="1">
      <alignment horizontal="right" vertical="center"/>
    </xf>
    <xf numFmtId="0" fontId="5" fillId="0" borderId="65" xfId="67" applyFont="1" applyFill="1" applyBorder="1" applyAlignment="1">
      <alignment horizontal="centerContinuous" vertical="center"/>
    </xf>
    <xf numFmtId="0" fontId="5" fillId="0" borderId="3" xfId="67" applyFont="1" applyFill="1" applyBorder="1" applyAlignment="1">
      <alignment horizontal="centerContinuous" vertical="center"/>
    </xf>
    <xf numFmtId="0" fontId="5" fillId="0" borderId="3" xfId="67" applyFont="1" applyFill="1" applyBorder="1" applyAlignment="1">
      <alignment horizontal="center" vertical="center"/>
    </xf>
    <xf numFmtId="49" fontId="5" fillId="0" borderId="71" xfId="67" applyNumberFormat="1" applyFont="1" applyFill="1" applyBorder="1" applyAlignment="1">
      <alignment horizontal="center" vertical="center"/>
    </xf>
    <xf numFmtId="187" fontId="5" fillId="0" borderId="17" xfId="67" applyNumberFormat="1" applyFont="1" applyFill="1" applyBorder="1" applyAlignment="1">
      <alignment vertical="center"/>
    </xf>
    <xf numFmtId="187" fontId="5" fillId="0" borderId="17" xfId="67" applyNumberFormat="1" applyFont="1" applyFill="1" applyBorder="1" applyAlignment="1">
      <alignment horizontal="right" vertical="center"/>
    </xf>
    <xf numFmtId="187" fontId="5" fillId="0" borderId="66" xfId="67" applyNumberFormat="1" applyFont="1" applyFill="1" applyBorder="1" applyAlignment="1">
      <alignment vertical="center"/>
    </xf>
    <xf numFmtId="49" fontId="5" fillId="0" borderId="15" xfId="67" applyNumberFormat="1" applyFont="1" applyFill="1" applyBorder="1" applyAlignment="1">
      <alignment horizontal="center" vertical="center"/>
    </xf>
    <xf numFmtId="187" fontId="5" fillId="0" borderId="68" xfId="67" applyNumberFormat="1" applyFont="1" applyFill="1" applyBorder="1" applyAlignment="1">
      <alignment vertical="center"/>
    </xf>
    <xf numFmtId="187" fontId="5" fillId="0" borderId="68" xfId="67" applyNumberFormat="1" applyFont="1" applyFill="1" applyBorder="1" applyAlignment="1">
      <alignment horizontal="right" vertical="center"/>
    </xf>
    <xf numFmtId="187" fontId="5" fillId="0" borderId="69" xfId="67" applyNumberFormat="1" applyFont="1" applyFill="1" applyBorder="1" applyAlignment="1">
      <alignment vertical="center"/>
    </xf>
    <xf numFmtId="187" fontId="5" fillId="0" borderId="15" xfId="62" applyNumberFormat="1" applyFont="1" applyFill="1" applyBorder="1" applyAlignment="1">
      <alignment vertical="center"/>
    </xf>
    <xf numFmtId="187" fontId="5" fillId="0" borderId="15" xfId="62" applyNumberFormat="1" applyFont="1" applyFill="1" applyBorder="1" applyAlignment="1">
      <alignment horizontal="right" vertical="center"/>
    </xf>
    <xf numFmtId="187" fontId="5" fillId="0" borderId="53" xfId="62" applyNumberFormat="1" applyFont="1" applyFill="1" applyBorder="1" applyAlignment="1">
      <alignment vertical="center"/>
    </xf>
    <xf numFmtId="187" fontId="5" fillId="0" borderId="72" xfId="62" applyNumberFormat="1" applyFont="1" applyFill="1" applyBorder="1" applyAlignment="1">
      <alignment vertical="center"/>
    </xf>
    <xf numFmtId="187" fontId="5" fillId="0" borderId="72" xfId="62" applyNumberFormat="1" applyFont="1" applyFill="1" applyBorder="1" applyAlignment="1">
      <alignment horizontal="right" vertical="center"/>
    </xf>
    <xf numFmtId="187" fontId="5" fillId="0" borderId="73" xfId="62" applyNumberFormat="1" applyFont="1" applyFill="1" applyBorder="1" applyAlignment="1">
      <alignment vertical="center"/>
    </xf>
    <xf numFmtId="49" fontId="5" fillId="0" borderId="17" xfId="67" applyNumberFormat="1" applyFont="1" applyFill="1" applyBorder="1" applyAlignment="1">
      <alignment horizontal="center" vertical="center"/>
    </xf>
    <xf numFmtId="187" fontId="5" fillId="0" borderId="19" xfId="67" applyNumberFormat="1" applyFont="1" applyFill="1" applyBorder="1" applyAlignment="1">
      <alignment vertical="center"/>
    </xf>
    <xf numFmtId="187" fontId="5" fillId="0" borderId="19" xfId="67" applyNumberFormat="1" applyFont="1" applyFill="1" applyBorder="1" applyAlignment="1">
      <alignment horizontal="right" vertical="center"/>
    </xf>
    <xf numFmtId="187" fontId="5" fillId="0" borderId="59" xfId="67" applyNumberFormat="1" applyFont="1" applyFill="1" applyBorder="1" applyAlignment="1">
      <alignment vertical="center"/>
    </xf>
    <xf numFmtId="49" fontId="5" fillId="0" borderId="14" xfId="67" applyNumberFormat="1" applyFont="1" applyFill="1" applyBorder="1" applyAlignment="1">
      <alignment horizontal="center" vertical="center"/>
    </xf>
    <xf numFmtId="187" fontId="5" fillId="0" borderId="15" xfId="67" applyNumberFormat="1" applyFont="1" applyFill="1" applyBorder="1" applyAlignment="1">
      <alignment vertical="center"/>
    </xf>
    <xf numFmtId="187" fontId="5" fillId="0" borderId="15" xfId="67" applyNumberFormat="1" applyFont="1" applyFill="1" applyBorder="1" applyAlignment="1">
      <alignment horizontal="right" vertical="center"/>
    </xf>
    <xf numFmtId="187" fontId="5" fillId="0" borderId="53" xfId="67" applyNumberFormat="1" applyFont="1" applyFill="1" applyBorder="1" applyAlignment="1">
      <alignment vertical="center"/>
    </xf>
    <xf numFmtId="187" fontId="5" fillId="0" borderId="21" xfId="67" applyNumberFormat="1" applyFont="1" applyFill="1" applyBorder="1" applyAlignment="1">
      <alignment vertical="center"/>
    </xf>
    <xf numFmtId="187" fontId="5" fillId="0" borderId="21" xfId="67" applyNumberFormat="1" applyFont="1" applyFill="1" applyBorder="1" applyAlignment="1">
      <alignment horizontal="right" vertical="center"/>
    </xf>
    <xf numFmtId="187" fontId="5" fillId="0" borderId="67" xfId="67" applyNumberFormat="1" applyFont="1" applyFill="1" applyBorder="1" applyAlignment="1">
      <alignment vertical="center"/>
    </xf>
    <xf numFmtId="49" fontId="5" fillId="0" borderId="58" xfId="67" applyNumberFormat="1" applyFont="1" applyFill="1" applyBorder="1" applyAlignment="1">
      <alignment horizontal="center" vertical="center"/>
    </xf>
    <xf numFmtId="187" fontId="5" fillId="0" borderId="58" xfId="67" applyNumberFormat="1" applyFont="1" applyFill="1" applyBorder="1" applyAlignment="1">
      <alignment vertical="center"/>
    </xf>
    <xf numFmtId="187" fontId="5" fillId="0" borderId="58" xfId="67" applyNumberFormat="1" applyFont="1" applyFill="1" applyBorder="1" applyAlignment="1">
      <alignment horizontal="right" vertical="center"/>
    </xf>
    <xf numFmtId="187" fontId="5" fillId="0" borderId="57" xfId="67" applyNumberFormat="1" applyFont="1" applyFill="1" applyBorder="1" applyAlignment="1">
      <alignment vertical="center"/>
    </xf>
    <xf numFmtId="0" fontId="5" fillId="0" borderId="0" xfId="67" applyFont="1" applyFill="1" applyAlignment="1">
      <alignment vertical="center"/>
    </xf>
    <xf numFmtId="0" fontId="5" fillId="0" borderId="0" xfId="68" applyFont="1" applyAlignment="1">
      <alignment vertical="center"/>
    </xf>
    <xf numFmtId="0" fontId="2" fillId="0" borderId="0" xfId="68" applyFont="1" applyFill="1" applyAlignment="1">
      <alignment vertical="center"/>
    </xf>
    <xf numFmtId="0" fontId="11" fillId="0" borderId="0" xfId="68"/>
    <xf numFmtId="0" fontId="7" fillId="0" borderId="0" xfId="68" applyFont="1" applyAlignment="1">
      <alignment horizontal="center" vertical="center"/>
    </xf>
    <xf numFmtId="0" fontId="11" fillId="0" borderId="0" xfId="68" applyAlignment="1">
      <alignment horizontal="center" vertical="center"/>
    </xf>
    <xf numFmtId="0" fontId="5" fillId="0" borderId="13" xfId="68" applyFont="1" applyBorder="1" applyAlignment="1">
      <alignment vertical="center"/>
    </xf>
    <xf numFmtId="0" fontId="5" fillId="0" borderId="13" xfId="68" applyFont="1" applyBorder="1" applyAlignment="1">
      <alignment horizontal="right" vertical="center"/>
    </xf>
    <xf numFmtId="0" fontId="5" fillId="0" borderId="0" xfId="68" applyFont="1" applyFill="1" applyAlignment="1">
      <alignment vertical="center"/>
    </xf>
    <xf numFmtId="0" fontId="5" fillId="0" borderId="59" xfId="68" applyFont="1" applyBorder="1" applyAlignment="1">
      <alignment horizontal="right" vertical="center"/>
    </xf>
    <xf numFmtId="0" fontId="5" fillId="0" borderId="51" xfId="68" applyFont="1" applyBorder="1" applyAlignment="1">
      <alignment horizontal="center" vertical="center" wrapText="1"/>
    </xf>
    <xf numFmtId="0" fontId="11" fillId="0" borderId="26" xfId="68" applyBorder="1" applyAlignment="1">
      <alignment vertical="center" wrapText="1"/>
    </xf>
    <xf numFmtId="0" fontId="5" fillId="0" borderId="71" xfId="68" applyNumberFormat="1" applyFont="1" applyFill="1" applyBorder="1" applyAlignment="1">
      <alignment horizontal="center" vertical="center"/>
    </xf>
    <xf numFmtId="189" fontId="5" fillId="0" borderId="74" xfId="68" applyNumberFormat="1" applyFont="1" applyBorder="1" applyAlignment="1">
      <alignment vertical="center"/>
    </xf>
    <xf numFmtId="184" fontId="5" fillId="0" borderId="71" xfId="68" applyNumberFormat="1" applyFont="1" applyBorder="1" applyAlignment="1">
      <alignment vertical="center"/>
    </xf>
    <xf numFmtId="189" fontId="5" fillId="0" borderId="71" xfId="68" applyNumberFormat="1" applyFont="1" applyBorder="1" applyAlignment="1">
      <alignment vertical="center"/>
    </xf>
    <xf numFmtId="184" fontId="5" fillId="0" borderId="14" xfId="68" applyNumberFormat="1" applyFont="1" applyBorder="1" applyAlignment="1">
      <alignment vertical="center"/>
    </xf>
    <xf numFmtId="189" fontId="5" fillId="0" borderId="24" xfId="68" applyNumberFormat="1" applyFont="1" applyBorder="1" applyAlignment="1">
      <alignment vertical="center"/>
    </xf>
    <xf numFmtId="49" fontId="5" fillId="0" borderId="53" xfId="68" applyNumberFormat="1" applyFont="1" applyFill="1" applyBorder="1" applyAlignment="1">
      <alignment horizontal="center" vertical="center"/>
    </xf>
    <xf numFmtId="189" fontId="5" fillId="0" borderId="69" xfId="68" applyNumberFormat="1" applyFont="1" applyBorder="1" applyAlignment="1">
      <alignment vertical="center"/>
    </xf>
    <xf numFmtId="184" fontId="5" fillId="0" borderId="67" xfId="68" applyNumberFormat="1" applyFont="1" applyBorder="1" applyAlignment="1">
      <alignment vertical="center"/>
    </xf>
    <xf numFmtId="189" fontId="5" fillId="0" borderId="67" xfId="68" applyNumberFormat="1" applyFont="1" applyBorder="1" applyAlignment="1">
      <alignment vertical="center"/>
    </xf>
    <xf numFmtId="184" fontId="5" fillId="0" borderId="21" xfId="68" applyNumberFormat="1" applyFont="1" applyBorder="1" applyAlignment="1">
      <alignment vertical="center"/>
    </xf>
    <xf numFmtId="189" fontId="5" fillId="0" borderId="55" xfId="68" applyNumberFormat="1" applyFont="1" applyBorder="1" applyAlignment="1">
      <alignment vertical="center"/>
    </xf>
    <xf numFmtId="184" fontId="5" fillId="0" borderId="69" xfId="68" applyNumberFormat="1" applyFont="1" applyBorder="1" applyAlignment="1">
      <alignment vertical="center"/>
    </xf>
    <xf numFmtId="184" fontId="5" fillId="0" borderId="68" xfId="68" applyNumberFormat="1" applyFont="1" applyBorder="1" applyAlignment="1">
      <alignment vertical="center"/>
    </xf>
    <xf numFmtId="49" fontId="5" fillId="0" borderId="69" xfId="68" applyNumberFormat="1" applyFont="1" applyFill="1" applyBorder="1" applyAlignment="1">
      <alignment horizontal="center" vertical="center"/>
    </xf>
    <xf numFmtId="189" fontId="5" fillId="0" borderId="53" xfId="68" applyNumberFormat="1" applyFont="1" applyBorder="1" applyAlignment="1">
      <alignment vertical="center"/>
    </xf>
    <xf numFmtId="184" fontId="5" fillId="0" borderId="53" xfId="68" applyNumberFormat="1" applyFont="1" applyBorder="1" applyAlignment="1">
      <alignment vertical="center"/>
    </xf>
    <xf numFmtId="184" fontId="5" fillId="0" borderId="15" xfId="68" applyNumberFormat="1" applyFont="1" applyBorder="1" applyAlignment="1">
      <alignment vertical="center"/>
    </xf>
    <xf numFmtId="189" fontId="5" fillId="0" borderId="54" xfId="68" applyNumberFormat="1" applyFont="1" applyBorder="1" applyAlignment="1">
      <alignment vertical="center"/>
    </xf>
    <xf numFmtId="49" fontId="5" fillId="0" borderId="75" xfId="68" applyNumberFormat="1" applyFont="1" applyFill="1" applyBorder="1" applyAlignment="1">
      <alignment horizontal="center" vertical="center"/>
    </xf>
    <xf numFmtId="189" fontId="5" fillId="0" borderId="59" xfId="68" applyNumberFormat="1" applyFont="1" applyBorder="1" applyAlignment="1">
      <alignment vertical="center"/>
    </xf>
    <xf numFmtId="184" fontId="5" fillId="0" borderId="59" xfId="68" applyNumberFormat="1" applyFont="1" applyBorder="1" applyAlignment="1">
      <alignment vertical="center"/>
    </xf>
    <xf numFmtId="184" fontId="5" fillId="0" borderId="19" xfId="68" applyNumberFormat="1" applyFont="1" applyBorder="1" applyAlignment="1">
      <alignment vertical="center"/>
    </xf>
    <xf numFmtId="189" fontId="5" fillId="0" borderId="26" xfId="68" applyNumberFormat="1" applyFont="1" applyBorder="1" applyAlignment="1">
      <alignment vertical="center"/>
    </xf>
    <xf numFmtId="49" fontId="5" fillId="0" borderId="14" xfId="68" applyNumberFormat="1" applyFont="1" applyFill="1" applyBorder="1" applyAlignment="1">
      <alignment horizontal="center" vertical="center"/>
    </xf>
    <xf numFmtId="189" fontId="5" fillId="0" borderId="52" xfId="68" applyNumberFormat="1" applyFont="1" applyBorder="1" applyAlignment="1">
      <alignment vertical="center"/>
    </xf>
    <xf numFmtId="49" fontId="5" fillId="0" borderId="15" xfId="68" applyNumberFormat="1" applyFont="1" applyFill="1" applyBorder="1" applyAlignment="1">
      <alignment horizontal="center" vertical="center"/>
    </xf>
    <xf numFmtId="189" fontId="5" fillId="0" borderId="15" xfId="68" applyNumberFormat="1" applyFont="1" applyBorder="1" applyAlignment="1">
      <alignment vertical="center"/>
    </xf>
    <xf numFmtId="189" fontId="5" fillId="0" borderId="60" xfId="68" applyNumberFormat="1" applyFont="1" applyBorder="1" applyAlignment="1">
      <alignment vertical="center"/>
    </xf>
    <xf numFmtId="49" fontId="5" fillId="0" borderId="68" xfId="68" applyNumberFormat="1" applyFont="1" applyFill="1" applyBorder="1" applyAlignment="1">
      <alignment horizontal="center" vertical="center"/>
    </xf>
    <xf numFmtId="49" fontId="5" fillId="0" borderId="16" xfId="68" applyNumberFormat="1" applyFont="1" applyFill="1" applyBorder="1" applyAlignment="1">
      <alignment horizontal="center" vertical="center"/>
    </xf>
    <xf numFmtId="189" fontId="5" fillId="0" borderId="57" xfId="68" applyNumberFormat="1" applyFont="1" applyBorder="1" applyAlignment="1">
      <alignment vertical="center"/>
    </xf>
    <xf numFmtId="184" fontId="5" fillId="0" borderId="57" xfId="68" applyNumberFormat="1" applyFont="1" applyBorder="1" applyAlignment="1">
      <alignment vertical="center"/>
    </xf>
    <xf numFmtId="184" fontId="5" fillId="0" borderId="58" xfId="68" applyNumberFormat="1" applyFont="1" applyBorder="1" applyAlignment="1">
      <alignment vertical="center"/>
    </xf>
    <xf numFmtId="189" fontId="5" fillId="0" borderId="13" xfId="68" applyNumberFormat="1" applyFont="1" applyBorder="1" applyAlignment="1">
      <alignment vertical="center"/>
    </xf>
    <xf numFmtId="0" fontId="11" fillId="0" borderId="0" xfId="69" applyFont="1" applyFill="1" applyAlignment="1">
      <alignment vertical="center"/>
    </xf>
    <xf numFmtId="0" fontId="5" fillId="0" borderId="0" xfId="69" applyFont="1" applyFill="1" applyAlignment="1">
      <alignment vertical="center"/>
    </xf>
    <xf numFmtId="0" fontId="11" fillId="0" borderId="0" xfId="69" applyFont="1" applyFill="1"/>
    <xf numFmtId="0" fontId="5" fillId="0" borderId="0" xfId="69" applyFont="1" applyFill="1" applyAlignment="1">
      <alignment horizontal="center" vertical="center"/>
    </xf>
    <xf numFmtId="0" fontId="5" fillId="0" borderId="0" xfId="69" applyFont="1" applyFill="1"/>
    <xf numFmtId="0" fontId="5" fillId="0" borderId="13" xfId="69" applyFont="1" applyFill="1" applyBorder="1" applyAlignment="1">
      <alignment vertical="center"/>
    </xf>
    <xf numFmtId="0" fontId="5" fillId="0" borderId="13" xfId="69" applyFont="1" applyFill="1" applyBorder="1" applyAlignment="1">
      <alignment horizontal="right" vertical="center"/>
    </xf>
    <xf numFmtId="0" fontId="5" fillId="0" borderId="76" xfId="69" applyFont="1" applyFill="1" applyBorder="1" applyAlignment="1">
      <alignment horizontal="center" vertical="center"/>
    </xf>
    <xf numFmtId="49" fontId="5" fillId="0" borderId="66" xfId="69" applyNumberFormat="1" applyFont="1" applyFill="1" applyBorder="1" applyAlignment="1">
      <alignment horizontal="center" vertical="center"/>
    </xf>
    <xf numFmtId="187" fontId="5" fillId="0" borderId="77" xfId="69" applyNumberFormat="1" applyFont="1" applyFill="1" applyBorder="1" applyAlignment="1">
      <alignment vertical="center"/>
    </xf>
    <xf numFmtId="190" fontId="5" fillId="0" borderId="78" xfId="69" applyNumberFormat="1" applyFont="1" applyFill="1" applyBorder="1" applyAlignment="1">
      <alignment vertical="center"/>
    </xf>
    <xf numFmtId="187" fontId="5" fillId="0" borderId="78" xfId="69" applyNumberFormat="1" applyFont="1" applyFill="1" applyBorder="1" applyAlignment="1">
      <alignment vertical="center"/>
    </xf>
    <xf numFmtId="49" fontId="5" fillId="0" borderId="15" xfId="69" applyNumberFormat="1" applyFont="1" applyFill="1" applyBorder="1" applyAlignment="1">
      <alignment horizontal="center" vertical="center"/>
    </xf>
    <xf numFmtId="187" fontId="5" fillId="0" borderId="53" xfId="69" applyNumberFormat="1" applyFont="1" applyFill="1" applyBorder="1" applyAlignment="1">
      <alignment vertical="center"/>
    </xf>
    <xf numFmtId="190" fontId="5" fillId="0" borderId="15" xfId="69" applyNumberFormat="1" applyFont="1" applyFill="1" applyBorder="1" applyAlignment="1">
      <alignment vertical="center"/>
    </xf>
    <xf numFmtId="187" fontId="5" fillId="0" borderId="15" xfId="69" applyNumberFormat="1" applyFont="1" applyFill="1" applyBorder="1" applyAlignment="1">
      <alignment vertical="center"/>
    </xf>
    <xf numFmtId="187" fontId="5" fillId="0" borderId="66" xfId="69" applyNumberFormat="1" applyFont="1" applyFill="1" applyBorder="1" applyAlignment="1">
      <alignment vertical="center"/>
    </xf>
    <xf numFmtId="190" fontId="5" fillId="0" borderId="17" xfId="69" applyNumberFormat="1" applyFont="1" applyFill="1" applyBorder="1" applyAlignment="1">
      <alignment vertical="center"/>
    </xf>
    <xf numFmtId="187" fontId="5" fillId="0" borderId="17" xfId="69" applyNumberFormat="1" applyFont="1" applyFill="1" applyBorder="1" applyAlignment="1">
      <alignment vertical="center"/>
    </xf>
    <xf numFmtId="49" fontId="5" fillId="0" borderId="18" xfId="69" applyNumberFormat="1" applyFont="1" applyFill="1" applyBorder="1" applyAlignment="1">
      <alignment horizontal="center" vertical="center"/>
    </xf>
    <xf numFmtId="187" fontId="5" fillId="0" borderId="59" xfId="69" applyNumberFormat="1" applyFont="1" applyFill="1" applyBorder="1" applyAlignment="1">
      <alignment vertical="center"/>
    </xf>
    <xf numFmtId="190" fontId="5" fillId="0" borderId="19" xfId="69" applyNumberFormat="1" applyFont="1" applyFill="1" applyBorder="1" applyAlignment="1">
      <alignment vertical="center"/>
    </xf>
    <xf numFmtId="187" fontId="5" fillId="0" borderId="19" xfId="69" applyNumberFormat="1" applyFont="1" applyFill="1" applyBorder="1" applyAlignment="1">
      <alignment vertical="center"/>
    </xf>
    <xf numFmtId="49" fontId="5" fillId="0" borderId="14" xfId="69" applyNumberFormat="1" applyFont="1" applyFill="1" applyBorder="1" applyAlignment="1">
      <alignment horizontal="center" vertical="center"/>
    </xf>
    <xf numFmtId="187" fontId="5" fillId="0" borderId="74" xfId="69" applyNumberFormat="1" applyFont="1" applyFill="1" applyBorder="1" applyAlignment="1">
      <alignment vertical="center"/>
    </xf>
    <xf numFmtId="190" fontId="5" fillId="0" borderId="79" xfId="69" applyNumberFormat="1" applyFont="1" applyFill="1" applyBorder="1" applyAlignment="1">
      <alignment vertical="center"/>
    </xf>
    <xf numFmtId="187" fontId="5" fillId="0" borderId="79" xfId="69" applyNumberFormat="1" applyFont="1" applyFill="1" applyBorder="1" applyAlignment="1">
      <alignment vertical="center"/>
    </xf>
    <xf numFmtId="187" fontId="5" fillId="0" borderId="67" xfId="69" applyNumberFormat="1" applyFont="1" applyFill="1" applyBorder="1" applyAlignment="1">
      <alignment vertical="center"/>
    </xf>
    <xf numFmtId="190" fontId="5" fillId="0" borderId="21" xfId="69" applyNumberFormat="1" applyFont="1" applyFill="1" applyBorder="1" applyAlignment="1">
      <alignment vertical="center"/>
    </xf>
    <xf numFmtId="187" fontId="5" fillId="0" borderId="21" xfId="69" applyNumberFormat="1" applyFont="1" applyFill="1" applyBorder="1" applyAlignment="1">
      <alignment vertical="center"/>
    </xf>
    <xf numFmtId="49" fontId="5" fillId="0" borderId="16" xfId="69" applyNumberFormat="1" applyFont="1" applyFill="1" applyBorder="1" applyAlignment="1">
      <alignment horizontal="center" vertical="center"/>
    </xf>
    <xf numFmtId="187" fontId="5" fillId="0" borderId="57" xfId="69" applyNumberFormat="1" applyFont="1" applyFill="1" applyBorder="1" applyAlignment="1">
      <alignment vertical="center"/>
    </xf>
    <xf numFmtId="190" fontId="5" fillId="0" borderId="58" xfId="69" applyNumberFormat="1" applyFont="1" applyFill="1" applyBorder="1" applyAlignment="1">
      <alignment vertical="center"/>
    </xf>
    <xf numFmtId="187" fontId="5" fillId="0" borderId="58" xfId="69" applyNumberFormat="1" applyFont="1" applyFill="1" applyBorder="1" applyAlignment="1">
      <alignment vertical="center"/>
    </xf>
    <xf numFmtId="0" fontId="5" fillId="0" borderId="0" xfId="69" applyFont="1" applyFill="1" applyBorder="1" applyAlignment="1">
      <alignment vertical="center"/>
    </xf>
    <xf numFmtId="0" fontId="2" fillId="0" borderId="0" xfId="0" applyNumberFormat="1" applyFont="1" applyFill="1" applyAlignment="1">
      <alignment vertical="center"/>
    </xf>
    <xf numFmtId="0" fontId="2" fillId="0" borderId="0" xfId="0" applyNumberFormat="1" applyFont="1" applyFill="1" applyAlignment="1">
      <alignment horizontal="right" vertical="center"/>
    </xf>
    <xf numFmtId="0" fontId="5" fillId="0" borderId="0" xfId="0" applyNumberFormat="1" applyFont="1" applyFill="1" applyAlignment="1">
      <alignment horizontal="right" vertical="center"/>
    </xf>
    <xf numFmtId="0" fontId="5" fillId="0" borderId="0" xfId="0" applyNumberFormat="1" applyFont="1" applyFill="1" applyAlignment="1">
      <alignmen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5" fillId="0" borderId="80" xfId="0" applyNumberFormat="1" applyFont="1" applyFill="1" applyBorder="1" applyAlignment="1">
      <alignment horizontal="center" vertical="center"/>
    </xf>
    <xf numFmtId="0" fontId="5" fillId="0" borderId="65" xfId="0" applyNumberFormat="1" applyFont="1" applyFill="1" applyBorder="1" applyAlignment="1">
      <alignment horizontal="center" vertical="center"/>
    </xf>
    <xf numFmtId="0" fontId="29" fillId="0" borderId="0" xfId="0" applyNumberFormat="1" applyFont="1" applyFill="1" applyAlignment="1">
      <alignment vertical="center"/>
    </xf>
    <xf numFmtId="0" fontId="5" fillId="0" borderId="23"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5" fillId="0" borderId="51" xfId="0" applyNumberFormat="1" applyFont="1" applyFill="1" applyBorder="1" applyAlignment="1">
      <alignment horizontal="center" vertical="center" wrapText="1"/>
    </xf>
    <xf numFmtId="0" fontId="30" fillId="0" borderId="52" xfId="0" applyNumberFormat="1" applyFont="1" applyFill="1" applyBorder="1" applyAlignment="1">
      <alignment horizontal="distributed" vertical="center"/>
    </xf>
    <xf numFmtId="0" fontId="31" fillId="0" borderId="81" xfId="0" applyNumberFormat="1" applyFont="1" applyFill="1" applyBorder="1" applyAlignment="1">
      <alignment horizontal="distributed" vertical="center"/>
    </xf>
    <xf numFmtId="187" fontId="30" fillId="0" borderId="14" xfId="53" applyNumberFormat="1" applyFont="1" applyFill="1" applyBorder="1" applyAlignment="1">
      <alignment vertical="center"/>
    </xf>
    <xf numFmtId="187" fontId="30" fillId="0" borderId="71" xfId="53" applyNumberFormat="1" applyFont="1" applyFill="1" applyBorder="1" applyAlignment="1">
      <alignment vertical="center"/>
    </xf>
    <xf numFmtId="187" fontId="30" fillId="0" borderId="81" xfId="53" applyNumberFormat="1" applyFont="1" applyFill="1" applyBorder="1" applyAlignment="1">
      <alignment vertical="center"/>
    </xf>
    <xf numFmtId="182" fontId="30" fillId="0" borderId="14" xfId="53" applyNumberFormat="1" applyFont="1" applyFill="1" applyBorder="1" applyAlignment="1">
      <alignment vertical="center"/>
    </xf>
    <xf numFmtId="0" fontId="5" fillId="0" borderId="54" xfId="0" applyNumberFormat="1" applyFont="1" applyFill="1" applyBorder="1" applyAlignment="1">
      <alignment horizontal="distributed" vertical="center"/>
    </xf>
    <xf numFmtId="0" fontId="5" fillId="0" borderId="60" xfId="0" applyNumberFormat="1" applyFont="1" applyFill="1" applyBorder="1" applyAlignment="1">
      <alignment horizontal="distributed" vertical="center"/>
    </xf>
    <xf numFmtId="187" fontId="5" fillId="0" borderId="15" xfId="53" applyNumberFormat="1" applyFont="1" applyFill="1" applyBorder="1" applyAlignment="1">
      <alignment vertical="center"/>
    </xf>
    <xf numFmtId="187" fontId="5" fillId="0" borderId="53" xfId="53" applyNumberFormat="1" applyFont="1" applyFill="1" applyBorder="1" applyAlignment="1">
      <alignment vertical="center"/>
    </xf>
    <xf numFmtId="187" fontId="5" fillId="0" borderId="60" xfId="53" applyNumberFormat="1" applyFont="1" applyFill="1" applyBorder="1" applyAlignment="1">
      <alignment vertical="center"/>
    </xf>
    <xf numFmtId="182" fontId="5" fillId="0" borderId="15" xfId="53" applyNumberFormat="1" applyFont="1" applyFill="1" applyBorder="1" applyAlignment="1">
      <alignment vertical="center"/>
    </xf>
    <xf numFmtId="187" fontId="5" fillId="0" borderId="53" xfId="53" applyNumberFormat="1" applyFont="1" applyFill="1" applyBorder="1" applyAlignment="1">
      <alignment horizontal="right" vertical="center"/>
    </xf>
    <xf numFmtId="187" fontId="5" fillId="0" borderId="15" xfId="53" applyNumberFormat="1" applyFont="1" applyFill="1" applyBorder="1" applyAlignment="1">
      <alignment horizontal="right" vertical="center"/>
    </xf>
    <xf numFmtId="192" fontId="5" fillId="0" borderId="53" xfId="53" applyNumberFormat="1" applyFont="1" applyFill="1" applyBorder="1" applyAlignment="1">
      <alignment vertical="center"/>
    </xf>
    <xf numFmtId="0" fontId="5" fillId="0" borderId="56" xfId="0" applyNumberFormat="1" applyFont="1" applyFill="1" applyBorder="1" applyAlignment="1">
      <alignment horizontal="distributed" vertical="center"/>
    </xf>
    <xf numFmtId="0" fontId="5" fillId="0" borderId="62" xfId="0" applyNumberFormat="1" applyFont="1" applyFill="1" applyBorder="1" applyAlignment="1">
      <alignment horizontal="distributed" vertical="center"/>
    </xf>
    <xf numFmtId="187" fontId="5" fillId="0" borderId="16" xfId="53" applyNumberFormat="1" applyFont="1" applyFill="1" applyBorder="1" applyAlignment="1">
      <alignment vertical="center"/>
    </xf>
    <xf numFmtId="187" fontId="5" fillId="0" borderId="70" xfId="53" applyNumberFormat="1" applyFont="1" applyFill="1" applyBorder="1" applyAlignment="1">
      <alignment vertical="center"/>
    </xf>
    <xf numFmtId="187" fontId="5" fillId="0" borderId="62" xfId="53" applyNumberFormat="1" applyFont="1" applyFill="1" applyBorder="1" applyAlignment="1">
      <alignment vertical="center"/>
    </xf>
    <xf numFmtId="182" fontId="5" fillId="0" borderId="16" xfId="53" applyNumberFormat="1" applyFont="1" applyFill="1" applyBorder="1" applyAlignment="1">
      <alignment vertical="center"/>
    </xf>
    <xf numFmtId="187" fontId="5" fillId="0" borderId="16" xfId="53" applyNumberFormat="1" applyFont="1" applyFill="1" applyBorder="1" applyAlignment="1">
      <alignment horizontal="right" vertical="center"/>
    </xf>
    <xf numFmtId="0" fontId="5" fillId="0" borderId="0" xfId="0" applyNumberFormat="1" applyFont="1" applyFill="1" applyBorder="1" applyAlignment="1">
      <alignment horizontal="distributed" vertical="center"/>
    </xf>
    <xf numFmtId="187" fontId="5" fillId="0" borderId="0" xfId="53" applyNumberFormat="1" applyFont="1" applyFill="1" applyBorder="1" applyAlignment="1">
      <alignment vertical="center"/>
    </xf>
    <xf numFmtId="187" fontId="5" fillId="0" borderId="0" xfId="0" applyNumberFormat="1" applyFont="1" applyFill="1" applyBorder="1" applyAlignment="1">
      <alignment vertical="center"/>
    </xf>
    <xf numFmtId="187" fontId="5" fillId="0" borderId="0" xfId="53" applyNumberFormat="1" applyFont="1" applyFill="1" applyBorder="1" applyAlignment="1">
      <alignment horizontal="right" vertical="center"/>
    </xf>
    <xf numFmtId="193" fontId="5" fillId="0" borderId="0" xfId="53" applyNumberFormat="1" applyFont="1" applyFill="1" applyBorder="1" applyAlignment="1">
      <alignment horizontal="right" vertical="center"/>
    </xf>
    <xf numFmtId="38" fontId="5" fillId="0" borderId="0" xfId="53" applyFont="1" applyFill="1" applyBorder="1" applyAlignment="1">
      <alignment horizontal="right" vertical="center"/>
    </xf>
    <xf numFmtId="38" fontId="5" fillId="0" borderId="0" xfId="53" applyFont="1" applyFill="1" applyBorder="1" applyAlignment="1">
      <alignment vertical="center"/>
    </xf>
    <xf numFmtId="190" fontId="5" fillId="0" borderId="0" xfId="53" applyNumberFormat="1" applyFont="1" applyFill="1" applyBorder="1" applyAlignment="1">
      <alignment vertical="center"/>
    </xf>
    <xf numFmtId="0" fontId="26" fillId="0" borderId="0" xfId="0" applyNumberFormat="1" applyFont="1" applyFill="1" applyAlignment="1">
      <alignment vertical="center"/>
    </xf>
    <xf numFmtId="0" fontId="32" fillId="0" borderId="3" xfId="0" applyNumberFormat="1" applyFont="1" applyFill="1" applyBorder="1" applyAlignment="1">
      <alignment horizontal="center" vertical="center" wrapText="1"/>
    </xf>
    <xf numFmtId="0" fontId="30" fillId="0" borderId="82" xfId="0" applyNumberFormat="1" applyFont="1" applyFill="1" applyBorder="1" applyAlignment="1">
      <alignment horizontal="distributed" vertical="center"/>
    </xf>
    <xf numFmtId="0" fontId="30" fillId="0" borderId="83" xfId="0" applyNumberFormat="1" applyFont="1" applyFill="1" applyBorder="1" applyAlignment="1">
      <alignment horizontal="distributed" vertical="center"/>
    </xf>
    <xf numFmtId="0" fontId="5" fillId="0" borderId="84" xfId="0" applyNumberFormat="1" applyFont="1" applyFill="1" applyBorder="1" applyAlignment="1">
      <alignment horizontal="distributed" vertical="center"/>
    </xf>
    <xf numFmtId="0" fontId="5" fillId="0" borderId="85" xfId="0" applyNumberFormat="1" applyFont="1" applyFill="1" applyBorder="1" applyAlignment="1">
      <alignment horizontal="distributed" vertical="center"/>
    </xf>
    <xf numFmtId="0" fontId="29" fillId="0" borderId="0" xfId="0" applyNumberFormat="1" applyFont="1" applyFill="1" applyBorder="1" applyAlignment="1">
      <alignment vertical="center"/>
    </xf>
    <xf numFmtId="187" fontId="30" fillId="0" borderId="14" xfId="53" applyNumberFormat="1" applyFont="1" applyFill="1" applyBorder="1" applyAlignment="1">
      <alignment horizontal="right" vertical="center"/>
    </xf>
    <xf numFmtId="0" fontId="5" fillId="0" borderId="13" xfId="0" applyFont="1" applyFill="1" applyBorder="1" applyAlignment="1">
      <alignment vertical="center"/>
    </xf>
    <xf numFmtId="0" fontId="5" fillId="0" borderId="0" xfId="0" applyFont="1" applyFill="1" applyBorder="1" applyAlignment="1">
      <alignment horizontal="right" vertical="center"/>
    </xf>
    <xf numFmtId="0" fontId="5" fillId="0" borderId="65" xfId="0" applyFont="1" applyFill="1" applyBorder="1" applyAlignment="1">
      <alignment horizontal="centerContinuous" vertical="center"/>
    </xf>
    <xf numFmtId="0" fontId="5" fillId="0" borderId="51"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2" xfId="0" applyFont="1" applyFill="1" applyBorder="1" applyAlignment="1">
      <alignment horizontal="center" vertical="center"/>
    </xf>
    <xf numFmtId="49" fontId="5" fillId="0" borderId="66" xfId="0" applyNumberFormat="1" applyFont="1" applyFill="1" applyBorder="1" applyAlignment="1">
      <alignment horizontal="center" vertical="center"/>
    </xf>
    <xf numFmtId="187" fontId="5" fillId="0" borderId="74" xfId="0" applyNumberFormat="1" applyFont="1" applyFill="1" applyBorder="1" applyAlignment="1">
      <alignment vertical="center"/>
    </xf>
    <xf numFmtId="190" fontId="5" fillId="0" borderId="74" xfId="0" applyNumberFormat="1" applyFont="1" applyFill="1" applyBorder="1" applyAlignment="1">
      <alignment vertical="center"/>
    </xf>
    <xf numFmtId="187" fontId="5" fillId="0" borderId="24" xfId="0" applyNumberFormat="1" applyFont="1" applyFill="1" applyBorder="1" applyAlignment="1">
      <alignment vertical="center"/>
    </xf>
    <xf numFmtId="185" fontId="5" fillId="0" borderId="74" xfId="0" applyNumberFormat="1" applyFont="1" applyFill="1" applyBorder="1" applyAlignment="1">
      <alignment vertical="center"/>
    </xf>
    <xf numFmtId="49" fontId="5" fillId="0" borderId="53" xfId="0" applyNumberFormat="1" applyFont="1" applyFill="1" applyBorder="1" applyAlignment="1">
      <alignment horizontal="center" vertical="center"/>
    </xf>
    <xf numFmtId="187" fontId="5" fillId="0" borderId="69" xfId="0" applyNumberFormat="1" applyFont="1" applyFill="1" applyBorder="1" applyAlignment="1">
      <alignment vertical="center"/>
    </xf>
    <xf numFmtId="190" fontId="5" fillId="0" borderId="69" xfId="0" applyNumberFormat="1" applyFont="1" applyFill="1" applyBorder="1" applyAlignment="1">
      <alignment vertical="center"/>
    </xf>
    <xf numFmtId="187" fontId="5" fillId="0" borderId="55" xfId="0" applyNumberFormat="1" applyFont="1" applyFill="1" applyBorder="1" applyAlignment="1">
      <alignment vertical="center"/>
    </xf>
    <xf numFmtId="185" fontId="5" fillId="0" borderId="69" xfId="0" applyNumberFormat="1" applyFont="1" applyFill="1" applyBorder="1" applyAlignment="1">
      <alignment vertical="center"/>
    </xf>
    <xf numFmtId="49" fontId="5" fillId="0" borderId="69" xfId="0" applyNumberFormat="1" applyFont="1" applyFill="1" applyBorder="1" applyAlignment="1">
      <alignment horizontal="center" vertical="center"/>
    </xf>
    <xf numFmtId="187" fontId="5" fillId="0" borderId="53" xfId="0" applyNumberFormat="1" applyFont="1" applyFill="1" applyBorder="1" applyAlignment="1">
      <alignment vertical="center"/>
    </xf>
    <xf numFmtId="190" fontId="5" fillId="0" borderId="53" xfId="0" applyNumberFormat="1" applyFont="1" applyFill="1" applyBorder="1" applyAlignment="1">
      <alignment vertical="center"/>
    </xf>
    <xf numFmtId="187" fontId="5" fillId="0" borderId="54" xfId="0" applyNumberFormat="1" applyFont="1" applyFill="1" applyBorder="1" applyAlignment="1">
      <alignment vertical="center"/>
    </xf>
    <xf numFmtId="185" fontId="5" fillId="0" borderId="53" xfId="0" applyNumberFormat="1" applyFont="1" applyFill="1" applyBorder="1" applyAlignment="1">
      <alignment vertical="center"/>
    </xf>
    <xf numFmtId="49" fontId="5" fillId="0" borderId="18" xfId="0" applyNumberFormat="1" applyFont="1" applyFill="1" applyBorder="1" applyAlignment="1">
      <alignment horizontal="center" vertical="center"/>
    </xf>
    <xf numFmtId="187" fontId="5" fillId="0" borderId="59" xfId="0" applyNumberFormat="1" applyFont="1" applyFill="1" applyBorder="1" applyAlignment="1">
      <alignment vertical="center"/>
    </xf>
    <xf numFmtId="190" fontId="5" fillId="0" borderId="59" xfId="0" applyNumberFormat="1" applyFont="1" applyFill="1" applyBorder="1" applyAlignment="1">
      <alignment vertical="center"/>
    </xf>
    <xf numFmtId="187" fontId="5" fillId="0" borderId="26" xfId="0" applyNumberFormat="1" applyFont="1" applyFill="1" applyBorder="1" applyAlignment="1">
      <alignment vertical="center"/>
    </xf>
    <xf numFmtId="185" fontId="5" fillId="0" borderId="59" xfId="0" applyNumberFormat="1" applyFont="1" applyFill="1" applyBorder="1" applyAlignment="1">
      <alignment vertical="center"/>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68" xfId="0" applyNumberFormat="1" applyFont="1" applyFill="1" applyBorder="1" applyAlignment="1">
      <alignment horizontal="center" vertical="center"/>
    </xf>
    <xf numFmtId="187" fontId="5" fillId="0" borderId="66" xfId="0" applyNumberFormat="1" applyFont="1" applyFill="1" applyBorder="1" applyAlignment="1">
      <alignment vertical="center"/>
    </xf>
    <xf numFmtId="190" fontId="5" fillId="0" borderId="66" xfId="0" applyNumberFormat="1" applyFont="1" applyFill="1" applyBorder="1" applyAlignment="1">
      <alignment vertical="center"/>
    </xf>
    <xf numFmtId="187" fontId="5" fillId="0" borderId="82" xfId="0" applyNumberFormat="1" applyFont="1" applyFill="1" applyBorder="1" applyAlignment="1">
      <alignment vertical="center"/>
    </xf>
    <xf numFmtId="185" fontId="5" fillId="0" borderId="66" xfId="0" applyNumberFormat="1" applyFont="1" applyFill="1" applyBorder="1" applyAlignment="1">
      <alignment vertical="center"/>
    </xf>
    <xf numFmtId="49" fontId="5" fillId="0" borderId="16" xfId="0" applyNumberFormat="1" applyFont="1" applyFill="1" applyBorder="1" applyAlignment="1">
      <alignment horizontal="center" vertical="center"/>
    </xf>
    <xf numFmtId="187" fontId="5" fillId="0" borderId="57" xfId="0" applyNumberFormat="1" applyFont="1" applyFill="1" applyBorder="1" applyAlignment="1">
      <alignment vertical="center"/>
    </xf>
    <xf numFmtId="190" fontId="5" fillId="0" borderId="57" xfId="0" applyNumberFormat="1" applyFont="1" applyFill="1" applyBorder="1" applyAlignment="1">
      <alignment vertical="center"/>
    </xf>
    <xf numFmtId="187" fontId="5" fillId="0" borderId="13" xfId="0" applyNumberFormat="1" applyFont="1" applyFill="1" applyBorder="1" applyAlignment="1">
      <alignment vertical="center"/>
    </xf>
    <xf numFmtId="185" fontId="5" fillId="0" borderId="57" xfId="0" applyNumberFormat="1" applyFont="1" applyFill="1" applyBorder="1" applyAlignment="1">
      <alignment vertical="center"/>
    </xf>
    <xf numFmtId="0" fontId="5" fillId="0" borderId="25" xfId="0" applyFont="1" applyFill="1" applyBorder="1" applyAlignment="1">
      <alignment vertical="center"/>
    </xf>
    <xf numFmtId="49" fontId="5" fillId="0" borderId="0" xfId="0" applyNumberFormat="1" applyFont="1" applyFill="1" applyBorder="1" applyAlignment="1">
      <alignment horizontal="center" vertical="center"/>
    </xf>
    <xf numFmtId="176" fontId="5" fillId="0" borderId="0" xfId="0" applyNumberFormat="1" applyFont="1" applyFill="1" applyBorder="1" applyAlignment="1">
      <alignment vertical="center"/>
    </xf>
    <xf numFmtId="183" fontId="5" fillId="0" borderId="0" xfId="0" applyNumberFormat="1" applyFont="1" applyFill="1" applyBorder="1" applyAlignment="1">
      <alignment vertical="center"/>
    </xf>
    <xf numFmtId="191"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7" fillId="0" borderId="0" xfId="70" applyFont="1" applyFill="1" applyAlignment="1">
      <alignment horizontal="center" vertical="center"/>
    </xf>
    <xf numFmtId="0" fontId="11" fillId="0" borderId="0" xfId="70" applyFont="1" applyFill="1"/>
    <xf numFmtId="49" fontId="5" fillId="0" borderId="51" xfId="70" applyNumberFormat="1" applyFont="1" applyFill="1" applyBorder="1" applyAlignment="1">
      <alignment horizontal="center" vertical="center" wrapText="1"/>
    </xf>
    <xf numFmtId="49" fontId="5" fillId="0" borderId="35" xfId="70" applyNumberFormat="1" applyFont="1" applyFill="1" applyBorder="1" applyAlignment="1">
      <alignment horizontal="center" vertical="center" wrapText="1"/>
    </xf>
    <xf numFmtId="49" fontId="5" fillId="0" borderId="20" xfId="70" applyNumberFormat="1" applyFont="1" applyFill="1" applyBorder="1" applyAlignment="1">
      <alignment horizontal="center" vertical="center" wrapText="1"/>
    </xf>
    <xf numFmtId="49" fontId="5" fillId="0" borderId="2" xfId="70" applyNumberFormat="1" applyFont="1" applyFill="1" applyBorder="1" applyAlignment="1">
      <alignment horizontal="center" vertical="center" wrapText="1"/>
    </xf>
    <xf numFmtId="0" fontId="5" fillId="0" borderId="14" xfId="70" applyFont="1" applyFill="1" applyBorder="1" applyAlignment="1">
      <alignment horizontal="center" vertical="center"/>
    </xf>
    <xf numFmtId="190" fontId="5" fillId="0" borderId="71" xfId="70" applyNumberFormat="1" applyFont="1" applyFill="1" applyBorder="1" applyAlignment="1">
      <alignment vertical="center"/>
    </xf>
    <xf numFmtId="190" fontId="5" fillId="0" borderId="32" xfId="70" applyNumberFormat="1" applyFont="1" applyFill="1" applyBorder="1" applyAlignment="1">
      <alignment vertical="center"/>
    </xf>
    <xf numFmtId="190" fontId="5" fillId="0" borderId="81" xfId="70" applyNumberFormat="1" applyFont="1" applyFill="1" applyBorder="1" applyAlignment="1">
      <alignment vertical="center"/>
    </xf>
    <xf numFmtId="190" fontId="5" fillId="0" borderId="86" xfId="70" applyNumberFormat="1" applyFont="1" applyFill="1" applyBorder="1" applyAlignment="1">
      <alignment vertical="center"/>
    </xf>
    <xf numFmtId="190" fontId="5" fillId="0" borderId="87" xfId="70" applyNumberFormat="1" applyFont="1" applyFill="1" applyBorder="1" applyAlignment="1">
      <alignment vertical="center"/>
    </xf>
    <xf numFmtId="190" fontId="5" fillId="0" borderId="36" xfId="70" applyNumberFormat="1" applyFont="1" applyFill="1" applyBorder="1" applyAlignment="1">
      <alignment vertical="center"/>
    </xf>
    <xf numFmtId="0" fontId="5" fillId="0" borderId="18" xfId="70" applyFont="1" applyFill="1" applyBorder="1" applyAlignment="1">
      <alignment horizontal="center" vertical="center"/>
    </xf>
    <xf numFmtId="190" fontId="5" fillId="0" borderId="75" xfId="70" applyNumberFormat="1" applyFont="1" applyFill="1" applyBorder="1" applyAlignment="1">
      <alignment vertical="center"/>
    </xf>
    <xf numFmtId="190" fontId="5" fillId="0" borderId="30" xfId="70" applyNumberFormat="1" applyFont="1" applyFill="1" applyBorder="1" applyAlignment="1">
      <alignment vertical="center"/>
    </xf>
    <xf numFmtId="190" fontId="5" fillId="0" borderId="85" xfId="70" applyNumberFormat="1" applyFont="1" applyFill="1" applyBorder="1" applyAlignment="1">
      <alignment vertical="center"/>
    </xf>
    <xf numFmtId="190" fontId="5" fillId="0" borderId="88" xfId="70" applyNumberFormat="1" applyFont="1" applyFill="1" applyBorder="1" applyAlignment="1">
      <alignment vertical="center"/>
    </xf>
    <xf numFmtId="190" fontId="5" fillId="0" borderId="89" xfId="70" applyNumberFormat="1" applyFont="1" applyFill="1" applyBorder="1" applyAlignment="1">
      <alignment vertical="center"/>
    </xf>
    <xf numFmtId="190" fontId="5" fillId="0" borderId="40" xfId="70" applyNumberFormat="1" applyFont="1" applyFill="1" applyBorder="1" applyAlignment="1">
      <alignment vertical="center"/>
    </xf>
    <xf numFmtId="0" fontId="5" fillId="0" borderId="16" xfId="70" applyFont="1" applyFill="1" applyBorder="1" applyAlignment="1">
      <alignment horizontal="center" vertical="center"/>
    </xf>
    <xf numFmtId="190" fontId="5" fillId="0" borderId="70" xfId="70" applyNumberFormat="1" applyFont="1" applyFill="1" applyBorder="1" applyAlignment="1">
      <alignment vertical="center"/>
    </xf>
    <xf numFmtId="190" fontId="5" fillId="0" borderId="48" xfId="70" applyNumberFormat="1" applyFont="1" applyFill="1" applyBorder="1" applyAlignment="1">
      <alignment vertical="center"/>
    </xf>
    <xf numFmtId="190" fontId="5" fillId="0" borderId="62" xfId="70" applyNumberFormat="1" applyFont="1" applyFill="1" applyBorder="1" applyAlignment="1">
      <alignment vertical="center"/>
    </xf>
    <xf numFmtId="190" fontId="5" fillId="0" borderId="90" xfId="70" applyNumberFormat="1" applyFont="1" applyFill="1" applyBorder="1" applyAlignment="1">
      <alignment vertical="center"/>
    </xf>
    <xf numFmtId="190" fontId="5" fillId="0" borderId="91" xfId="70" applyNumberFormat="1" applyFont="1" applyFill="1" applyBorder="1" applyAlignment="1">
      <alignment vertical="center"/>
    </xf>
    <xf numFmtId="190" fontId="5" fillId="0" borderId="49" xfId="70" applyNumberFormat="1" applyFont="1" applyFill="1" applyBorder="1" applyAlignment="1">
      <alignment vertical="center"/>
    </xf>
    <xf numFmtId="0" fontId="5" fillId="0" borderId="0" xfId="70" applyFont="1" applyFill="1"/>
    <xf numFmtId="0" fontId="5" fillId="0" borderId="0" xfId="0" applyFont="1"/>
    <xf numFmtId="0" fontId="5" fillId="0" borderId="0" xfId="0" applyFont="1" applyAlignment="1">
      <alignment horizontal="right"/>
    </xf>
    <xf numFmtId="0" fontId="5" fillId="0" borderId="0" xfId="0" applyFont="1" applyAlignment="1">
      <alignment horizontal="center" vertical="center"/>
    </xf>
    <xf numFmtId="0" fontId="5" fillId="0" borderId="13" xfId="0" applyFont="1" applyBorder="1"/>
    <xf numFmtId="0" fontId="5" fillId="0" borderId="0" xfId="0" applyFont="1" applyBorder="1" applyAlignment="1">
      <alignment horizontal="right"/>
    </xf>
    <xf numFmtId="0" fontId="5" fillId="0" borderId="83" xfId="0" applyFont="1" applyBorder="1" applyAlignment="1">
      <alignment horizontal="center" vertical="center"/>
    </xf>
    <xf numFmtId="194" fontId="5" fillId="0" borderId="66" xfId="0" applyNumberFormat="1" applyFont="1" applyBorder="1" applyAlignment="1" applyProtection="1">
      <alignment horizontal="right" vertical="center" shrinkToFit="1"/>
      <protection locked="0"/>
    </xf>
    <xf numFmtId="194" fontId="5" fillId="0" borderId="83" xfId="0" applyNumberFormat="1" applyFont="1" applyBorder="1" applyAlignment="1" applyProtection="1">
      <alignment horizontal="right" vertical="center" shrinkToFit="1"/>
      <protection locked="0"/>
    </xf>
    <xf numFmtId="2" fontId="5" fillId="0" borderId="66" xfId="0" applyNumberFormat="1" applyFont="1" applyBorder="1" applyAlignment="1" applyProtection="1">
      <alignment horizontal="right" vertical="center"/>
      <protection locked="0"/>
    </xf>
    <xf numFmtId="2" fontId="5" fillId="0" borderId="83" xfId="0" applyNumberFormat="1" applyFont="1" applyBorder="1" applyAlignment="1" applyProtection="1">
      <alignment horizontal="right" vertical="center"/>
      <protection locked="0"/>
    </xf>
    <xf numFmtId="196" fontId="5" fillId="0" borderId="66" xfId="0" applyNumberFormat="1" applyFont="1" applyBorder="1" applyAlignment="1" applyProtection="1">
      <alignment horizontal="right" vertical="center"/>
      <protection locked="0"/>
    </xf>
    <xf numFmtId="196" fontId="5" fillId="0" borderId="83" xfId="0" applyNumberFormat="1" applyFont="1" applyBorder="1" applyAlignment="1" applyProtection="1">
      <alignment horizontal="right" vertical="center"/>
      <protection locked="0"/>
    </xf>
    <xf numFmtId="186" fontId="5" fillId="0" borderId="66" xfId="53" applyNumberFormat="1" applyFont="1" applyFill="1" applyBorder="1" applyAlignment="1" applyProtection="1">
      <alignment horizontal="right" vertical="center"/>
      <protection locked="0"/>
    </xf>
    <xf numFmtId="186" fontId="5" fillId="0" borderId="83" xfId="53" applyNumberFormat="1" applyFont="1" applyFill="1" applyBorder="1" applyAlignment="1" applyProtection="1">
      <alignment horizontal="right" vertical="center"/>
      <protection locked="0"/>
    </xf>
    <xf numFmtId="186" fontId="5" fillId="0" borderId="66" xfId="53" applyNumberFormat="1" applyFont="1" applyFill="1" applyBorder="1" applyAlignment="1">
      <alignment horizontal="right" vertical="center"/>
    </xf>
    <xf numFmtId="197" fontId="5" fillId="0" borderId="69" xfId="53" applyNumberFormat="1" applyFont="1" applyFill="1" applyBorder="1" applyAlignment="1" applyProtection="1">
      <alignment horizontal="right" vertical="center"/>
      <protection locked="0"/>
    </xf>
    <xf numFmtId="38" fontId="25" fillId="0" borderId="52" xfId="53" applyFont="1" applyFill="1" applyBorder="1" applyAlignment="1">
      <alignment horizontal="right" vertical="center"/>
    </xf>
    <xf numFmtId="0" fontId="5" fillId="0" borderId="60" xfId="0" applyFont="1" applyBorder="1" applyAlignment="1">
      <alignment horizontal="center" vertical="center"/>
    </xf>
    <xf numFmtId="194" fontId="5" fillId="0" borderId="53" xfId="0" applyNumberFormat="1" applyFont="1" applyBorder="1" applyAlignment="1" applyProtection="1">
      <alignment horizontal="right" vertical="center" shrinkToFit="1"/>
      <protection locked="0"/>
    </xf>
    <xf numFmtId="194" fontId="5" fillId="0" borderId="60" xfId="0" applyNumberFormat="1" applyFont="1" applyBorder="1" applyAlignment="1" applyProtection="1">
      <alignment horizontal="right" vertical="center" shrinkToFit="1"/>
      <protection locked="0"/>
    </xf>
    <xf numFmtId="2" fontId="5" fillId="0" borderId="53" xfId="0" applyNumberFormat="1" applyFont="1" applyBorder="1" applyAlignment="1" applyProtection="1">
      <alignment horizontal="right" vertical="center"/>
      <protection locked="0"/>
    </xf>
    <xf numFmtId="2" fontId="5" fillId="0" borderId="60" xfId="0" applyNumberFormat="1" applyFont="1" applyBorder="1" applyAlignment="1" applyProtection="1">
      <alignment horizontal="right" vertical="center"/>
      <protection locked="0"/>
    </xf>
    <xf numFmtId="186" fontId="5" fillId="0" borderId="67" xfId="53" applyNumberFormat="1" applyFont="1" applyFill="1" applyBorder="1" applyAlignment="1" applyProtection="1">
      <alignment horizontal="right" vertical="center"/>
      <protection locked="0"/>
    </xf>
    <xf numFmtId="186" fontId="5" fillId="0" borderId="60" xfId="53" applyNumberFormat="1" applyFont="1" applyFill="1" applyBorder="1" applyAlignment="1" applyProtection="1">
      <alignment horizontal="right" vertical="center"/>
      <protection locked="0"/>
    </xf>
    <xf numFmtId="186" fontId="5" fillId="0" borderId="53" xfId="53" applyNumberFormat="1" applyFont="1" applyFill="1" applyBorder="1" applyAlignment="1">
      <alignment horizontal="right" vertical="center"/>
    </xf>
    <xf numFmtId="38" fontId="5" fillId="0" borderId="82" xfId="53" applyFont="1" applyFill="1" applyBorder="1" applyAlignment="1">
      <alignment horizontal="right" vertical="center"/>
    </xf>
    <xf numFmtId="196" fontId="5" fillId="0" borderId="53" xfId="0" applyNumberFormat="1" applyFont="1" applyBorder="1" applyAlignment="1" applyProtection="1">
      <alignment horizontal="right" vertical="center"/>
      <protection locked="0"/>
    </xf>
    <xf numFmtId="196" fontId="5" fillId="0" borderId="60" xfId="0" applyNumberFormat="1" applyFont="1" applyBorder="1" applyAlignment="1" applyProtection="1">
      <alignment horizontal="right" vertical="center"/>
      <protection locked="0"/>
    </xf>
    <xf numFmtId="186" fontId="5" fillId="0" borderId="69" xfId="53" applyNumberFormat="1" applyFont="1" applyFill="1" applyBorder="1" applyAlignment="1" applyProtection="1">
      <alignment horizontal="right" vertical="center"/>
      <protection locked="0"/>
    </xf>
    <xf numFmtId="38" fontId="5" fillId="0" borderId="54" xfId="53" applyFont="1" applyFill="1" applyBorder="1" applyAlignment="1">
      <alignment horizontal="right" vertical="center"/>
    </xf>
    <xf numFmtId="0" fontId="5" fillId="0" borderId="61" xfId="0" applyFont="1" applyBorder="1" applyAlignment="1">
      <alignment horizontal="center" vertical="center"/>
    </xf>
    <xf numFmtId="194" fontId="5" fillId="0" borderId="61" xfId="0" applyNumberFormat="1" applyFont="1" applyBorder="1" applyAlignment="1" applyProtection="1">
      <alignment horizontal="right" vertical="center" shrinkToFit="1"/>
      <protection locked="0"/>
    </xf>
    <xf numFmtId="2" fontId="5" fillId="0" borderId="69" xfId="0" applyNumberFormat="1" applyFont="1" applyFill="1" applyBorder="1" applyAlignment="1" applyProtection="1">
      <alignment horizontal="right" vertical="center"/>
      <protection locked="0"/>
    </xf>
    <xf numFmtId="2" fontId="5" fillId="0" borderId="61" xfId="0" applyNumberFormat="1" applyFont="1" applyFill="1" applyBorder="1" applyAlignment="1" applyProtection="1">
      <alignment horizontal="right" vertical="center"/>
      <protection locked="0"/>
    </xf>
    <xf numFmtId="196" fontId="5" fillId="0" borderId="69" xfId="0" applyNumberFormat="1" applyFont="1" applyFill="1" applyBorder="1" applyAlignment="1" applyProtection="1">
      <alignment horizontal="right" vertical="center"/>
      <protection locked="0"/>
    </xf>
    <xf numFmtId="196" fontId="5" fillId="0" borderId="61" xfId="0" applyNumberFormat="1" applyFont="1" applyFill="1" applyBorder="1" applyAlignment="1" applyProtection="1">
      <alignment horizontal="right" vertical="center"/>
      <protection locked="0"/>
    </xf>
    <xf numFmtId="186" fontId="5" fillId="0" borderId="61" xfId="53" applyNumberFormat="1" applyFont="1" applyFill="1" applyBorder="1" applyAlignment="1" applyProtection="1">
      <alignment horizontal="center" vertical="center"/>
      <protection locked="0"/>
    </xf>
    <xf numFmtId="186" fontId="5" fillId="0" borderId="69" xfId="53" applyNumberFormat="1" applyFont="1" applyFill="1" applyBorder="1" applyAlignment="1">
      <alignment horizontal="right" vertical="center"/>
    </xf>
    <xf numFmtId="38" fontId="5" fillId="0" borderId="61" xfId="53" applyFont="1" applyFill="1" applyBorder="1" applyAlignment="1" applyProtection="1">
      <alignment horizontal="right" vertical="center"/>
      <protection locked="0"/>
    </xf>
    <xf numFmtId="201" fontId="5" fillId="0" borderId="55" xfId="53" applyNumberFormat="1" applyFont="1" applyFill="1" applyBorder="1" applyAlignment="1" applyProtection="1">
      <alignment horizontal="right" vertical="center"/>
      <protection locked="0"/>
    </xf>
    <xf numFmtId="2" fontId="5" fillId="0" borderId="83" xfId="0" applyNumberFormat="1" applyFont="1" applyFill="1" applyBorder="1" applyAlignment="1" applyProtection="1">
      <alignment horizontal="right" vertical="center"/>
      <protection locked="0"/>
    </xf>
    <xf numFmtId="196" fontId="5" fillId="0" borderId="83" xfId="0" applyNumberFormat="1" applyFont="1" applyFill="1" applyBorder="1" applyAlignment="1" applyProtection="1">
      <alignment horizontal="right" vertical="center"/>
      <protection locked="0"/>
    </xf>
    <xf numFmtId="186" fontId="5" fillId="0" borderId="83" xfId="53" applyNumberFormat="1" applyFont="1" applyFill="1" applyBorder="1" applyAlignment="1" applyProtection="1">
      <alignment horizontal="center" vertical="center"/>
      <protection locked="0"/>
    </xf>
    <xf numFmtId="0" fontId="5" fillId="0" borderId="66" xfId="53" applyNumberFormat="1" applyFont="1" applyFill="1" applyBorder="1" applyAlignment="1">
      <alignment horizontal="right" vertical="center"/>
    </xf>
    <xf numFmtId="0" fontId="5" fillId="0" borderId="83" xfId="53" applyNumberFormat="1" applyFont="1" applyFill="1" applyBorder="1" applyAlignment="1">
      <alignment vertical="center"/>
    </xf>
    <xf numFmtId="201" fontId="5" fillId="0" borderId="82" xfId="53" applyNumberFormat="1" applyFont="1" applyFill="1" applyBorder="1" applyAlignment="1" applyProtection="1">
      <alignment horizontal="right" vertical="center"/>
      <protection locked="0"/>
    </xf>
    <xf numFmtId="2" fontId="5" fillId="0" borderId="53" xfId="0" applyNumberFormat="1" applyFont="1" applyFill="1" applyBorder="1" applyAlignment="1" applyProtection="1">
      <alignment horizontal="right" vertical="center"/>
      <protection locked="0"/>
    </xf>
    <xf numFmtId="2" fontId="5" fillId="0" borderId="60" xfId="0" applyNumberFormat="1" applyFont="1" applyFill="1" applyBorder="1" applyAlignment="1" applyProtection="1">
      <alignment horizontal="right" vertical="center"/>
      <protection locked="0"/>
    </xf>
    <xf numFmtId="198" fontId="5" fillId="0" borderId="53" xfId="0" applyNumberFormat="1" applyFont="1" applyFill="1" applyBorder="1" applyAlignment="1" applyProtection="1">
      <alignment horizontal="right" vertical="center"/>
      <protection locked="0"/>
    </xf>
    <xf numFmtId="198" fontId="5" fillId="0" borderId="60" xfId="0" applyNumberFormat="1" applyFont="1" applyFill="1" applyBorder="1" applyAlignment="1" applyProtection="1">
      <alignment horizontal="right" vertical="center"/>
      <protection locked="0"/>
    </xf>
    <xf numFmtId="38" fontId="5" fillId="0" borderId="60" xfId="53" applyFont="1" applyFill="1" applyBorder="1" applyAlignment="1" applyProtection="1">
      <alignment horizontal="right" vertical="center"/>
      <protection locked="0"/>
    </xf>
    <xf numFmtId="196" fontId="5" fillId="0" borderId="53" xfId="0" applyNumberFormat="1" applyFont="1" applyFill="1" applyBorder="1" applyAlignment="1" applyProtection="1">
      <alignment horizontal="right" vertical="center"/>
      <protection locked="0"/>
    </xf>
    <xf numFmtId="196" fontId="5" fillId="0" borderId="60" xfId="0" applyNumberFormat="1" applyFont="1" applyFill="1" applyBorder="1" applyAlignment="1" applyProtection="1">
      <alignment horizontal="right" vertical="center"/>
      <protection locked="0"/>
    </xf>
    <xf numFmtId="186" fontId="5" fillId="0" borderId="53" xfId="53" applyNumberFormat="1" applyFont="1" applyFill="1" applyBorder="1" applyAlignment="1" applyProtection="1">
      <alignment horizontal="right" vertical="center"/>
      <protection locked="0"/>
    </xf>
    <xf numFmtId="194" fontId="5" fillId="0" borderId="25" xfId="0" applyNumberFormat="1" applyFont="1" applyFill="1" applyBorder="1" applyAlignment="1" applyProtection="1">
      <alignment horizontal="right" vertical="center" shrinkToFit="1"/>
      <protection locked="0"/>
    </xf>
    <xf numFmtId="2" fontId="5" fillId="0" borderId="25" xfId="0" applyNumberFormat="1" applyFont="1" applyFill="1" applyBorder="1" applyAlignment="1" applyProtection="1">
      <alignment horizontal="right" vertical="center"/>
      <protection locked="0"/>
    </xf>
    <xf numFmtId="196" fontId="5" fillId="0" borderId="25" xfId="0" applyNumberFormat="1" applyFont="1" applyFill="1" applyBorder="1" applyAlignment="1" applyProtection="1">
      <alignment horizontal="right" vertical="center"/>
      <protection locked="0"/>
    </xf>
    <xf numFmtId="38" fontId="5" fillId="0" borderId="25" xfId="53" applyFont="1" applyFill="1" applyBorder="1" applyAlignment="1" applyProtection="1">
      <alignment horizontal="center" vertical="center"/>
      <protection locked="0"/>
    </xf>
    <xf numFmtId="38" fontId="5" fillId="0" borderId="25" xfId="53" applyFont="1" applyFill="1" applyBorder="1" applyAlignment="1">
      <alignment horizontal="right" vertical="center"/>
    </xf>
    <xf numFmtId="38" fontId="5" fillId="0" borderId="0" xfId="53" applyFont="1" applyFill="1" applyBorder="1" applyAlignment="1" applyProtection="1">
      <alignment horizontal="right" vertical="center"/>
      <protection locked="0"/>
    </xf>
    <xf numFmtId="38" fontId="5" fillId="0" borderId="61" xfId="53" applyFont="1" applyFill="1" applyBorder="1" applyAlignment="1">
      <alignment horizontal="center" vertical="center"/>
    </xf>
    <xf numFmtId="38" fontId="5" fillId="0" borderId="82" xfId="53" applyFont="1" applyFill="1" applyBorder="1" applyAlignment="1">
      <alignment horizontal="center" vertical="center"/>
    </xf>
    <xf numFmtId="194" fontId="5" fillId="0" borderId="53" xfId="0" applyNumberFormat="1" applyFont="1" applyBorder="1" applyAlignment="1" applyProtection="1">
      <alignment horizontal="center" vertical="center" shrinkToFit="1"/>
      <protection locked="0"/>
    </xf>
    <xf numFmtId="194" fontId="5" fillId="0" borderId="60" xfId="0" applyNumberFormat="1" applyFont="1" applyBorder="1" applyAlignment="1" applyProtection="1">
      <alignment horizontal="center" vertical="center" shrinkToFit="1"/>
      <protection locked="0"/>
    </xf>
    <xf numFmtId="38" fontId="5" fillId="0" borderId="54" xfId="53" applyFont="1" applyFill="1" applyBorder="1" applyAlignment="1">
      <alignment vertical="center"/>
    </xf>
    <xf numFmtId="197" fontId="5" fillId="0" borderId="53" xfId="53" applyNumberFormat="1" applyFont="1" applyFill="1" applyBorder="1" applyAlignment="1" applyProtection="1">
      <alignment horizontal="right" vertical="center"/>
      <protection locked="0"/>
    </xf>
    <xf numFmtId="194" fontId="5" fillId="0" borderId="69" xfId="0" applyNumberFormat="1" applyFont="1" applyFill="1" applyBorder="1" applyAlignment="1" applyProtection="1">
      <alignment horizontal="right" vertical="center" shrinkToFit="1"/>
      <protection locked="0"/>
    </xf>
    <xf numFmtId="194" fontId="5" fillId="0" borderId="61" xfId="0" applyNumberFormat="1" applyFont="1" applyFill="1" applyBorder="1" applyAlignment="1" applyProtection="1">
      <alignment horizontal="right" vertical="center" shrinkToFit="1"/>
      <protection locked="0"/>
    </xf>
    <xf numFmtId="186" fontId="5" fillId="0" borderId="61" xfId="53" applyNumberFormat="1" applyFont="1" applyFill="1" applyBorder="1" applyAlignment="1" applyProtection="1">
      <alignment horizontal="right" vertical="center"/>
      <protection locked="0"/>
    </xf>
    <xf numFmtId="194" fontId="5" fillId="0" borderId="83" xfId="0" applyNumberFormat="1" applyFont="1" applyFill="1" applyBorder="1" applyAlignment="1" applyProtection="1">
      <alignment horizontal="right" vertical="center" shrinkToFit="1"/>
      <protection locked="0"/>
    </xf>
    <xf numFmtId="186" fontId="5" fillId="0" borderId="25" xfId="53" applyNumberFormat="1" applyFont="1" applyFill="1" applyBorder="1" applyAlignment="1" applyProtection="1">
      <alignment horizontal="right" vertical="center"/>
      <protection locked="0"/>
    </xf>
    <xf numFmtId="186" fontId="5" fillId="0" borderId="75" xfId="53" applyNumberFormat="1" applyFont="1" applyFill="1" applyBorder="1" applyAlignment="1" applyProtection="1">
      <alignment horizontal="right" vertical="center"/>
      <protection locked="0"/>
    </xf>
    <xf numFmtId="38" fontId="5" fillId="0" borderId="55" xfId="53" applyFont="1" applyFill="1" applyBorder="1" applyAlignment="1">
      <alignment vertical="center"/>
    </xf>
    <xf numFmtId="0" fontId="5" fillId="0" borderId="92" xfId="0" applyFont="1" applyBorder="1" applyAlignment="1">
      <alignment horizontal="distributed" vertical="center" justifyLastLine="1"/>
    </xf>
    <xf numFmtId="194" fontId="5" fillId="0" borderId="76" xfId="0" applyNumberFormat="1" applyFont="1" applyBorder="1" applyAlignment="1" applyProtection="1">
      <alignment vertical="center"/>
      <protection locked="0"/>
    </xf>
    <xf numFmtId="194" fontId="5" fillId="0" borderId="92" xfId="0" applyNumberFormat="1" applyFont="1" applyBorder="1" applyAlignment="1" applyProtection="1">
      <alignment vertical="center"/>
      <protection locked="0"/>
    </xf>
    <xf numFmtId="195" fontId="5" fillId="0" borderId="76" xfId="0" applyNumberFormat="1" applyFont="1" applyBorder="1" applyAlignment="1" applyProtection="1">
      <alignment horizontal="right" vertical="center"/>
      <protection locked="0"/>
    </xf>
    <xf numFmtId="195" fontId="5" fillId="0" borderId="92" xfId="0" applyNumberFormat="1" applyFont="1" applyBorder="1" applyAlignment="1" applyProtection="1">
      <alignment horizontal="right" vertical="center"/>
      <protection locked="0"/>
    </xf>
    <xf numFmtId="186" fontId="5" fillId="0" borderId="57" xfId="53" applyNumberFormat="1" applyFont="1" applyFill="1" applyBorder="1" applyAlignment="1" applyProtection="1">
      <alignment horizontal="right" vertical="center"/>
      <protection locked="0"/>
    </xf>
    <xf numFmtId="186" fontId="5" fillId="0" borderId="92" xfId="53" applyNumberFormat="1" applyFont="1" applyFill="1" applyBorder="1" applyAlignment="1" applyProtection="1">
      <alignment horizontal="right" vertical="center"/>
      <protection locked="0"/>
    </xf>
    <xf numFmtId="186" fontId="5" fillId="0" borderId="76" xfId="53" applyNumberFormat="1" applyFont="1" applyFill="1" applyBorder="1" applyAlignment="1" applyProtection="1">
      <alignment horizontal="right" vertical="center"/>
      <protection locked="0"/>
    </xf>
    <xf numFmtId="186" fontId="5" fillId="0" borderId="93" xfId="0" applyNumberFormat="1" applyFont="1" applyFill="1" applyBorder="1" applyAlignment="1">
      <alignment vertical="center"/>
    </xf>
    <xf numFmtId="0" fontId="5" fillId="0" borderId="0" xfId="0" applyFont="1" applyFill="1"/>
    <xf numFmtId="0" fontId="5" fillId="0" borderId="0" xfId="0" applyFont="1" applyFill="1" applyAlignment="1">
      <alignment horizontal="right"/>
    </xf>
    <xf numFmtId="0" fontId="2" fillId="0" borderId="0" xfId="0" applyFont="1" applyAlignment="1">
      <alignment horizontal="center" vertical="center"/>
    </xf>
    <xf numFmtId="0" fontId="5" fillId="0" borderId="13" xfId="0" applyFont="1" applyBorder="1" applyAlignment="1">
      <alignment horizontal="center" vertical="center"/>
    </xf>
    <xf numFmtId="0" fontId="2" fillId="0" borderId="28" xfId="0" applyFont="1" applyBorder="1" applyAlignment="1">
      <alignment horizontal="distributed" vertical="center"/>
    </xf>
    <xf numFmtId="0" fontId="2" fillId="0" borderId="80" xfId="0" applyFont="1" applyBorder="1" applyAlignment="1">
      <alignment horizontal="distributed" vertical="center"/>
    </xf>
    <xf numFmtId="0" fontId="5" fillId="0" borderId="22" xfId="0" applyFont="1" applyBorder="1" applyAlignment="1">
      <alignment horizontal="distributed" vertical="center"/>
    </xf>
    <xf numFmtId="202" fontId="5" fillId="0" borderId="71" xfId="0" applyNumberFormat="1" applyFont="1" applyBorder="1" applyAlignment="1">
      <alignment vertical="center"/>
    </xf>
    <xf numFmtId="202" fontId="5" fillId="0" borderId="71" xfId="0" applyNumberFormat="1" applyFont="1" applyFill="1" applyBorder="1" applyAlignment="1">
      <alignment vertical="center"/>
    </xf>
    <xf numFmtId="0" fontId="5" fillId="0" borderId="25" xfId="0" applyFont="1" applyBorder="1" applyAlignment="1">
      <alignment horizontal="distributed" vertical="center"/>
    </xf>
    <xf numFmtId="202" fontId="5" fillId="0" borderId="53" xfId="0" applyNumberFormat="1" applyFont="1" applyBorder="1" applyAlignment="1">
      <alignment vertical="center"/>
    </xf>
    <xf numFmtId="202" fontId="5" fillId="0" borderId="53" xfId="0" applyNumberFormat="1" applyFont="1" applyFill="1" applyBorder="1" applyAlignment="1">
      <alignment vertical="center"/>
    </xf>
    <xf numFmtId="0" fontId="5" fillId="0" borderId="23" xfId="0" applyFont="1" applyBorder="1" applyAlignment="1">
      <alignment horizontal="distributed" vertical="center"/>
    </xf>
    <xf numFmtId="203" fontId="5" fillId="0" borderId="75" xfId="0" applyNumberFormat="1" applyFont="1" applyBorder="1" applyAlignment="1">
      <alignment vertical="center"/>
    </xf>
    <xf numFmtId="203" fontId="5" fillId="0" borderId="75" xfId="0" applyNumberFormat="1" applyFont="1" applyFill="1" applyBorder="1" applyAlignment="1">
      <alignment vertical="center"/>
    </xf>
    <xf numFmtId="202" fontId="5" fillId="0" borderId="74" xfId="0" applyNumberFormat="1" applyFont="1" applyBorder="1" applyAlignment="1">
      <alignment vertical="center"/>
    </xf>
    <xf numFmtId="202" fontId="5" fillId="0" borderId="74" xfId="0" applyNumberFormat="1" applyFont="1" applyFill="1" applyBorder="1" applyAlignment="1">
      <alignment vertical="center"/>
    </xf>
    <xf numFmtId="202" fontId="5" fillId="0" borderId="57" xfId="0" applyNumberFormat="1" applyFont="1" applyBorder="1" applyAlignment="1">
      <alignment vertical="center"/>
    </xf>
    <xf numFmtId="202" fontId="5" fillId="0" borderId="57" xfId="0" applyNumberFormat="1" applyFont="1" applyFill="1" applyBorder="1" applyAlignment="1">
      <alignment vertical="center"/>
    </xf>
    <xf numFmtId="0" fontId="5" fillId="0" borderId="94" xfId="0" applyFont="1" applyBorder="1" applyAlignment="1">
      <alignment vertical="center"/>
    </xf>
    <xf numFmtId="0" fontId="2" fillId="0" borderId="94" xfId="0" applyFont="1" applyBorder="1" applyAlignment="1">
      <alignment horizontal="distributed" vertical="center"/>
    </xf>
    <xf numFmtId="0" fontId="2" fillId="0" borderId="64" xfId="0" applyFont="1" applyBorder="1" applyAlignment="1">
      <alignment horizontal="distributed" vertical="center"/>
    </xf>
    <xf numFmtId="202" fontId="5" fillId="0" borderId="66" xfId="0" applyNumberFormat="1" applyFont="1" applyBorder="1" applyAlignment="1">
      <alignment vertical="center"/>
    </xf>
    <xf numFmtId="202" fontId="5" fillId="0" borderId="66" xfId="0" applyNumberFormat="1" applyFont="1" applyFill="1" applyBorder="1" applyAlignment="1">
      <alignment vertical="center"/>
    </xf>
    <xf numFmtId="0" fontId="5" fillId="0" borderId="93" xfId="0" applyFont="1" applyBorder="1" applyAlignment="1">
      <alignment vertical="center"/>
    </xf>
    <xf numFmtId="0" fontId="5" fillId="0" borderId="93" xfId="0" applyFont="1" applyBorder="1" applyAlignment="1">
      <alignment horizontal="distributed" vertical="center"/>
    </xf>
    <xf numFmtId="0" fontId="5" fillId="0" borderId="27" xfId="0" applyFont="1" applyBorder="1" applyAlignment="1">
      <alignment horizontal="distributed" vertical="center"/>
    </xf>
    <xf numFmtId="0" fontId="5" fillId="0" borderId="94" xfId="0" applyFont="1" applyBorder="1" applyAlignment="1">
      <alignment horizontal="center" vertical="center"/>
    </xf>
    <xf numFmtId="0" fontId="5" fillId="0" borderId="94" xfId="0" applyFont="1" applyBorder="1" applyAlignment="1">
      <alignment horizontal="centerContinuous" vertical="center"/>
    </xf>
    <xf numFmtId="0" fontId="5" fillId="0" borderId="64" xfId="0" applyFont="1" applyBorder="1" applyAlignment="1">
      <alignment horizontal="centerContinuous" vertical="center"/>
    </xf>
    <xf numFmtId="0" fontId="5" fillId="0" borderId="52" xfId="0" applyFont="1" applyBorder="1" applyAlignment="1">
      <alignment horizontal="center" vertical="center" wrapText="1"/>
    </xf>
    <xf numFmtId="0" fontId="5" fillId="0" borderId="52" xfId="0" applyFont="1" applyBorder="1" applyAlignment="1">
      <alignment horizontal="distributed" vertical="center"/>
    </xf>
    <xf numFmtId="0" fontId="5" fillId="0" borderId="81" xfId="0" applyFont="1" applyBorder="1" applyAlignment="1">
      <alignment horizontal="distributed" vertical="center"/>
    </xf>
    <xf numFmtId="0" fontId="5" fillId="0" borderId="54" xfId="0" applyFont="1" applyBorder="1" applyAlignment="1">
      <alignment horizontal="center" vertical="center" wrapText="1"/>
    </xf>
    <xf numFmtId="0" fontId="5" fillId="0" borderId="54" xfId="0" applyFont="1" applyBorder="1" applyAlignment="1">
      <alignment horizontal="distributed" vertical="center"/>
    </xf>
    <xf numFmtId="0" fontId="5" fillId="0" borderId="60" xfId="0" applyFont="1" applyBorder="1" applyAlignment="1">
      <alignment horizontal="distributed" vertical="center"/>
    </xf>
    <xf numFmtId="0" fontId="5" fillId="0" borderId="84" xfId="0" applyFont="1" applyBorder="1" applyAlignment="1">
      <alignment horizontal="center" vertical="center" wrapText="1"/>
    </xf>
    <xf numFmtId="0" fontId="5" fillId="0" borderId="84" xfId="0" applyFont="1" applyBorder="1" applyAlignment="1">
      <alignment horizontal="centerContinuous" vertical="center"/>
    </xf>
    <xf numFmtId="0" fontId="5" fillId="0" borderId="85" xfId="0" applyFont="1" applyBorder="1" applyAlignment="1">
      <alignment horizontal="centerContinuous" vertical="center"/>
    </xf>
    <xf numFmtId="202" fontId="5" fillId="0" borderId="75" xfId="0" applyNumberFormat="1" applyFont="1" applyBorder="1" applyAlignment="1">
      <alignment vertical="center"/>
    </xf>
    <xf numFmtId="0" fontId="5" fillId="0" borderId="84" xfId="0" applyFont="1" applyBorder="1" applyAlignment="1">
      <alignment horizontal="distributed" vertical="center"/>
    </xf>
    <xf numFmtId="0" fontId="5" fillId="0" borderId="85" xfId="0" applyFont="1" applyBorder="1" applyAlignment="1">
      <alignment horizontal="distributed" vertical="center"/>
    </xf>
    <xf numFmtId="0" fontId="5" fillId="0" borderId="56" xfId="0" applyFont="1" applyBorder="1" applyAlignment="1">
      <alignment horizontal="center" vertical="center" wrapText="1"/>
    </xf>
    <xf numFmtId="0" fontId="5" fillId="0" borderId="56" xfId="0" applyFont="1" applyBorder="1" applyAlignment="1">
      <alignment horizontal="distributed" vertical="center"/>
    </xf>
    <xf numFmtId="0" fontId="5" fillId="0" borderId="62" xfId="0" applyFont="1" applyBorder="1" applyAlignment="1">
      <alignment horizontal="distributed" vertical="center"/>
    </xf>
    <xf numFmtId="202" fontId="5" fillId="0" borderId="70" xfId="0" applyNumberFormat="1" applyFont="1" applyBorder="1" applyAlignment="1">
      <alignment vertical="center"/>
    </xf>
    <xf numFmtId="0" fontId="5" fillId="0" borderId="3" xfId="0" quotePrefix="1" applyFont="1" applyBorder="1" applyAlignment="1">
      <alignment horizontal="center" vertical="center"/>
    </xf>
    <xf numFmtId="49" fontId="5" fillId="0" borderId="60" xfId="0" applyNumberFormat="1" applyFont="1" applyBorder="1" applyAlignment="1">
      <alignment horizontal="center" vertical="center"/>
    </xf>
    <xf numFmtId="188" fontId="5" fillId="0" borderId="14" xfId="0" applyNumberFormat="1" applyFont="1" applyFill="1" applyBorder="1" applyAlignment="1">
      <alignment vertical="center"/>
    </xf>
    <xf numFmtId="188" fontId="5" fillId="0" borderId="71" xfId="0" applyNumberFormat="1" applyFont="1" applyFill="1" applyBorder="1" applyAlignment="1">
      <alignment vertical="center"/>
    </xf>
    <xf numFmtId="188" fontId="5" fillId="0" borderId="15" xfId="0" applyNumberFormat="1" applyFont="1" applyFill="1" applyBorder="1" applyAlignment="1">
      <alignment vertical="center"/>
    </xf>
    <xf numFmtId="188" fontId="5" fillId="0" borderId="53" xfId="0" applyNumberFormat="1" applyFont="1" applyFill="1" applyBorder="1" applyAlignment="1">
      <alignment vertical="center"/>
    </xf>
    <xf numFmtId="49" fontId="5" fillId="0" borderId="61" xfId="0" applyNumberFormat="1" applyFont="1" applyBorder="1" applyAlignment="1">
      <alignment horizontal="center" vertical="center"/>
    </xf>
    <xf numFmtId="188" fontId="5" fillId="0" borderId="21" xfId="0" applyNumberFormat="1" applyFont="1" applyFill="1" applyBorder="1" applyAlignment="1">
      <alignment vertical="center"/>
    </xf>
    <xf numFmtId="188" fontId="5" fillId="0" borderId="67" xfId="0" applyNumberFormat="1" applyFont="1" applyFill="1" applyBorder="1" applyAlignment="1">
      <alignment vertical="center"/>
    </xf>
    <xf numFmtId="49" fontId="5" fillId="0" borderId="62" xfId="0" applyNumberFormat="1" applyFont="1" applyBorder="1" applyAlignment="1">
      <alignment horizontal="center" vertical="center"/>
    </xf>
    <xf numFmtId="188" fontId="50" fillId="0" borderId="58" xfId="0" applyNumberFormat="1" applyFont="1" applyFill="1" applyBorder="1" applyAlignment="1">
      <alignment vertical="center"/>
    </xf>
    <xf numFmtId="188" fontId="50" fillId="0" borderId="57"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1" fillId="0" borderId="0" xfId="0" applyFont="1" applyFill="1" applyAlignment="1">
      <alignment vertical="center"/>
    </xf>
    <xf numFmtId="0" fontId="2" fillId="0" borderId="13" xfId="0" applyFont="1" applyFill="1" applyBorder="1" applyAlignment="1">
      <alignment vertical="center"/>
    </xf>
    <xf numFmtId="0" fontId="5" fillId="0" borderId="59"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2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2" xfId="0" applyFont="1" applyFill="1" applyBorder="1" applyAlignment="1">
      <alignment horizontal="center" vertical="center"/>
    </xf>
    <xf numFmtId="187" fontId="5" fillId="0" borderId="15" xfId="0" applyNumberFormat="1" applyFont="1" applyFill="1" applyBorder="1" applyAlignment="1">
      <alignment vertical="center"/>
    </xf>
    <xf numFmtId="187" fontId="5" fillId="0" borderId="60" xfId="0" applyNumberFormat="1" applyFont="1" applyFill="1" applyBorder="1" applyAlignment="1">
      <alignment vertical="center"/>
    </xf>
    <xf numFmtId="0" fontId="5" fillId="0" borderId="60" xfId="0" applyFont="1" applyFill="1" applyBorder="1" applyAlignment="1">
      <alignment horizontal="center" vertical="center"/>
    </xf>
    <xf numFmtId="187" fontId="5" fillId="0" borderId="15" xfId="0" applyNumberFormat="1" applyFont="1" applyFill="1" applyBorder="1" applyAlignment="1">
      <alignment horizontal="right" vertical="center"/>
    </xf>
    <xf numFmtId="49" fontId="5" fillId="0" borderId="60" xfId="0" applyNumberFormat="1" applyFont="1" applyFill="1" applyBorder="1" applyAlignment="1">
      <alignment horizontal="center" vertical="center"/>
    </xf>
    <xf numFmtId="0" fontId="5" fillId="0" borderId="60"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187" fontId="5" fillId="0" borderId="16" xfId="0" applyNumberFormat="1" applyFont="1" applyFill="1" applyBorder="1" applyAlignment="1">
      <alignment horizontal="right" vertical="center"/>
    </xf>
    <xf numFmtId="187" fontId="5" fillId="0" borderId="16" xfId="0" applyNumberFormat="1" applyFont="1" applyFill="1" applyBorder="1" applyAlignment="1">
      <alignment vertical="center"/>
    </xf>
    <xf numFmtId="187" fontId="5" fillId="0" borderId="70" xfId="0" applyNumberFormat="1" applyFont="1" applyFill="1" applyBorder="1" applyAlignment="1">
      <alignment vertical="center"/>
    </xf>
    <xf numFmtId="187" fontId="5" fillId="0" borderId="62" xfId="0" applyNumberFormat="1" applyFont="1" applyFill="1" applyBorder="1" applyAlignment="1">
      <alignment vertical="center"/>
    </xf>
    <xf numFmtId="49" fontId="5" fillId="0" borderId="0" xfId="0" applyNumberFormat="1" applyFont="1" applyFill="1" applyBorder="1" applyAlignment="1">
      <alignment horizontal="left" vertical="center"/>
    </xf>
    <xf numFmtId="187" fontId="5" fillId="0" borderId="0" xfId="0" applyNumberFormat="1" applyFont="1" applyFill="1" applyBorder="1" applyAlignment="1">
      <alignment horizontal="right" vertical="center"/>
    </xf>
    <xf numFmtId="0" fontId="5" fillId="0" borderId="3" xfId="0" applyFont="1" applyFill="1" applyBorder="1" applyAlignment="1">
      <alignment horizontal="center" vertical="center" shrinkToFit="1"/>
    </xf>
    <xf numFmtId="0" fontId="5" fillId="0" borderId="3" xfId="0" applyFont="1" applyFill="1" applyBorder="1" applyAlignment="1">
      <alignment horizontal="center" vertical="center" wrapText="1" shrinkToFit="1"/>
    </xf>
    <xf numFmtId="0" fontId="5" fillId="0" borderId="5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204" fontId="5" fillId="0" borderId="15" xfId="0" applyNumberFormat="1" applyFont="1" applyFill="1" applyBorder="1" applyAlignment="1">
      <alignment vertical="center"/>
    </xf>
    <xf numFmtId="204" fontId="5" fillId="0" borderId="15" xfId="0" applyNumberFormat="1" applyFont="1" applyFill="1" applyBorder="1" applyAlignment="1">
      <alignment horizontal="right" vertical="center"/>
    </xf>
    <xf numFmtId="204" fontId="5" fillId="0" borderId="53" xfId="0" applyNumberFormat="1" applyFont="1" applyFill="1" applyBorder="1" applyAlignment="1">
      <alignment vertical="center"/>
    </xf>
    <xf numFmtId="204" fontId="5" fillId="0" borderId="70" xfId="0" applyNumberFormat="1" applyFont="1" applyFill="1" applyBorder="1" applyAlignment="1">
      <alignment vertical="center"/>
    </xf>
    <xf numFmtId="0" fontId="5" fillId="0" borderId="0" xfId="0" applyFont="1" applyFill="1" applyAlignment="1">
      <alignment horizontal="left" vertical="center" wrapText="1"/>
    </xf>
    <xf numFmtId="0" fontId="5" fillId="0" borderId="13" xfId="0" applyFont="1" applyBorder="1" applyAlignment="1">
      <alignment horizontal="left" vertical="center"/>
    </xf>
    <xf numFmtId="205" fontId="5" fillId="0" borderId="68" xfId="0" applyNumberFormat="1" applyFont="1" applyBorder="1" applyAlignment="1">
      <alignment horizontal="right" vertical="center"/>
    </xf>
    <xf numFmtId="205" fontId="5" fillId="0" borderId="69" xfId="0" applyNumberFormat="1" applyFont="1" applyBorder="1" applyAlignment="1">
      <alignment horizontal="right" vertical="center"/>
    </xf>
    <xf numFmtId="205" fontId="5" fillId="0" borderId="53" xfId="0" applyNumberFormat="1" applyFont="1" applyBorder="1" applyAlignment="1">
      <alignment horizontal="right" vertical="center"/>
    </xf>
    <xf numFmtId="205" fontId="5" fillId="0" borderId="67" xfId="0" applyNumberFormat="1" applyFont="1" applyBorder="1" applyAlignment="1">
      <alignment horizontal="right" vertical="center"/>
    </xf>
    <xf numFmtId="205" fontId="5" fillId="0" borderId="15" xfId="0" applyNumberFormat="1" applyFont="1" applyBorder="1" applyAlignment="1">
      <alignment horizontal="right" vertical="center"/>
    </xf>
    <xf numFmtId="205" fontId="5" fillId="0" borderId="58" xfId="0" applyNumberFormat="1" applyFont="1" applyBorder="1" applyAlignment="1">
      <alignment horizontal="right" vertical="center"/>
    </xf>
    <xf numFmtId="205" fontId="5" fillId="0" borderId="57" xfId="0" applyNumberFormat="1" applyFont="1" applyBorder="1" applyAlignment="1">
      <alignment horizontal="right" vertical="center"/>
    </xf>
    <xf numFmtId="205" fontId="5" fillId="0" borderId="16" xfId="0" applyNumberFormat="1" applyFont="1" applyBorder="1" applyAlignment="1">
      <alignment horizontal="right" vertical="center"/>
    </xf>
    <xf numFmtId="205" fontId="5" fillId="0" borderId="70" xfId="0" applyNumberFormat="1" applyFont="1" applyBorder="1" applyAlignment="1">
      <alignment horizontal="right" vertical="center"/>
    </xf>
    <xf numFmtId="0" fontId="5" fillId="0" borderId="0" xfId="71" applyFont="1" applyAlignment="1">
      <alignment vertical="center"/>
    </xf>
    <xf numFmtId="0" fontId="11" fillId="0" borderId="0" xfId="71"/>
    <xf numFmtId="0" fontId="7" fillId="0" borderId="0" xfId="71" applyFont="1" applyBorder="1" applyAlignment="1">
      <alignment horizontal="center" vertical="center"/>
    </xf>
    <xf numFmtId="0" fontId="5" fillId="0" borderId="0" xfId="71" applyFont="1" applyBorder="1" applyAlignment="1">
      <alignment horizontal="left" vertical="center"/>
    </xf>
    <xf numFmtId="0" fontId="51" fillId="0" borderId="0" xfId="71" applyFont="1" applyBorder="1" applyAlignment="1">
      <alignment horizontal="left" vertical="center"/>
    </xf>
    <xf numFmtId="0" fontId="5" fillId="0" borderId="3" xfId="71" applyFont="1" applyBorder="1" applyAlignment="1">
      <alignment horizontal="center" vertical="center" wrapText="1"/>
    </xf>
    <xf numFmtId="0" fontId="5" fillId="0" borderId="51" xfId="71" applyFont="1" applyBorder="1" applyAlignment="1">
      <alignment horizontal="center" vertical="center" wrapText="1"/>
    </xf>
    <xf numFmtId="49" fontId="5" fillId="0" borderId="83" xfId="71" applyNumberFormat="1" applyFont="1" applyBorder="1" applyAlignment="1">
      <alignment horizontal="center" vertical="center"/>
    </xf>
    <xf numFmtId="177" fontId="5" fillId="0" borderId="79" xfId="71" applyNumberFormat="1" applyFont="1" applyBorder="1" applyAlignment="1">
      <alignment vertical="center"/>
    </xf>
    <xf numFmtId="177" fontId="5" fillId="0" borderId="74" xfId="71" applyNumberFormat="1" applyFont="1" applyBorder="1" applyAlignment="1">
      <alignment vertical="center"/>
    </xf>
    <xf numFmtId="49" fontId="5" fillId="0" borderId="60" xfId="71" applyNumberFormat="1" applyFont="1" applyBorder="1" applyAlignment="1">
      <alignment horizontal="center" vertical="center"/>
    </xf>
    <xf numFmtId="177" fontId="5" fillId="0" borderId="68" xfId="71" applyNumberFormat="1" applyFont="1" applyBorder="1" applyAlignment="1">
      <alignment vertical="center"/>
    </xf>
    <xf numFmtId="177" fontId="5" fillId="0" borderId="69" xfId="71" applyNumberFormat="1" applyFont="1" applyBorder="1" applyAlignment="1">
      <alignment vertical="center"/>
    </xf>
    <xf numFmtId="49" fontId="5" fillId="0" borderId="61" xfId="71" applyNumberFormat="1" applyFont="1" applyBorder="1" applyAlignment="1">
      <alignment horizontal="center" vertical="center"/>
    </xf>
    <xf numFmtId="177" fontId="5" fillId="0" borderId="15" xfId="71" applyNumberFormat="1" applyFont="1" applyBorder="1" applyAlignment="1">
      <alignment vertical="center"/>
    </xf>
    <xf numFmtId="177" fontId="5" fillId="0" borderId="53" xfId="71" applyNumberFormat="1" applyFont="1" applyBorder="1" applyAlignment="1">
      <alignment vertical="center"/>
    </xf>
    <xf numFmtId="49" fontId="5" fillId="0" borderId="62" xfId="71" applyNumberFormat="1" applyFont="1" applyBorder="1" applyAlignment="1">
      <alignment horizontal="center" vertical="center"/>
    </xf>
    <xf numFmtId="177" fontId="5" fillId="0" borderId="58" xfId="71" applyNumberFormat="1" applyFont="1" applyBorder="1" applyAlignment="1">
      <alignment horizontal="right" vertical="center"/>
    </xf>
    <xf numFmtId="177" fontId="5" fillId="0" borderId="58" xfId="71" applyNumberFormat="1" applyFont="1" applyBorder="1" applyAlignment="1">
      <alignment vertical="center"/>
    </xf>
    <xf numFmtId="177" fontId="5" fillId="0" borderId="57" xfId="71" applyNumberFormat="1" applyFont="1" applyBorder="1" applyAlignment="1">
      <alignment horizontal="right" vertical="center"/>
    </xf>
    <xf numFmtId="0" fontId="5" fillId="0" borderId="0" xfId="71" applyFont="1" applyAlignment="1">
      <alignment horizontal="left" vertical="center"/>
    </xf>
    <xf numFmtId="0" fontId="11" fillId="0" borderId="0" xfId="74">
      <alignment vertical="center"/>
    </xf>
    <xf numFmtId="0" fontId="54" fillId="20" borderId="95" xfId="74" applyFont="1" applyFill="1" applyBorder="1" applyAlignment="1">
      <alignment horizontal="left" vertical="center" indent="1"/>
    </xf>
    <xf numFmtId="0" fontId="53" fillId="20" borderId="96" xfId="74" applyFont="1" applyFill="1" applyBorder="1" applyAlignment="1">
      <alignment horizontal="distributed" vertical="center" justifyLastLine="1"/>
    </xf>
    <xf numFmtId="0" fontId="53" fillId="20" borderId="96" xfId="74" applyFont="1" applyFill="1" applyBorder="1" applyAlignment="1">
      <alignment horizontal="center" vertical="center"/>
    </xf>
    <xf numFmtId="0" fontId="56" fillId="20" borderId="0" xfId="74" applyFont="1" applyFill="1" applyAlignment="1">
      <alignment horizontal="center" vertical="center"/>
    </xf>
    <xf numFmtId="0" fontId="55" fillId="20" borderId="0" xfId="74" applyFont="1" applyFill="1" applyAlignment="1">
      <alignment horizontal="center" vertical="center"/>
    </xf>
    <xf numFmtId="0" fontId="56" fillId="20" borderId="97" xfId="74" applyFont="1" applyFill="1" applyBorder="1" applyAlignment="1">
      <alignment horizontal="center" vertical="center"/>
    </xf>
    <xf numFmtId="0" fontId="56" fillId="20" borderId="98" xfId="74" applyFont="1" applyFill="1" applyBorder="1" applyAlignment="1">
      <alignment horizontal="center" vertical="center"/>
    </xf>
    <xf numFmtId="0" fontId="53" fillId="20" borderId="99" xfId="74" applyFont="1" applyFill="1" applyBorder="1" applyAlignment="1">
      <alignment horizontal="center" vertical="center"/>
    </xf>
    <xf numFmtId="0" fontId="57" fillId="20" borderId="95" xfId="47" applyFont="1" applyFill="1" applyBorder="1" applyAlignment="1" applyProtection="1">
      <alignment horizontal="center" vertical="center"/>
    </xf>
    <xf numFmtId="0" fontId="57" fillId="20" borderId="0" xfId="47" applyFont="1" applyFill="1" applyAlignment="1" applyProtection="1">
      <alignment horizontal="center" vertical="center"/>
    </xf>
    <xf numFmtId="0" fontId="57" fillId="20" borderId="100" xfId="47" applyFont="1" applyFill="1" applyBorder="1" applyAlignment="1" applyProtection="1">
      <alignment horizontal="center" vertical="center"/>
    </xf>
    <xf numFmtId="0" fontId="58" fillId="20" borderId="101" xfId="47" applyFont="1" applyFill="1" applyBorder="1" applyAlignment="1" applyProtection="1">
      <alignment vertical="center"/>
    </xf>
    <xf numFmtId="0" fontId="58" fillId="20" borderId="95" xfId="47" applyFont="1" applyFill="1" applyBorder="1" applyAlignment="1" applyProtection="1">
      <alignment vertical="center"/>
    </xf>
    <xf numFmtId="0" fontId="58" fillId="20" borderId="0" xfId="47" applyFont="1" applyFill="1" applyAlignment="1" applyProtection="1">
      <alignment vertical="center"/>
    </xf>
    <xf numFmtId="0" fontId="58" fillId="20" borderId="100" xfId="47" applyFont="1" applyFill="1" applyBorder="1" applyAlignment="1" applyProtection="1">
      <alignment vertical="center"/>
    </xf>
    <xf numFmtId="0" fontId="58" fillId="20" borderId="102" xfId="47" applyFont="1" applyFill="1" applyBorder="1" applyAlignment="1" applyProtection="1">
      <alignment vertical="center"/>
    </xf>
    <xf numFmtId="0" fontId="56" fillId="20" borderId="98" xfId="74" applyFont="1" applyFill="1" applyBorder="1" applyAlignment="1">
      <alignment horizontal="center" vertical="center"/>
    </xf>
    <xf numFmtId="0" fontId="56" fillId="20" borderId="103" xfId="74" applyFont="1" applyFill="1" applyBorder="1" applyAlignment="1">
      <alignment horizontal="center" vertical="center"/>
    </xf>
    <xf numFmtId="0" fontId="52" fillId="0" borderId="0" xfId="74" applyFont="1" applyAlignment="1">
      <alignment horizontal="center" vertical="center"/>
    </xf>
    <xf numFmtId="0" fontId="7" fillId="20" borderId="0" xfId="74" applyFont="1" applyFill="1" applyAlignment="1">
      <alignment horizontal="center" vertical="center"/>
    </xf>
    <xf numFmtId="0" fontId="53" fillId="20" borderId="104" xfId="74" applyFont="1" applyFill="1" applyBorder="1" applyAlignment="1">
      <alignment horizontal="distributed" vertical="center" justifyLastLine="1"/>
    </xf>
    <xf numFmtId="0" fontId="5" fillId="0" borderId="24" xfId="0" applyFont="1" applyBorder="1" applyAlignment="1">
      <alignment horizontal="distributed" vertical="center"/>
    </xf>
    <xf numFmtId="0" fontId="5" fillId="0" borderId="0" xfId="0" applyFont="1" applyBorder="1" applyAlignment="1">
      <alignment horizontal="distributed" vertical="center"/>
    </xf>
    <xf numFmtId="0" fontId="5" fillId="0" borderId="26" xfId="0" applyFont="1" applyBorder="1" applyAlignment="1">
      <alignment horizontal="distributed" vertical="center"/>
    </xf>
    <xf numFmtId="0" fontId="5" fillId="0" borderId="28" xfId="0" applyFont="1" applyBorder="1" applyAlignment="1">
      <alignment horizontal="center" vertical="center"/>
    </xf>
    <xf numFmtId="0" fontId="5" fillId="0" borderId="80" xfId="0" applyFont="1"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5" fillId="0" borderId="13" xfId="0" applyFont="1" applyBorder="1" applyAlignment="1">
      <alignment horizontal="distributed" vertical="center"/>
    </xf>
    <xf numFmtId="0" fontId="5" fillId="0" borderId="24" xfId="0" applyFont="1" applyBorder="1" applyAlignment="1">
      <alignment horizontal="distributed" vertical="center" shrinkToFit="1"/>
    </xf>
    <xf numFmtId="0" fontId="5" fillId="0" borderId="26" xfId="0" applyFont="1" applyBorder="1" applyAlignment="1">
      <alignment horizontal="distributed" vertical="center" shrinkToFit="1"/>
    </xf>
    <xf numFmtId="0" fontId="5" fillId="0" borderId="50" xfId="0" applyFont="1" applyBorder="1" applyAlignment="1">
      <alignment horizontal="center" vertical="center"/>
    </xf>
    <xf numFmtId="0" fontId="0" fillId="0" borderId="28" xfId="0"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5" fillId="0" borderId="63" xfId="63" applyFont="1" applyBorder="1" applyAlignment="1">
      <alignment horizontal="center" vertical="center"/>
    </xf>
    <xf numFmtId="0" fontId="5" fillId="0" borderId="64" xfId="63" applyFont="1" applyBorder="1" applyAlignment="1">
      <alignment horizontal="center" vertical="center"/>
    </xf>
    <xf numFmtId="0" fontId="5" fillId="0" borderId="94" xfId="63" applyFont="1" applyBorder="1" applyAlignment="1">
      <alignment horizontal="center" vertical="center"/>
    </xf>
    <xf numFmtId="0" fontId="7" fillId="0" borderId="0" xfId="63" applyFont="1" applyAlignment="1">
      <alignment horizontal="center" vertical="center"/>
    </xf>
    <xf numFmtId="0" fontId="5" fillId="0" borderId="80" xfId="63" applyFont="1" applyBorder="1" applyAlignment="1">
      <alignment horizontal="distributed" vertical="center" justifyLastLine="1"/>
    </xf>
    <xf numFmtId="0" fontId="11" fillId="0" borderId="23" xfId="63" applyBorder="1" applyAlignment="1">
      <alignment horizontal="distributed" vertical="center" justifyLastLine="1"/>
    </xf>
    <xf numFmtId="0" fontId="5" fillId="0" borderId="65" xfId="63" applyFont="1" applyBorder="1" applyAlignment="1">
      <alignment horizontal="center" vertical="center"/>
    </xf>
    <xf numFmtId="0" fontId="5" fillId="0" borderId="3" xfId="63" applyFont="1" applyBorder="1" applyAlignment="1">
      <alignment horizontal="center" vertical="center"/>
    </xf>
    <xf numFmtId="0" fontId="5" fillId="0" borderId="51" xfId="63" applyFont="1" applyBorder="1" applyAlignment="1">
      <alignment horizontal="center" vertical="center"/>
    </xf>
    <xf numFmtId="0" fontId="5" fillId="0" borderId="65" xfId="64" applyFont="1" applyBorder="1" applyAlignment="1">
      <alignment horizontal="center" vertical="center"/>
    </xf>
    <xf numFmtId="0" fontId="5" fillId="0" borderId="3" xfId="64" applyFont="1" applyBorder="1" applyAlignment="1">
      <alignment horizontal="center" vertical="center"/>
    </xf>
    <xf numFmtId="0" fontId="5" fillId="0" borderId="63" xfId="64" applyFont="1" applyBorder="1" applyAlignment="1">
      <alignment horizontal="center" vertical="center"/>
    </xf>
    <xf numFmtId="0" fontId="5" fillId="0" borderId="94" xfId="64" applyFont="1" applyBorder="1" applyAlignment="1">
      <alignment horizontal="center" vertical="center"/>
    </xf>
    <xf numFmtId="0" fontId="5" fillId="0" borderId="64" xfId="64" applyFont="1" applyBorder="1" applyAlignment="1">
      <alignment horizontal="center" vertical="center"/>
    </xf>
    <xf numFmtId="0" fontId="7" fillId="0" borderId="0" xfId="64" applyFont="1" applyAlignment="1">
      <alignment horizontal="center" vertical="center"/>
    </xf>
    <xf numFmtId="0" fontId="5" fillId="0" borderId="80" xfId="64" applyFont="1" applyBorder="1" applyAlignment="1">
      <alignment horizontal="distributed" vertical="center" justifyLastLine="1"/>
    </xf>
    <xf numFmtId="0" fontId="11" fillId="0" borderId="23" xfId="64" applyBorder="1" applyAlignment="1">
      <alignment horizontal="distributed" vertical="center" justifyLastLine="1"/>
    </xf>
    <xf numFmtId="0" fontId="5" fillId="0" borderId="51" xfId="64" applyFont="1" applyBorder="1" applyAlignment="1">
      <alignment horizontal="center" vertical="center"/>
    </xf>
    <xf numFmtId="0" fontId="11" fillId="0" borderId="94" xfId="64" applyBorder="1" applyAlignment="1">
      <alignment horizontal="center" vertical="center"/>
    </xf>
    <xf numFmtId="0" fontId="11" fillId="0" borderId="64" xfId="64" applyBorder="1" applyAlignment="1">
      <alignment horizontal="center" vertical="center"/>
    </xf>
    <xf numFmtId="0" fontId="5" fillId="0" borderId="63" xfId="0" applyFont="1" applyBorder="1" applyAlignment="1">
      <alignment horizontal="center" vertical="center"/>
    </xf>
    <xf numFmtId="0" fontId="23" fillId="0" borderId="94" xfId="0" applyFont="1" applyBorder="1" applyAlignment="1">
      <alignment horizontal="center" vertical="center"/>
    </xf>
    <xf numFmtId="0" fontId="23" fillId="0" borderId="64" xfId="0" applyFont="1" applyBorder="1" applyAlignment="1">
      <alignment horizontal="center" vertical="center"/>
    </xf>
    <xf numFmtId="0" fontId="5" fillId="0" borderId="80" xfId="0" applyFont="1" applyBorder="1" applyAlignment="1">
      <alignment horizontal="distributed" vertical="center" justifyLastLine="1"/>
    </xf>
    <xf numFmtId="0" fontId="5" fillId="0" borderId="23" xfId="0" applyFont="1" applyBorder="1" applyAlignment="1">
      <alignment horizontal="distributed" vertical="center" justifyLastLine="1"/>
    </xf>
    <xf numFmtId="0" fontId="0" fillId="0" borderId="0" xfId="0" applyAlignment="1">
      <alignment vertical="center"/>
    </xf>
    <xf numFmtId="0" fontId="5" fillId="0" borderId="65" xfId="0" applyFont="1" applyBorder="1" applyAlignment="1">
      <alignment horizontal="center" vertical="center"/>
    </xf>
    <xf numFmtId="0" fontId="5" fillId="0" borderId="3" xfId="0" applyFont="1" applyBorder="1" applyAlignment="1">
      <alignment horizontal="center" vertical="center"/>
    </xf>
    <xf numFmtId="0" fontId="5" fillId="0" borderId="51" xfId="0" applyFont="1" applyBorder="1" applyAlignment="1">
      <alignment horizontal="center" vertical="center"/>
    </xf>
    <xf numFmtId="0" fontId="5" fillId="0" borderId="64" xfId="0" applyFont="1" applyBorder="1" applyAlignment="1">
      <alignment horizontal="center" vertical="center"/>
    </xf>
    <xf numFmtId="0" fontId="7" fillId="0" borderId="0" xfId="65" applyFont="1" applyAlignment="1">
      <alignment horizontal="center" vertical="center"/>
    </xf>
    <xf numFmtId="0" fontId="11" fillId="0" borderId="0" xfId="65" applyAlignment="1">
      <alignment vertical="center"/>
    </xf>
    <xf numFmtId="0" fontId="5" fillId="0" borderId="63" xfId="65" applyFont="1" applyBorder="1" applyAlignment="1">
      <alignment horizontal="center" vertical="center"/>
    </xf>
    <xf numFmtId="0" fontId="25" fillId="0" borderId="94" xfId="65" applyFont="1" applyBorder="1" applyAlignment="1">
      <alignment horizontal="center" vertical="center"/>
    </xf>
    <xf numFmtId="0" fontId="25" fillId="0" borderId="64" xfId="65" applyFont="1" applyBorder="1" applyAlignment="1">
      <alignment horizontal="center" vertical="center"/>
    </xf>
    <xf numFmtId="0" fontId="5" fillId="0" borderId="50" xfId="65" applyFont="1" applyBorder="1" applyAlignment="1">
      <alignment horizontal="center" vertical="center"/>
    </xf>
    <xf numFmtId="0" fontId="5" fillId="0" borderId="59" xfId="65" applyFont="1" applyBorder="1" applyAlignment="1">
      <alignment horizontal="center" vertical="center"/>
    </xf>
    <xf numFmtId="0" fontId="5" fillId="0" borderId="80" xfId="65" applyFont="1" applyBorder="1" applyAlignment="1">
      <alignment horizontal="distributed" vertical="center" justifyLastLine="1"/>
    </xf>
    <xf numFmtId="0" fontId="5" fillId="0" borderId="23" xfId="65" applyFont="1" applyBorder="1" applyAlignment="1">
      <alignment horizontal="distributed" vertical="center" justifyLastLine="1"/>
    </xf>
    <xf numFmtId="0" fontId="5" fillId="0" borderId="64" xfId="65" applyFont="1" applyBorder="1" applyAlignment="1">
      <alignment horizontal="center" vertical="center"/>
    </xf>
    <xf numFmtId="0" fontId="5" fillId="0" borderId="20" xfId="66" applyFont="1" applyBorder="1" applyAlignment="1">
      <alignment horizontal="center" vertical="center" textRotation="255" shrinkToFit="1"/>
    </xf>
    <xf numFmtId="0" fontId="5" fillId="0" borderId="92" xfId="66" applyFont="1" applyBorder="1" applyAlignment="1">
      <alignment horizontal="center" vertical="center" textRotation="255" shrinkToFit="1"/>
    </xf>
    <xf numFmtId="0" fontId="5" fillId="0" borderId="64" xfId="66" applyFont="1" applyBorder="1" applyAlignment="1">
      <alignment horizontal="center" vertical="center"/>
    </xf>
    <xf numFmtId="0" fontId="5" fillId="0" borderId="22" xfId="66" applyFont="1" applyBorder="1" applyAlignment="1">
      <alignment horizontal="center" vertical="center"/>
    </xf>
    <xf numFmtId="0" fontId="7" fillId="0" borderId="0" xfId="66" applyFont="1" applyAlignment="1">
      <alignment horizontal="center" vertical="center"/>
    </xf>
    <xf numFmtId="0" fontId="11" fillId="0" borderId="0" xfId="66" applyAlignment="1">
      <alignment vertical="center"/>
    </xf>
    <xf numFmtId="0" fontId="5" fillId="0" borderId="63" xfId="66" applyFont="1" applyBorder="1" applyAlignment="1">
      <alignment horizontal="center" vertical="center"/>
    </xf>
    <xf numFmtId="0" fontId="25" fillId="0" borderId="94" xfId="66" applyFont="1" applyBorder="1" applyAlignment="1">
      <alignment vertical="center"/>
    </xf>
    <xf numFmtId="0" fontId="5" fillId="0" borderId="50" xfId="66" applyFont="1" applyBorder="1" applyAlignment="1">
      <alignment horizontal="center" vertical="center"/>
    </xf>
    <xf numFmtId="0" fontId="5" fillId="0" borderId="59" xfId="66" applyFont="1" applyBorder="1" applyAlignment="1">
      <alignment horizontal="center" vertical="center"/>
    </xf>
    <xf numFmtId="0" fontId="5" fillId="0" borderId="22" xfId="67" applyFont="1" applyFill="1" applyBorder="1" applyAlignment="1">
      <alignment horizontal="center" vertical="center" textRotation="255" wrapText="1"/>
    </xf>
    <xf numFmtId="0" fontId="5" fillId="0" borderId="25" xfId="67" applyFont="1" applyFill="1" applyBorder="1" applyAlignment="1">
      <alignment horizontal="center" vertical="center" textRotation="255" wrapText="1"/>
    </xf>
    <xf numFmtId="0" fontId="5" fillId="0" borderId="23" xfId="67" applyFont="1" applyFill="1" applyBorder="1" applyAlignment="1">
      <alignment horizontal="center" vertical="center" textRotation="255" wrapText="1"/>
    </xf>
    <xf numFmtId="0" fontId="5" fillId="0" borderId="27" xfId="67" applyFont="1" applyFill="1" applyBorder="1" applyAlignment="1">
      <alignment horizontal="center" vertical="center" textRotation="255" wrapText="1"/>
    </xf>
    <xf numFmtId="0" fontId="7" fillId="0" borderId="0" xfId="67" applyFont="1" applyFill="1" applyBorder="1" applyAlignment="1">
      <alignment horizontal="center" vertical="center" wrapText="1"/>
    </xf>
    <xf numFmtId="0" fontId="7" fillId="0" borderId="0" xfId="67" applyFont="1" applyAlignment="1">
      <alignment horizontal="center" vertical="center"/>
    </xf>
    <xf numFmtId="0" fontId="5" fillId="0" borderId="28" xfId="67" applyFont="1" applyFill="1" applyBorder="1" applyAlignment="1">
      <alignment horizontal="distributed" vertical="center" justifyLastLine="1"/>
    </xf>
    <xf numFmtId="0" fontId="5" fillId="0" borderId="80" xfId="67" applyFont="1" applyFill="1" applyBorder="1" applyAlignment="1">
      <alignment horizontal="distributed" vertical="center" justifyLastLine="1"/>
    </xf>
    <xf numFmtId="0" fontId="5" fillId="0" borderId="0" xfId="67" applyFont="1" applyFill="1" applyBorder="1" applyAlignment="1">
      <alignment horizontal="distributed" vertical="center" justifyLastLine="1"/>
    </xf>
    <xf numFmtId="0" fontId="5" fillId="0" borderId="25" xfId="67" applyFont="1" applyFill="1" applyBorder="1" applyAlignment="1">
      <alignment horizontal="distributed" vertical="center" justifyLastLine="1"/>
    </xf>
    <xf numFmtId="0" fontId="5" fillId="0" borderId="26" xfId="67" applyFont="1" applyFill="1" applyBorder="1" applyAlignment="1">
      <alignment horizontal="distributed" vertical="center" justifyLastLine="1"/>
    </xf>
    <xf numFmtId="0" fontId="5" fillId="0" borderId="23" xfId="67" applyFont="1" applyFill="1" applyBorder="1" applyAlignment="1">
      <alignment horizontal="distributed" vertical="center" justifyLastLine="1"/>
    </xf>
    <xf numFmtId="0" fontId="5" fillId="0" borderId="65" xfId="67" applyFont="1" applyFill="1" applyBorder="1" applyAlignment="1">
      <alignment horizontal="center" vertical="center" wrapText="1" shrinkToFit="1"/>
    </xf>
    <xf numFmtId="0" fontId="5" fillId="0" borderId="3" xfId="67" applyFont="1" applyFill="1" applyBorder="1" applyAlignment="1">
      <alignment horizontal="center" vertical="center" shrinkToFit="1"/>
    </xf>
    <xf numFmtId="0" fontId="5" fillId="0" borderId="63" xfId="67" applyFont="1" applyFill="1" applyBorder="1" applyAlignment="1">
      <alignment horizontal="center" vertical="center" wrapText="1" shrinkToFit="1"/>
    </xf>
    <xf numFmtId="0" fontId="5" fillId="0" borderId="51" xfId="67" applyFont="1" applyFill="1" applyBorder="1" applyAlignment="1">
      <alignment horizontal="center" vertical="center" shrinkToFit="1"/>
    </xf>
    <xf numFmtId="0" fontId="5" fillId="0" borderId="51" xfId="67" applyFont="1" applyFill="1" applyBorder="1" applyAlignment="1">
      <alignment horizontal="distributed" vertical="center" justifyLastLine="1"/>
    </xf>
    <xf numFmtId="0" fontId="5" fillId="0" borderId="2" xfId="67" applyFont="1" applyFill="1" applyBorder="1" applyAlignment="1">
      <alignment horizontal="distributed" vertical="center" justifyLastLine="1"/>
    </xf>
    <xf numFmtId="0" fontId="5" fillId="0" borderId="20" xfId="67" applyFont="1" applyFill="1" applyBorder="1" applyAlignment="1">
      <alignment horizontal="distributed" vertical="center" justifyLastLine="1"/>
    </xf>
    <xf numFmtId="0" fontId="5" fillId="0" borderId="81" xfId="68" applyFont="1" applyFill="1" applyBorder="1" applyAlignment="1">
      <alignment horizontal="center" vertical="center" textRotation="255"/>
    </xf>
    <xf numFmtId="0" fontId="5" fillId="0" borderId="60" xfId="68" applyFont="1" applyFill="1" applyBorder="1" applyAlignment="1">
      <alignment horizontal="center" vertical="center" textRotation="255"/>
    </xf>
    <xf numFmtId="0" fontId="5" fillId="0" borderId="62" xfId="68" applyFont="1" applyFill="1" applyBorder="1" applyAlignment="1">
      <alignment horizontal="center" vertical="center" textRotation="255"/>
    </xf>
    <xf numFmtId="0" fontId="26" fillId="0" borderId="50" xfId="68" applyFont="1" applyBorder="1" applyAlignment="1">
      <alignment horizontal="center" vertical="center" wrapText="1"/>
    </xf>
    <xf numFmtId="0" fontId="11" fillId="0" borderId="80" xfId="68" applyBorder="1" applyAlignment="1">
      <alignment horizontal="center" vertical="center" wrapText="1"/>
    </xf>
    <xf numFmtId="0" fontId="11" fillId="0" borderId="67" xfId="68" applyBorder="1" applyAlignment="1">
      <alignment horizontal="center" vertical="center" wrapText="1"/>
    </xf>
    <xf numFmtId="0" fontId="11" fillId="0" borderId="25" xfId="68" applyBorder="1" applyAlignment="1">
      <alignment horizontal="center" vertical="center" wrapText="1"/>
    </xf>
    <xf numFmtId="0" fontId="5" fillId="0" borderId="85" xfId="68" applyFont="1" applyFill="1" applyBorder="1" applyAlignment="1">
      <alignment horizontal="center" vertical="center" textRotation="255"/>
    </xf>
    <xf numFmtId="0" fontId="5" fillId="0" borderId="50" xfId="68" applyFont="1" applyBorder="1" applyAlignment="1">
      <alignment horizontal="center" vertical="center"/>
    </xf>
    <xf numFmtId="0" fontId="5" fillId="0" borderId="67" xfId="68" applyFont="1" applyBorder="1" applyAlignment="1">
      <alignment horizontal="center" vertical="center"/>
    </xf>
    <xf numFmtId="0" fontId="5" fillId="0" borderId="59" xfId="68" applyFont="1" applyBorder="1" applyAlignment="1">
      <alignment horizontal="center" vertical="center"/>
    </xf>
    <xf numFmtId="0" fontId="5" fillId="0" borderId="28" xfId="68" applyFont="1" applyBorder="1" applyAlignment="1">
      <alignment horizontal="center" vertical="center"/>
    </xf>
    <xf numFmtId="0" fontId="5" fillId="0" borderId="0" xfId="68" applyFont="1" applyBorder="1" applyAlignment="1">
      <alignment horizontal="center" vertical="center"/>
    </xf>
    <xf numFmtId="0" fontId="5" fillId="0" borderId="26" xfId="68" applyFont="1" applyBorder="1" applyAlignment="1">
      <alignment horizontal="center" vertical="center"/>
    </xf>
    <xf numFmtId="0" fontId="5" fillId="0" borderId="50" xfId="68" applyFont="1" applyBorder="1" applyAlignment="1">
      <alignment horizontal="center" vertical="center" wrapText="1"/>
    </xf>
    <xf numFmtId="0" fontId="5" fillId="0" borderId="67" xfId="68" applyFont="1" applyBorder="1" applyAlignment="1">
      <alignment horizontal="center" vertical="center" wrapText="1"/>
    </xf>
    <xf numFmtId="0" fontId="5" fillId="0" borderId="105" xfId="68" applyFont="1" applyBorder="1" applyAlignment="1">
      <alignment horizontal="center" vertical="center" wrapText="1"/>
    </xf>
    <xf numFmtId="0" fontId="5" fillId="0" borderId="21" xfId="68" applyFont="1" applyBorder="1" applyAlignment="1">
      <alignment horizontal="center" vertical="center" wrapText="1"/>
    </xf>
    <xf numFmtId="0" fontId="5" fillId="0" borderId="19" xfId="68" applyFont="1" applyBorder="1" applyAlignment="1">
      <alignment horizontal="center" vertical="center" wrapText="1"/>
    </xf>
    <xf numFmtId="0" fontId="7" fillId="0" borderId="0" xfId="68" applyFont="1" applyAlignment="1">
      <alignment horizontal="center" vertical="center"/>
    </xf>
    <xf numFmtId="0" fontId="11" fillId="0" borderId="0" xfId="68" applyAlignment="1">
      <alignment horizontal="center" vertical="center"/>
    </xf>
    <xf numFmtId="0" fontId="5" fillId="0" borderId="105" xfId="68" applyFont="1" applyBorder="1" applyAlignment="1">
      <alignment horizontal="center" vertical="center"/>
    </xf>
    <xf numFmtId="0" fontId="5" fillId="0" borderId="21" xfId="68" applyFont="1" applyBorder="1" applyAlignment="1">
      <alignment horizontal="center" vertical="center"/>
    </xf>
    <xf numFmtId="0" fontId="5" fillId="0" borderId="19" xfId="68" applyFont="1" applyBorder="1" applyAlignment="1">
      <alignment horizontal="center" vertical="center"/>
    </xf>
    <xf numFmtId="0" fontId="23" fillId="0" borderId="80" xfId="68" applyFont="1" applyBorder="1" applyAlignment="1">
      <alignment horizontal="center" vertical="center"/>
    </xf>
    <xf numFmtId="0" fontId="11" fillId="0" borderId="67" xfId="68" applyBorder="1" applyAlignment="1">
      <alignment horizontal="center" vertical="center"/>
    </xf>
    <xf numFmtId="0" fontId="11" fillId="0" borderId="25" xfId="68" applyBorder="1" applyAlignment="1">
      <alignment horizontal="center" vertical="center"/>
    </xf>
    <xf numFmtId="0" fontId="27" fillId="0" borderId="0" xfId="69" applyFont="1" applyFill="1" applyAlignment="1">
      <alignment horizontal="center" vertical="center"/>
    </xf>
    <xf numFmtId="0" fontId="28" fillId="0" borderId="0" xfId="69" applyFont="1" applyFill="1" applyAlignment="1">
      <alignment horizontal="center" vertical="center"/>
    </xf>
    <xf numFmtId="0" fontId="5" fillId="0" borderId="105" xfId="69" applyFont="1" applyFill="1" applyBorder="1" applyAlignment="1">
      <alignment horizontal="center" vertical="center" wrapText="1"/>
    </xf>
    <xf numFmtId="0" fontId="5" fillId="0" borderId="58" xfId="69" applyFont="1" applyFill="1" applyBorder="1" applyAlignment="1">
      <alignment horizontal="center" vertical="center" wrapText="1"/>
    </xf>
    <xf numFmtId="0" fontId="5" fillId="0" borderId="50" xfId="69" applyFont="1" applyFill="1" applyBorder="1" applyAlignment="1">
      <alignment horizontal="center" vertical="center"/>
    </xf>
    <xf numFmtId="0" fontId="5" fillId="0" borderId="57" xfId="69" applyFont="1" applyFill="1" applyBorder="1" applyAlignment="1">
      <alignment horizontal="center" vertical="center"/>
    </xf>
    <xf numFmtId="0" fontId="5" fillId="0" borderId="63" xfId="69" applyFont="1" applyFill="1" applyBorder="1" applyAlignment="1">
      <alignment horizontal="center" vertical="center"/>
    </xf>
    <xf numFmtId="0" fontId="5" fillId="0" borderId="94" xfId="69" applyFont="1" applyFill="1" applyBorder="1" applyAlignment="1">
      <alignment horizontal="center" vertical="center"/>
    </xf>
    <xf numFmtId="0" fontId="5" fillId="0" borderId="105" xfId="69" applyFont="1" applyFill="1" applyBorder="1" applyAlignment="1">
      <alignment horizontal="center" vertical="center"/>
    </xf>
    <xf numFmtId="0" fontId="5" fillId="0" borderId="58" xfId="69" applyFont="1" applyFill="1" applyBorder="1" applyAlignment="1">
      <alignment horizontal="center" vertical="center"/>
    </xf>
    <xf numFmtId="0" fontId="5" fillId="0" borderId="81" xfId="69" applyFont="1" applyFill="1" applyBorder="1" applyAlignment="1">
      <alignment horizontal="center" vertical="center" textRotation="255"/>
    </xf>
    <xf numFmtId="0" fontId="5" fillId="0" borderId="60" xfId="69" applyFont="1" applyFill="1" applyBorder="1" applyAlignment="1">
      <alignment horizontal="center" vertical="center" textRotation="255"/>
    </xf>
    <xf numFmtId="0" fontId="5" fillId="0" borderId="62" xfId="69" applyFont="1" applyFill="1" applyBorder="1" applyAlignment="1">
      <alignment horizontal="center" vertical="center" textRotation="255"/>
    </xf>
    <xf numFmtId="0" fontId="5" fillId="0" borderId="28" xfId="69" applyFont="1" applyFill="1" applyBorder="1" applyAlignment="1">
      <alignment horizontal="center" vertical="center"/>
    </xf>
    <xf numFmtId="0" fontId="5" fillId="0" borderId="13" xfId="69" applyFont="1" applyFill="1" applyBorder="1" applyAlignment="1">
      <alignment horizontal="center" vertical="center"/>
    </xf>
    <xf numFmtId="0" fontId="5" fillId="0" borderId="83" xfId="69" applyFont="1" applyFill="1" applyBorder="1" applyAlignment="1">
      <alignment horizontal="center" vertical="center" textRotation="255"/>
    </xf>
    <xf numFmtId="0" fontId="5" fillId="0" borderId="85" xfId="69" applyFont="1" applyFill="1" applyBorder="1" applyAlignment="1">
      <alignment horizontal="center" vertical="center" textRotation="255"/>
    </xf>
    <xf numFmtId="0" fontId="7" fillId="0" borderId="0" xfId="0" applyNumberFormat="1" applyFont="1" applyFill="1" applyAlignment="1">
      <alignment vertical="center"/>
    </xf>
    <xf numFmtId="0" fontId="5" fillId="0" borderId="64" xfId="0" applyNumberFormat="1" applyFont="1" applyFill="1" applyBorder="1" applyAlignment="1">
      <alignment horizontal="center" vertical="center"/>
    </xf>
    <xf numFmtId="0" fontId="5" fillId="0" borderId="65" xfId="0" applyNumberFormat="1" applyFont="1" applyFill="1" applyBorder="1" applyAlignment="1">
      <alignment horizontal="center" vertical="center"/>
    </xf>
    <xf numFmtId="0" fontId="5" fillId="0" borderId="65"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63" xfId="0" applyNumberFormat="1" applyFont="1" applyFill="1" applyBorder="1" applyAlignment="1">
      <alignment horizontal="center" vertical="center"/>
    </xf>
    <xf numFmtId="0" fontId="5" fillId="0" borderId="94"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7" fillId="0" borderId="0" xfId="0" applyNumberFormat="1" applyFont="1" applyFill="1" applyAlignment="1">
      <alignment horizontal="right" vertical="center"/>
    </xf>
    <xf numFmtId="0" fontId="5" fillId="0" borderId="50"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xf>
    <xf numFmtId="0" fontId="7" fillId="0" borderId="0" xfId="0" applyFont="1" applyFill="1" applyAlignment="1">
      <alignment vertical="center"/>
    </xf>
    <xf numFmtId="0" fontId="33" fillId="0" borderId="0" xfId="0" applyFont="1" applyAlignment="1">
      <alignment vertical="center"/>
    </xf>
    <xf numFmtId="0" fontId="7" fillId="0" borderId="0" xfId="0" applyFont="1" applyFill="1" applyAlignment="1">
      <alignment horizontal="right" vertical="center"/>
    </xf>
    <xf numFmtId="0" fontId="5" fillId="0" borderId="63" xfId="0" applyFont="1" applyFill="1" applyBorder="1" applyAlignment="1">
      <alignment horizontal="center" vertical="center"/>
    </xf>
    <xf numFmtId="0" fontId="5" fillId="0" borderId="83" xfId="0" applyFont="1" applyFill="1" applyBorder="1" applyAlignment="1">
      <alignment horizontal="center" vertical="center" textRotation="255"/>
    </xf>
    <xf numFmtId="0" fontId="5" fillId="0" borderId="60" xfId="0" applyFont="1" applyFill="1" applyBorder="1" applyAlignment="1">
      <alignment horizontal="center" vertical="center" textRotation="255"/>
    </xf>
    <xf numFmtId="0" fontId="5" fillId="0" borderId="85" xfId="0" applyFont="1" applyFill="1" applyBorder="1" applyAlignment="1">
      <alignment horizontal="center" vertical="center" textRotation="255"/>
    </xf>
    <xf numFmtId="0" fontId="5" fillId="0" borderId="50" xfId="0" applyFont="1" applyFill="1" applyBorder="1" applyAlignment="1">
      <alignment horizontal="center" vertical="center"/>
    </xf>
    <xf numFmtId="0" fontId="23" fillId="0" borderId="59" xfId="0" applyFont="1" applyBorder="1" applyAlignment="1">
      <alignment horizontal="center" vertical="center"/>
    </xf>
    <xf numFmtId="0" fontId="5" fillId="0" borderId="81" xfId="0" applyFont="1" applyFill="1" applyBorder="1" applyAlignment="1">
      <alignment horizontal="center" vertical="center" textRotation="255"/>
    </xf>
    <xf numFmtId="0" fontId="5" fillId="0" borderId="62" xfId="0" applyFont="1" applyFill="1" applyBorder="1" applyAlignment="1">
      <alignment horizontal="center" vertical="center" textRotation="255"/>
    </xf>
    <xf numFmtId="0" fontId="5" fillId="0" borderId="2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94" xfId="0" applyFont="1" applyFill="1" applyBorder="1" applyAlignment="1">
      <alignment horizontal="center" vertical="center"/>
    </xf>
    <xf numFmtId="0" fontId="23" fillId="0" borderId="94" xfId="0" applyFont="1" applyBorder="1" applyAlignment="1">
      <alignment vertical="center"/>
    </xf>
    <xf numFmtId="49" fontId="5" fillId="0" borderId="63" xfId="70" applyNumberFormat="1" applyFont="1" applyFill="1" applyBorder="1" applyAlignment="1">
      <alignment horizontal="center" vertical="center"/>
    </xf>
    <xf numFmtId="0" fontId="11" fillId="0" borderId="94" xfId="70" applyBorder="1" applyAlignment="1"/>
    <xf numFmtId="0" fontId="11" fillId="0" borderId="64" xfId="70" applyBorder="1" applyAlignment="1"/>
    <xf numFmtId="0" fontId="5" fillId="0" borderId="79" xfId="70" applyFont="1" applyFill="1" applyBorder="1" applyAlignment="1">
      <alignment horizontal="center" vertical="center" wrapText="1"/>
    </xf>
    <xf numFmtId="0" fontId="5" fillId="0" borderId="58" xfId="70" applyFont="1" applyFill="1" applyBorder="1" applyAlignment="1">
      <alignment horizontal="center" vertical="center" wrapText="1"/>
    </xf>
    <xf numFmtId="0" fontId="7" fillId="0" borderId="0" xfId="70" applyFont="1" applyFill="1" applyAlignment="1">
      <alignment horizontal="center" vertical="center"/>
    </xf>
    <xf numFmtId="0" fontId="5" fillId="0" borderId="20" xfId="70" applyFont="1" applyFill="1" applyBorder="1" applyAlignment="1">
      <alignment horizontal="center" vertical="center" textRotation="255"/>
    </xf>
    <xf numFmtId="0" fontId="11" fillId="0" borderId="20" xfId="70" applyFont="1" applyFill="1" applyBorder="1" applyAlignment="1">
      <alignment horizontal="center" vertical="center" textRotation="255"/>
    </xf>
    <xf numFmtId="0" fontId="11" fillId="0" borderId="92" xfId="70" applyFont="1" applyFill="1" applyBorder="1" applyAlignment="1">
      <alignment horizontal="center" vertical="center" textRotation="255"/>
    </xf>
    <xf numFmtId="0" fontId="5" fillId="0" borderId="79" xfId="70" applyFont="1" applyFill="1" applyBorder="1" applyAlignment="1">
      <alignment horizontal="center" vertical="center" textRotation="255" wrapText="1"/>
    </xf>
    <xf numFmtId="0" fontId="11" fillId="0" borderId="19" xfId="70" applyFont="1" applyFill="1" applyBorder="1" applyAlignment="1">
      <alignment horizontal="center" vertical="center" textRotation="255"/>
    </xf>
    <xf numFmtId="0" fontId="5" fillId="0" borderId="19" xfId="70" applyFont="1" applyFill="1" applyBorder="1" applyAlignment="1">
      <alignment horizontal="center" vertical="center" wrapText="1"/>
    </xf>
    <xf numFmtId="49" fontId="5" fillId="0" borderId="94" xfId="70" applyNumberFormat="1" applyFont="1" applyFill="1" applyBorder="1" applyAlignment="1">
      <alignment horizontal="center" vertical="center"/>
    </xf>
    <xf numFmtId="0" fontId="11" fillId="0" borderId="64" xfId="70" applyFont="1" applyFill="1" applyBorder="1" applyAlignment="1">
      <alignment horizontal="center" vertical="center"/>
    </xf>
    <xf numFmtId="0" fontId="5" fillId="0" borderId="28" xfId="70" applyFont="1" applyFill="1" applyBorder="1" applyAlignment="1">
      <alignment vertical="center"/>
    </xf>
    <xf numFmtId="0" fontId="5" fillId="0" borderId="80" xfId="70" applyFont="1" applyFill="1" applyBorder="1" applyAlignment="1">
      <alignment vertical="center"/>
    </xf>
    <xf numFmtId="0" fontId="5" fillId="0" borderId="26" xfId="70" applyFont="1" applyFill="1" applyBorder="1" applyAlignment="1">
      <alignment horizontal="center" vertical="center"/>
    </xf>
    <xf numFmtId="0" fontId="5" fillId="0" borderId="23" xfId="70" applyFont="1" applyFill="1" applyBorder="1" applyAlignment="1">
      <alignment horizontal="center" vertical="center"/>
    </xf>
    <xf numFmtId="199" fontId="5" fillId="0" borderId="69" xfId="53" applyNumberFormat="1" applyFont="1" applyFill="1" applyBorder="1" applyAlignment="1" applyProtection="1">
      <alignment horizontal="right" vertical="center"/>
      <protection locked="0"/>
    </xf>
    <xf numFmtId="199" fontId="5" fillId="0" borderId="66" xfId="53" applyNumberFormat="1" applyFont="1" applyFill="1" applyBorder="1" applyAlignment="1" applyProtection="1">
      <alignment horizontal="right" vertical="center"/>
      <protection locked="0"/>
    </xf>
    <xf numFmtId="186" fontId="5" fillId="0" borderId="69" xfId="53" applyNumberFormat="1" applyFont="1" applyFill="1" applyBorder="1" applyAlignment="1" applyProtection="1">
      <alignment horizontal="right" vertical="center"/>
      <protection locked="0"/>
    </xf>
    <xf numFmtId="186" fontId="5" fillId="0" borderId="66" xfId="53" applyNumberFormat="1" applyFont="1" applyFill="1" applyBorder="1" applyAlignment="1" applyProtection="1">
      <alignment horizontal="right" vertical="center"/>
      <protection locked="0"/>
    </xf>
    <xf numFmtId="186" fontId="5" fillId="0" borderId="69" xfId="53" applyNumberFormat="1" applyFont="1" applyFill="1" applyBorder="1" applyAlignment="1">
      <alignment horizontal="right" vertical="center"/>
    </xf>
    <xf numFmtId="186" fontId="5" fillId="0" borderId="66" xfId="53" applyNumberFormat="1" applyFont="1" applyFill="1" applyBorder="1" applyAlignment="1">
      <alignment horizontal="right" vertical="center"/>
    </xf>
    <xf numFmtId="197" fontId="5" fillId="0" borderId="69" xfId="53" applyNumberFormat="1" applyFont="1" applyFill="1" applyBorder="1" applyAlignment="1" applyProtection="1">
      <alignment horizontal="right" vertical="center"/>
      <protection locked="0"/>
    </xf>
    <xf numFmtId="197" fontId="5" fillId="0" borderId="66" xfId="53" applyNumberFormat="1" applyFont="1" applyFill="1" applyBorder="1" applyAlignment="1" applyProtection="1">
      <alignment horizontal="right" vertical="center"/>
      <protection locked="0"/>
    </xf>
    <xf numFmtId="186" fontId="5" fillId="0" borderId="61" xfId="53" applyNumberFormat="1" applyFont="1" applyFill="1" applyBorder="1" applyAlignment="1" applyProtection="1">
      <alignment horizontal="center" vertical="center"/>
      <protection locked="0"/>
    </xf>
    <xf numFmtId="186" fontId="5" fillId="0" borderId="83" xfId="53" applyNumberFormat="1" applyFont="1" applyFill="1" applyBorder="1" applyAlignment="1" applyProtection="1">
      <alignment horizontal="center" vertical="center"/>
      <protection locked="0"/>
    </xf>
    <xf numFmtId="0" fontId="5" fillId="0" borderId="61" xfId="0" applyFont="1" applyBorder="1" applyAlignment="1">
      <alignment horizontal="center" vertical="center" wrapText="1"/>
    </xf>
    <xf numFmtId="0" fontId="5" fillId="0" borderId="83" xfId="0" applyFont="1" applyBorder="1" applyAlignment="1">
      <alignment horizontal="center" vertical="center" wrapText="1"/>
    </xf>
    <xf numFmtId="194" fontId="5" fillId="0" borderId="69" xfId="0" applyNumberFormat="1" applyFont="1" applyBorder="1" applyAlignment="1" applyProtection="1">
      <alignment horizontal="right" vertical="center"/>
      <protection locked="0"/>
    </xf>
    <xf numFmtId="194" fontId="5" fillId="0" borderId="66" xfId="0" applyNumberFormat="1" applyFont="1" applyBorder="1" applyAlignment="1" applyProtection="1">
      <alignment horizontal="right" vertical="center"/>
      <protection locked="0"/>
    </xf>
    <xf numFmtId="2" fontId="5" fillId="0" borderId="69" xfId="0" applyNumberFormat="1" applyFont="1" applyFill="1" applyBorder="1" applyAlignment="1" applyProtection="1">
      <alignment horizontal="right" vertical="center"/>
      <protection locked="0"/>
    </xf>
    <xf numFmtId="2" fontId="5" fillId="0" borderId="66" xfId="0" applyNumberFormat="1" applyFont="1" applyFill="1" applyBorder="1" applyAlignment="1" applyProtection="1">
      <alignment horizontal="right" vertical="center"/>
      <protection locked="0"/>
    </xf>
    <xf numFmtId="196" fontId="5" fillId="0" borderId="69" xfId="0" applyNumberFormat="1" applyFont="1" applyFill="1" applyBorder="1" applyAlignment="1" applyProtection="1">
      <alignment horizontal="right" vertical="center"/>
      <protection locked="0"/>
    </xf>
    <xf numFmtId="196" fontId="5" fillId="0" borderId="66" xfId="0" applyNumberFormat="1" applyFont="1" applyFill="1" applyBorder="1" applyAlignment="1" applyProtection="1">
      <alignment horizontal="right" vertical="center"/>
      <protection locked="0"/>
    </xf>
    <xf numFmtId="194" fontId="5" fillId="0" borderId="69" xfId="0" applyNumberFormat="1" applyFont="1" applyBorder="1" applyAlignment="1" applyProtection="1">
      <alignment horizontal="right" vertical="center" shrinkToFit="1"/>
      <protection locked="0"/>
    </xf>
    <xf numFmtId="194" fontId="5" fillId="0" borderId="66" xfId="0" applyNumberFormat="1" applyFont="1" applyBorder="1" applyAlignment="1" applyProtection="1">
      <alignment horizontal="right" vertical="center" shrinkToFit="1"/>
      <protection locked="0"/>
    </xf>
    <xf numFmtId="0" fontId="5" fillId="0" borderId="23" xfId="0" applyFont="1" applyBorder="1" applyAlignment="1">
      <alignment horizontal="center" vertical="center"/>
    </xf>
    <xf numFmtId="0" fontId="1" fillId="0" borderId="80" xfId="0" applyFont="1" applyBorder="1" applyAlignment="1">
      <alignment horizontal="center" vertical="center"/>
    </xf>
    <xf numFmtId="0" fontId="5" fillId="0" borderId="59" xfId="0" applyFont="1" applyBorder="1" applyAlignment="1">
      <alignment horizontal="center" vertical="center"/>
    </xf>
    <xf numFmtId="0" fontId="1" fillId="0" borderId="23" xfId="0" applyFont="1" applyBorder="1" applyAlignment="1">
      <alignment horizontal="center" vertical="center"/>
    </xf>
    <xf numFmtId="0" fontId="5" fillId="0" borderId="50"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61" xfId="0" applyFont="1" applyBorder="1" applyAlignment="1">
      <alignment horizontal="center" vertical="center"/>
    </xf>
    <xf numFmtId="0" fontId="5" fillId="0" borderId="83" xfId="0" applyFont="1" applyBorder="1" applyAlignment="1">
      <alignment horizontal="center" vertical="center"/>
    </xf>
    <xf numFmtId="200" fontId="5" fillId="0" borderId="66" xfId="53" applyNumberFormat="1" applyFont="1" applyFill="1" applyBorder="1" applyAlignment="1">
      <alignment horizontal="right" vertical="center"/>
    </xf>
    <xf numFmtId="200" fontId="5" fillId="0" borderId="83" xfId="53" applyNumberFormat="1" applyFont="1" applyFill="1" applyBorder="1" applyAlignment="1">
      <alignment horizontal="right" vertical="center"/>
    </xf>
    <xf numFmtId="38" fontId="5" fillId="0" borderId="61" xfId="53" applyFont="1" applyFill="1" applyBorder="1" applyAlignment="1" applyProtection="1">
      <alignment horizontal="center" vertical="center"/>
      <protection locked="0"/>
    </xf>
    <xf numFmtId="38" fontId="5" fillId="0" borderId="83" xfId="53" applyFont="1" applyFill="1" applyBorder="1" applyAlignment="1" applyProtection="1">
      <alignment horizontal="center" vertical="center"/>
      <protection locked="0"/>
    </xf>
    <xf numFmtId="38" fontId="5" fillId="0" borderId="61" xfId="53" applyFont="1" applyFill="1" applyBorder="1" applyAlignment="1">
      <alignment horizontal="center" vertical="center"/>
    </xf>
    <xf numFmtId="38" fontId="5" fillId="0" borderId="83" xfId="53" applyFont="1" applyFill="1" applyBorder="1" applyAlignment="1">
      <alignment horizontal="center" vertical="center"/>
    </xf>
    <xf numFmtId="194" fontId="5" fillId="0" borderId="69" xfId="0" applyNumberFormat="1" applyFont="1" applyFill="1" applyBorder="1" applyAlignment="1" applyProtection="1">
      <alignment horizontal="right" vertical="center" shrinkToFit="1"/>
      <protection locked="0"/>
    </xf>
    <xf numFmtId="194" fontId="5" fillId="0" borderId="66" xfId="0" applyNumberFormat="1" applyFont="1" applyFill="1" applyBorder="1" applyAlignment="1" applyProtection="1">
      <alignment horizontal="right" vertical="center" shrinkToFit="1"/>
      <protection locked="0"/>
    </xf>
    <xf numFmtId="0" fontId="5" fillId="0" borderId="81"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0" xfId="0" applyFont="1" applyFill="1" applyAlignment="1">
      <alignment horizontal="left" vertical="center" wrapText="1"/>
    </xf>
    <xf numFmtId="0" fontId="0" fillId="0" borderId="0" xfId="0" applyFill="1" applyAlignment="1">
      <alignment vertical="center"/>
    </xf>
    <xf numFmtId="0" fontId="5" fillId="0" borderId="63" xfId="0" applyFont="1" applyFill="1" applyBorder="1" applyAlignment="1">
      <alignment horizontal="right" vertical="center"/>
    </xf>
    <xf numFmtId="0" fontId="0" fillId="0" borderId="94" xfId="0" applyFill="1" applyBorder="1" applyAlignment="1">
      <alignment horizontal="right" vertical="center"/>
    </xf>
    <xf numFmtId="0" fontId="5" fillId="0" borderId="94" xfId="0" applyFont="1" applyFill="1" applyBorder="1" applyAlignment="1">
      <alignment vertical="center"/>
    </xf>
    <xf numFmtId="0" fontId="5" fillId="0" borderId="64" xfId="0" applyFont="1" applyFill="1" applyBorder="1" applyAlignment="1">
      <alignment vertical="center"/>
    </xf>
    <xf numFmtId="0" fontId="5" fillId="0" borderId="8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0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6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1" xfId="0" applyFont="1" applyFill="1" applyBorder="1" applyAlignment="1">
      <alignment horizontal="center" vertical="center"/>
    </xf>
    <xf numFmtId="0" fontId="23" fillId="0" borderId="67" xfId="0" applyFont="1" applyFill="1" applyBorder="1" applyAlignment="1">
      <alignment horizontal="center"/>
    </xf>
    <xf numFmtId="0" fontId="0" fillId="0" borderId="59" xfId="0" applyFill="1" applyBorder="1" applyAlignment="1">
      <alignment horizontal="center" vertical="center"/>
    </xf>
    <xf numFmtId="0" fontId="5" fillId="0" borderId="8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5" fillId="0" borderId="0" xfId="0" applyNumberFormat="1" applyFont="1" applyFill="1" applyBorder="1" applyAlignment="1">
      <alignment vertical="center" wrapText="1"/>
    </xf>
    <xf numFmtId="0" fontId="5" fillId="0" borderId="67" xfId="0" applyFont="1" applyFill="1" applyBorder="1" applyAlignment="1">
      <alignment horizontal="center" vertical="center" wrapText="1"/>
    </xf>
    <xf numFmtId="0" fontId="23" fillId="0" borderId="20" xfId="0" applyFont="1" applyBorder="1" applyAlignment="1">
      <alignment horizontal="center" vertical="center"/>
    </xf>
    <xf numFmtId="0" fontId="0" fillId="0" borderId="94" xfId="0" applyBorder="1" applyAlignment="1">
      <alignment horizontal="center" vertical="center"/>
    </xf>
    <xf numFmtId="0" fontId="5" fillId="0" borderId="105" xfId="71" applyFont="1" applyBorder="1" applyAlignment="1">
      <alignment horizontal="center" vertical="center" wrapText="1"/>
    </xf>
    <xf numFmtId="0" fontId="11" fillId="0" borderId="19" xfId="71" applyBorder="1" applyAlignment="1">
      <alignment horizontal="center" vertical="center" wrapText="1"/>
    </xf>
    <xf numFmtId="0" fontId="7" fillId="0" borderId="0" xfId="71" applyFont="1" applyBorder="1" applyAlignment="1">
      <alignment horizontal="center" vertical="center"/>
    </xf>
    <xf numFmtId="0" fontId="5" fillId="0" borderId="50" xfId="71" applyFont="1" applyBorder="1" applyAlignment="1">
      <alignment horizontal="center" vertical="center"/>
    </xf>
    <xf numFmtId="0" fontId="23" fillId="0" borderId="28" xfId="71" applyFont="1" applyBorder="1" applyAlignment="1">
      <alignment vertical="center"/>
    </xf>
    <xf numFmtId="0" fontId="11" fillId="0" borderId="28" xfId="71" applyBorder="1" applyAlignment="1">
      <alignment vertical="center"/>
    </xf>
    <xf numFmtId="0" fontId="5" fillId="0" borderId="80" xfId="71" applyFont="1" applyBorder="1" applyAlignment="1">
      <alignment horizontal="distributed" vertical="center" indent="1"/>
    </xf>
    <xf numFmtId="0" fontId="5" fillId="0" borderId="23" xfId="71" applyFont="1" applyBorder="1" applyAlignment="1">
      <alignment horizontal="distributed" vertical="center" indent="1"/>
    </xf>
    <xf numFmtId="0" fontId="5" fillId="0" borderId="65" xfId="71" applyFont="1" applyBorder="1" applyAlignment="1">
      <alignment horizontal="center" vertical="center" wrapText="1"/>
    </xf>
    <xf numFmtId="0" fontId="5" fillId="0" borderId="3" xfId="71" applyFont="1" applyBorder="1" applyAlignment="1">
      <alignment horizontal="center" vertical="center"/>
    </xf>
    <xf numFmtId="0" fontId="5" fillId="0" borderId="3" xfId="71" applyFont="1" applyBorder="1" applyAlignment="1">
      <alignment horizontal="center" vertical="center" wrapText="1"/>
    </xf>
    <xf numFmtId="0" fontId="11" fillId="0" borderId="19" xfId="71" applyBorder="1" applyAlignment="1">
      <alignment horizontal="center" vertical="center"/>
    </xf>
  </cellXfs>
  <cellStyles count="7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ハイパーリンク" xfId="47" builtinId="8"/>
    <cellStyle name="メモ" xfId="48" builtinId="10" customBuiltin="1"/>
    <cellStyle name="リンク セル" xfId="49" builtinId="24" customBuiltin="1"/>
    <cellStyle name="悪い" xfId="50" builtinId="27" customBuiltin="1"/>
    <cellStyle name="計算" xfId="51" builtinId="22" customBuiltin="1"/>
    <cellStyle name="警告文" xfId="52" builtinId="11" customBuiltin="1"/>
    <cellStyle name="桁区切り" xfId="53" builtinId="6"/>
    <cellStyle name="見出し 1" xfId="54" builtinId="16" customBuiltin="1"/>
    <cellStyle name="見出し 2" xfId="55" builtinId="17" customBuiltin="1"/>
    <cellStyle name="見出し 3" xfId="56" builtinId="18" customBuiltin="1"/>
    <cellStyle name="見出し 4" xfId="57" builtinId="19" customBuiltin="1"/>
    <cellStyle name="集計" xfId="58" builtinId="25" customBuiltin="1"/>
    <cellStyle name="出力" xfId="59" builtinId="21" customBuiltin="1"/>
    <cellStyle name="説明文" xfId="60" builtinId="53" customBuiltin="1"/>
    <cellStyle name="入力" xfId="61" builtinId="20" customBuiltin="1"/>
    <cellStyle name="標準" xfId="0" builtinId="0"/>
    <cellStyle name="標準_121特別支援学校の状況" xfId="62"/>
    <cellStyle name="標準_147【幼稚園】 園数，学級数，幼児数及び教職員数 （平成20～24年）" xfId="63"/>
    <cellStyle name="標準_148【小学校】 学校数，学級数，児童数及び教職員数 （平成20～24年）" xfId="64"/>
    <cellStyle name="標準_150【高等学校】 学校数，生徒数及び教職員数 （平成20～24年）" xfId="65"/>
    <cellStyle name="標準_151【大学】 学校数，学生数及び教員数 （平成20～24年）" xfId="66"/>
    <cellStyle name="標準_152【特別支援学校】 児童・生徒数及び教職員数 （平成20～24年）" xfId="67"/>
    <cellStyle name="標準_153【中学校・高等学校】 卒業後の状況 （平成20～24年）" xfId="68"/>
    <cellStyle name="標準_154【市立小・中学校】 学校数，学級数，児童・生徒数及び教職員数 （平成20～24年）" xfId="69"/>
    <cellStyle name="標準_157【市立小・中学校】 児童・生徒の発育状況 （平成22～24年度）" xfId="70"/>
    <cellStyle name="標準_164県立図書館利用状況 （平成19～23年度）" xfId="71"/>
    <cellStyle name="標準_佐賀県SY2学校調査（小学校）001_20081106115550" xfId="72"/>
    <cellStyle name="標準_佐賀県SY2学校調査（中学校）001_20081106115550" xfId="73"/>
    <cellStyle name="標準_統計データHP用目次" xfId="74"/>
    <cellStyle name="良い" xfId="7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5</xdr:row>
      <xdr:rowOff>0</xdr:rowOff>
    </xdr:from>
    <xdr:to>
      <xdr:col>12</xdr:col>
      <xdr:colOff>0</xdr:colOff>
      <xdr:row>5</xdr:row>
      <xdr:rowOff>0</xdr:rowOff>
    </xdr:to>
    <xdr:sp macro="" textlink="">
      <xdr:nvSpPr>
        <xdr:cNvPr id="1025" name="テキスト 1"/>
        <xdr:cNvSpPr txBox="1">
          <a:spLocks noChangeArrowheads="1"/>
        </xdr:cNvSpPr>
      </xdr:nvSpPr>
      <xdr:spPr bwMode="auto">
        <a:xfrm>
          <a:off x="10229850" y="12954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026" name="テキスト 2"/>
        <xdr:cNvSpPr txBox="1">
          <a:spLocks noChangeArrowheads="1"/>
        </xdr:cNvSpPr>
      </xdr:nvSpPr>
      <xdr:spPr bwMode="auto">
        <a:xfrm>
          <a:off x="10229850" y="12954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027" name="テキスト 3"/>
        <xdr:cNvSpPr txBox="1">
          <a:spLocks noChangeArrowheads="1"/>
        </xdr:cNvSpPr>
      </xdr:nvSpPr>
      <xdr:spPr bwMode="auto">
        <a:xfrm>
          <a:off x="10229850" y="12954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028" name="テキスト 4"/>
        <xdr:cNvSpPr txBox="1">
          <a:spLocks noChangeArrowheads="1"/>
        </xdr:cNvSpPr>
      </xdr:nvSpPr>
      <xdr:spPr bwMode="auto">
        <a:xfrm>
          <a:off x="10229850" y="12954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029" name="テキスト 5"/>
        <xdr:cNvSpPr txBox="1">
          <a:spLocks noChangeArrowheads="1"/>
        </xdr:cNvSpPr>
      </xdr:nvSpPr>
      <xdr:spPr bwMode="auto">
        <a:xfrm>
          <a:off x="10229850" y="12954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030" name="テキスト 6"/>
        <xdr:cNvSpPr txBox="1">
          <a:spLocks noChangeArrowheads="1"/>
        </xdr:cNvSpPr>
      </xdr:nvSpPr>
      <xdr:spPr bwMode="auto">
        <a:xfrm>
          <a:off x="10229850" y="12954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031" name="テキスト 7"/>
        <xdr:cNvSpPr txBox="1">
          <a:spLocks noChangeArrowheads="1"/>
        </xdr:cNvSpPr>
      </xdr:nvSpPr>
      <xdr:spPr bwMode="auto">
        <a:xfrm>
          <a:off x="10229850" y="12954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19050</xdr:rowOff>
    </xdr:from>
    <xdr:to>
      <xdr:col>3</xdr:col>
      <xdr:colOff>0</xdr:colOff>
      <xdr:row>5</xdr:row>
      <xdr:rowOff>0</xdr:rowOff>
    </xdr:to>
    <xdr:sp macro="" textlink="">
      <xdr:nvSpPr>
        <xdr:cNvPr id="2049" name="Line 1"/>
        <xdr:cNvSpPr>
          <a:spLocks noChangeShapeType="1"/>
        </xdr:cNvSpPr>
      </xdr:nvSpPr>
      <xdr:spPr bwMode="auto">
        <a:xfrm>
          <a:off x="9525" y="657225"/>
          <a:ext cx="1019175"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073" name="テキスト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年 度</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074" name="テキスト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資料：商工観光課</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075" name="テキスト 4"/>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大</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076" name="テキスト 5"/>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中</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077" name="テキスト 6"/>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イベントホール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078" name="テキスト 7"/>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資料：文化会館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097" name="テキスト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年 度</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098" name="テキスト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資料：商工観光課</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099" name="テキスト 4"/>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大</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100" name="テキスト 5"/>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中</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01" name="テキスト 6"/>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イベントホール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02" name="テキスト 7"/>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資料：文化会館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03" name="テキスト 17"/>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年   度</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04" name="テキスト 18"/>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05" name="テキスト 19"/>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勤労青年</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06" name="テキスト 20"/>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一   般</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07" name="テキスト 2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資料：市教育委員会</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121" name="テキスト 1"/>
        <xdr:cNvSpPr txBox="1">
          <a:spLocks noChangeArrowheads="1"/>
        </xdr:cNvSpPr>
      </xdr:nvSpPr>
      <xdr:spPr bwMode="auto">
        <a:xfrm>
          <a:off x="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26" name="テキスト 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資料：商工観光課</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028" name="テキスト 4"/>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大</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029" name="テキスト 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中</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030" name="テキスト 6"/>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イベントホール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031"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資料：文化会館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showGridLines="0" tabSelected="1" workbookViewId="0">
      <selection activeCell="A5" sqref="A5"/>
    </sheetView>
  </sheetViews>
  <sheetFormatPr defaultRowHeight="13.5"/>
  <cols>
    <col min="1" max="1" width="4.375" style="614" customWidth="1"/>
    <col min="2" max="2" width="8.625" style="614" customWidth="1"/>
    <col min="3" max="3" width="55.625" style="614" customWidth="1"/>
    <col min="4" max="4" width="16.25" style="614" bestFit="1" customWidth="1"/>
    <col min="5" max="16384" width="9" style="614"/>
  </cols>
  <sheetData>
    <row r="1" spans="1:4" ht="30" customHeight="1">
      <c r="A1" s="633" t="s">
        <v>465</v>
      </c>
      <c r="B1" s="633"/>
      <c r="C1" s="633"/>
      <c r="D1" s="633"/>
    </row>
    <row r="2" spans="1:4" ht="30" customHeight="1">
      <c r="A2" s="633" t="s">
        <v>466</v>
      </c>
      <c r="B2" s="633"/>
      <c r="C2" s="633"/>
      <c r="D2" s="633"/>
    </row>
    <row r="3" spans="1:4" ht="30" customHeight="1" thickBot="1">
      <c r="B3" s="634" t="s">
        <v>467</v>
      </c>
      <c r="C3" s="634"/>
      <c r="D3" s="634"/>
    </row>
    <row r="4" spans="1:4" ht="30" customHeight="1" thickBot="1">
      <c r="B4" s="635" t="s">
        <v>468</v>
      </c>
      <c r="C4" s="635"/>
      <c r="D4" s="622" t="s">
        <v>469</v>
      </c>
    </row>
    <row r="5" spans="1:4" ht="30" customHeight="1">
      <c r="B5" s="615" t="s">
        <v>470</v>
      </c>
      <c r="C5" s="616"/>
      <c r="D5" s="617"/>
    </row>
    <row r="6" spans="1:4" ht="30" customHeight="1">
      <c r="B6" s="623" t="str">
        <f>HYPERLINK("#"&amp;"'146'"&amp;"!A1","146")</f>
        <v>146</v>
      </c>
      <c r="C6" s="626" t="str">
        <f>HYPERLINK("#"&amp;"'146'"&amp;"!A1","市内の学校の現況")</f>
        <v>市内の学校の現況</v>
      </c>
      <c r="D6" s="618" t="s">
        <v>471</v>
      </c>
    </row>
    <row r="7" spans="1:4" ht="30" customHeight="1">
      <c r="B7" s="624" t="str">
        <f>HYPERLINK("#"&amp;"'147'"&amp;"!A1","147")</f>
        <v>147</v>
      </c>
      <c r="C7" s="627" t="str">
        <f>HYPERLINK("#"&amp;"'147'"&amp;"!A1","【幼稚園】園数,学級数,幼児数及び教職員数")</f>
        <v>【幼稚園】園数,学級数,幼児数及び教職員数</v>
      </c>
      <c r="D7" s="620" t="s">
        <v>472</v>
      </c>
    </row>
    <row r="8" spans="1:4" ht="30" customHeight="1">
      <c r="B8" s="625" t="str">
        <f>HYPERLINK("#"&amp;"'148'"&amp;"!A1","148")</f>
        <v>148</v>
      </c>
      <c r="C8" s="628" t="str">
        <f>HYPERLINK("#"&amp;"'148'"&amp;"!A1","【小学校】学校数，学級数，児童数及び教職員数")</f>
        <v>【小学校】学校数，学級数，児童数及び教職員数</v>
      </c>
      <c r="D8" s="620" t="s">
        <v>472</v>
      </c>
    </row>
    <row r="9" spans="1:4" ht="30" customHeight="1">
      <c r="B9" s="625" t="str">
        <f>HYPERLINK("#"&amp;"'149'"&amp;"!A1","149")</f>
        <v>149</v>
      </c>
      <c r="C9" s="629" t="str">
        <f>HYPERLINK("#"&amp;"'149'"&amp;"!A1","【中学校】学校数，学級数，生徒数及び教職員数")</f>
        <v>【中学校】学校数，学級数，生徒数及び教職員数</v>
      </c>
      <c r="D9" s="620" t="s">
        <v>472</v>
      </c>
    </row>
    <row r="10" spans="1:4" ht="30" customHeight="1">
      <c r="B10" s="625" t="str">
        <f>HYPERLINK("#"&amp;"'150'"&amp;"!A1","150")</f>
        <v>150</v>
      </c>
      <c r="C10" s="629" t="str">
        <f>HYPERLINK("#"&amp;"'150'"&amp;"!A1","【高等学校】学校数，生徒数及び教職員数")</f>
        <v>【高等学校】学校数，生徒数及び教職員数</v>
      </c>
      <c r="D10" s="620" t="s">
        <v>472</v>
      </c>
    </row>
    <row r="11" spans="1:4" ht="30" customHeight="1">
      <c r="B11" s="623" t="str">
        <f>HYPERLINK("#"&amp;"'151'"&amp;"!A1","151")</f>
        <v>151</v>
      </c>
      <c r="C11" s="627" t="str">
        <f>HYPERLINK("#"&amp;"'151'"&amp;"!A1","【大学】学校数，学生数及び教職員数")</f>
        <v>【大学】学校数，学生数及び教職員数</v>
      </c>
      <c r="D11" s="620" t="s">
        <v>472</v>
      </c>
    </row>
    <row r="12" spans="1:4" ht="30" customHeight="1">
      <c r="B12" s="624" t="str">
        <f>HYPERLINK("#"&amp;"'152'"&amp;"!A1","152")</f>
        <v>152</v>
      </c>
      <c r="C12" s="627" t="str">
        <f>HYPERLINK("#"&amp;"'152'"&amp;"!A1","【特別支援学校】児童・生徒数及び教職員数")</f>
        <v>【特別支援学校】児童・生徒数及び教職員数</v>
      </c>
      <c r="D12" s="620" t="s">
        <v>472</v>
      </c>
    </row>
    <row r="13" spans="1:4" ht="30" customHeight="1">
      <c r="B13" s="625" t="str">
        <f>HYPERLINK("#"&amp;"'153'"&amp;"!A1","153")</f>
        <v>153</v>
      </c>
      <c r="C13" s="627" t="str">
        <f>HYPERLINK("#"&amp;"'153'"&amp;"!A1","【中学校・高等学校】卒業後の状況")</f>
        <v>【中学校・高等学校】卒業後の状況</v>
      </c>
      <c r="D13" s="620" t="s">
        <v>472</v>
      </c>
    </row>
    <row r="14" spans="1:4" ht="30" customHeight="1">
      <c r="B14" s="623" t="str">
        <f>HYPERLINK("#"&amp;"'154'"&amp;"!A1","154")</f>
        <v>154</v>
      </c>
      <c r="C14" s="628" t="str">
        <f>HYPERLINK("#"&amp;"'154'"&amp;"!A1","【市立小・中学校】学校数，学級数，児童・生徒数及び教職員数")</f>
        <v>【市立小・中学校】学校数，学級数，児童・生徒数及び教職員数</v>
      </c>
      <c r="D14" s="620" t="s">
        <v>472</v>
      </c>
    </row>
    <row r="15" spans="1:4" ht="30" customHeight="1">
      <c r="B15" s="625" t="str">
        <f>HYPERLINK("#"&amp;"'155'"&amp;"!A1","155")</f>
        <v>155</v>
      </c>
      <c r="C15" s="629" t="str">
        <f>HYPERLINK("#"&amp;"'155'"&amp;"!A1","【市立小・中学校・幼稚園】学校別学級数，児童・生徒・園児数，")</f>
        <v>【市立小・中学校・幼稚園】学校別学級数，児童・生徒・園児数，</v>
      </c>
      <c r="D15" s="631" t="s">
        <v>473</v>
      </c>
    </row>
    <row r="16" spans="1:4" ht="30" customHeight="1">
      <c r="B16" s="619"/>
      <c r="C16" s="628" t="str">
        <f>HYPERLINK("#"&amp;"'155'"&amp;"!A1","教職員数，校地及び校舎等の概況")</f>
        <v>教職員数，校地及び校舎等の概況</v>
      </c>
      <c r="D16" s="632"/>
    </row>
    <row r="17" spans="2:4" ht="30" customHeight="1">
      <c r="B17" s="623" t="str">
        <f>HYPERLINK("#"&amp;"'156'"&amp;"!A1","156")</f>
        <v>156</v>
      </c>
      <c r="C17" s="629" t="str">
        <f>HYPERLINK("#"&amp;"'156'"&amp;"!A1","【市立小・中学校】施設整備状況")</f>
        <v>【市立小・中学校】施設整備状況</v>
      </c>
      <c r="D17" s="620" t="s">
        <v>472</v>
      </c>
    </row>
    <row r="18" spans="2:4" ht="30" customHeight="1">
      <c r="B18" s="623" t="str">
        <f>HYPERLINK("#"&amp;"'157'"&amp;"!A1","157")</f>
        <v>157</v>
      </c>
      <c r="C18" s="629" t="str">
        <f>HYPERLINK("#"&amp;"'157'"&amp;"!A1","【市立小・中学校】児童・生徒の発育状況")</f>
        <v>【市立小・中学校】児童・生徒の発育状況</v>
      </c>
      <c r="D18" s="621" t="s">
        <v>474</v>
      </c>
    </row>
    <row r="19" spans="2:4" ht="30" customHeight="1">
      <c r="B19" s="624" t="str">
        <f>HYPERLINK("#"&amp;"'158'"&amp;"!A1","158")</f>
        <v>158</v>
      </c>
      <c r="C19" s="629" t="str">
        <f>HYPERLINK("#"&amp;"'158'"&amp;"!A1","市立公民館の概況")</f>
        <v>市立公民館の概況</v>
      </c>
      <c r="D19" s="620" t="s">
        <v>473</v>
      </c>
    </row>
    <row r="20" spans="2:4" ht="30" customHeight="1">
      <c r="B20" s="623" t="str">
        <f>HYPERLINK("#"&amp;"'159'"&amp;"!A1","159")</f>
        <v>159</v>
      </c>
      <c r="C20" s="627" t="str">
        <f>HYPERLINK("#"&amp;"'159'"&amp;"!A1","文化会館及び市民会館利用状況")</f>
        <v>文化会館及び市民会館利用状況</v>
      </c>
      <c r="D20" s="620" t="s">
        <v>475</v>
      </c>
    </row>
    <row r="21" spans="2:4" ht="30" customHeight="1">
      <c r="B21" s="623" t="str">
        <f>HYPERLINK("#"&amp;"'160'"&amp;"!A1","160")</f>
        <v>160</v>
      </c>
      <c r="C21" s="630" t="str">
        <f>HYPERLINK("#"&amp;"'160'"&amp;"!A1","文化会館及び市民会館ホール催物状況(公演回数)")</f>
        <v>文化会館及び市民会館ホール催物状況(公演回数)</v>
      </c>
      <c r="D21" s="620" t="s">
        <v>475</v>
      </c>
    </row>
    <row r="22" spans="2:4" ht="30" customHeight="1">
      <c r="B22" s="624" t="str">
        <f>HYPERLINK("#"&amp;"'161'"&amp;"!A1","161")</f>
        <v>161</v>
      </c>
      <c r="C22" s="628" t="str">
        <f>HYPERLINK("#"&amp;"'161'"&amp;"!A1","佐賀市青少年センター利用者数")</f>
        <v>佐賀市青少年センター利用者数</v>
      </c>
      <c r="D22" s="618" t="s">
        <v>475</v>
      </c>
    </row>
    <row r="23" spans="2:4" ht="30" customHeight="1">
      <c r="B23" s="623" t="str">
        <f>HYPERLINK("#"&amp;"'162'"&amp;"!A1","162")</f>
        <v>162</v>
      </c>
      <c r="C23" s="627" t="str">
        <f>HYPERLINK("#"&amp;"'162'"&amp;"!A1","佐賀市立図書館利用状況")</f>
        <v>佐賀市立図書館利用状況</v>
      </c>
      <c r="D23" s="620" t="s">
        <v>475</v>
      </c>
    </row>
    <row r="24" spans="2:4" ht="30" customHeight="1">
      <c r="B24" s="623" t="str">
        <f>HYPERLINK("#"&amp;"'163'"&amp;"!A1","163")</f>
        <v>163</v>
      </c>
      <c r="C24" s="627" t="str">
        <f>HYPERLINK("#"&amp;"'163'"&amp;"!A1","県立美術館及び博物館利用状況")</f>
        <v>県立美術館及び博物館利用状況</v>
      </c>
      <c r="D24" s="620" t="s">
        <v>475</v>
      </c>
    </row>
    <row r="25" spans="2:4" ht="30" customHeight="1">
      <c r="B25" s="625" t="str">
        <f>HYPERLINK("#"&amp;"'164'"&amp;"!A1","164")</f>
        <v>164</v>
      </c>
      <c r="C25" s="628" t="str">
        <f>HYPERLINK("#"&amp;"'164'"&amp;"!A1","県立図書館利用状況")</f>
        <v>県立図書館利用状況</v>
      </c>
      <c r="D25" s="621" t="s">
        <v>475</v>
      </c>
    </row>
  </sheetData>
  <mergeCells count="5">
    <mergeCell ref="D15:D16"/>
    <mergeCell ref="A1:D1"/>
    <mergeCell ref="A2:D2"/>
    <mergeCell ref="B3:D3"/>
    <mergeCell ref="B4:C4"/>
  </mergeCells>
  <phoneticPr fontId="2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9"/>
  <sheetViews>
    <sheetView showGridLines="0" workbookViewId="0"/>
  </sheetViews>
  <sheetFormatPr defaultRowHeight="13.5"/>
  <cols>
    <col min="1" max="1" width="5" style="255" customWidth="1"/>
    <col min="2" max="2" width="10.5" style="255" customWidth="1"/>
    <col min="3" max="4" width="8.25" style="255" customWidth="1"/>
    <col min="5" max="7" width="8.5" style="255" customWidth="1"/>
    <col min="8" max="8" width="12" style="255" customWidth="1"/>
    <col min="9" max="10" width="8.5" style="255" customWidth="1"/>
    <col min="11" max="16384" width="9" style="255"/>
  </cols>
  <sheetData>
    <row r="1" spans="1:10">
      <c r="A1" s="253"/>
      <c r="B1" s="253"/>
      <c r="C1" s="253"/>
      <c r="D1" s="253"/>
      <c r="E1" s="253"/>
      <c r="F1" s="253"/>
      <c r="G1" s="253"/>
      <c r="H1" s="253"/>
      <c r="I1" s="253"/>
      <c r="J1" s="254"/>
    </row>
    <row r="2" spans="1:10" ht="22.5" customHeight="1">
      <c r="A2" s="747" t="s">
        <v>124</v>
      </c>
      <c r="B2" s="747"/>
      <c r="C2" s="747"/>
      <c r="D2" s="747"/>
      <c r="E2" s="747"/>
      <c r="F2" s="747"/>
      <c r="G2" s="747"/>
      <c r="H2" s="747"/>
      <c r="I2" s="748"/>
      <c r="J2" s="748"/>
    </row>
    <row r="3" spans="1:10" s="257" customFormat="1" ht="13.5" customHeight="1">
      <c r="A3" s="256"/>
      <c r="B3" s="256"/>
      <c r="C3" s="256"/>
      <c r="D3" s="256"/>
      <c r="E3" s="256"/>
      <c r="F3" s="256"/>
      <c r="G3" s="256"/>
      <c r="H3" s="256"/>
      <c r="I3" s="256"/>
      <c r="J3" s="256"/>
    </row>
    <row r="4" spans="1:10" s="257" customFormat="1" ht="12.75" thickBot="1">
      <c r="A4" s="258"/>
      <c r="B4" s="258"/>
      <c r="C4" s="258"/>
      <c r="D4" s="258"/>
      <c r="E4" s="258"/>
      <c r="F4" s="258"/>
      <c r="G4" s="258"/>
      <c r="H4" s="259"/>
      <c r="I4" s="254"/>
      <c r="J4" s="259" t="s">
        <v>125</v>
      </c>
    </row>
    <row r="5" spans="1:10" s="257" customFormat="1" ht="19.5" customHeight="1">
      <c r="A5" s="760" t="s">
        <v>105</v>
      </c>
      <c r="B5" s="760"/>
      <c r="C5" s="751" t="s">
        <v>126</v>
      </c>
      <c r="D5" s="751" t="s">
        <v>30</v>
      </c>
      <c r="E5" s="753" t="s">
        <v>127</v>
      </c>
      <c r="F5" s="754"/>
      <c r="G5" s="754"/>
      <c r="H5" s="749" t="s">
        <v>130</v>
      </c>
      <c r="I5" s="755" t="s">
        <v>31</v>
      </c>
      <c r="J5" s="751" t="s">
        <v>32</v>
      </c>
    </row>
    <row r="6" spans="1:10" s="257" customFormat="1" ht="19.5" customHeight="1" thickBot="1">
      <c r="A6" s="761"/>
      <c r="B6" s="761"/>
      <c r="C6" s="752"/>
      <c r="D6" s="752"/>
      <c r="E6" s="260" t="s">
        <v>106</v>
      </c>
      <c r="F6" s="260" t="s">
        <v>36</v>
      </c>
      <c r="G6" s="260" t="s">
        <v>37</v>
      </c>
      <c r="H6" s="750"/>
      <c r="I6" s="756"/>
      <c r="J6" s="752"/>
    </row>
    <row r="7" spans="1:10" s="257" customFormat="1" ht="19.5" customHeight="1">
      <c r="A7" s="762" t="s">
        <v>128</v>
      </c>
      <c r="B7" s="261" t="s">
        <v>43</v>
      </c>
      <c r="C7" s="262">
        <v>36</v>
      </c>
      <c r="D7" s="262">
        <v>514</v>
      </c>
      <c r="E7" s="262">
        <v>13828</v>
      </c>
      <c r="F7" s="262">
        <v>7009</v>
      </c>
      <c r="G7" s="262">
        <v>6819</v>
      </c>
      <c r="H7" s="263">
        <v>26.9</v>
      </c>
      <c r="I7" s="264">
        <v>794</v>
      </c>
      <c r="J7" s="262">
        <v>149</v>
      </c>
    </row>
    <row r="8" spans="1:10" s="257" customFormat="1" ht="19.5" customHeight="1">
      <c r="A8" s="758"/>
      <c r="B8" s="265" t="s">
        <v>63</v>
      </c>
      <c r="C8" s="266">
        <v>36</v>
      </c>
      <c r="D8" s="266">
        <v>510</v>
      </c>
      <c r="E8" s="266">
        <v>13599</v>
      </c>
      <c r="F8" s="266">
        <v>6892</v>
      </c>
      <c r="G8" s="266">
        <v>6707</v>
      </c>
      <c r="H8" s="267">
        <v>26.7</v>
      </c>
      <c r="I8" s="268">
        <v>859</v>
      </c>
      <c r="J8" s="266">
        <v>149</v>
      </c>
    </row>
    <row r="9" spans="1:10" s="257" customFormat="1" ht="19.5" customHeight="1">
      <c r="A9" s="758"/>
      <c r="B9" s="265" t="s">
        <v>54</v>
      </c>
      <c r="C9" s="266">
        <v>36</v>
      </c>
      <c r="D9" s="266">
        <v>511</v>
      </c>
      <c r="E9" s="266">
        <v>13360</v>
      </c>
      <c r="F9" s="266">
        <v>6785</v>
      </c>
      <c r="G9" s="266">
        <v>6575</v>
      </c>
      <c r="H9" s="267">
        <v>26.1</v>
      </c>
      <c r="I9" s="268">
        <v>856</v>
      </c>
      <c r="J9" s="266">
        <v>152</v>
      </c>
    </row>
    <row r="10" spans="1:10" s="257" customFormat="1" ht="19.5" customHeight="1">
      <c r="A10" s="758"/>
      <c r="B10" s="265" t="s">
        <v>119</v>
      </c>
      <c r="C10" s="269">
        <v>36</v>
      </c>
      <c r="D10" s="269">
        <v>514</v>
      </c>
      <c r="E10" s="269">
        <v>13138</v>
      </c>
      <c r="F10" s="269">
        <v>6693</v>
      </c>
      <c r="G10" s="269">
        <v>6445</v>
      </c>
      <c r="H10" s="270">
        <v>25.6</v>
      </c>
      <c r="I10" s="271">
        <v>871</v>
      </c>
      <c r="J10" s="269">
        <v>145</v>
      </c>
    </row>
    <row r="11" spans="1:10" s="257" customFormat="1" ht="19.5" customHeight="1">
      <c r="A11" s="763"/>
      <c r="B11" s="272" t="s">
        <v>58</v>
      </c>
      <c r="C11" s="273">
        <v>36</v>
      </c>
      <c r="D11" s="273">
        <v>518</v>
      </c>
      <c r="E11" s="273">
        <v>12861</v>
      </c>
      <c r="F11" s="273">
        <v>6489</v>
      </c>
      <c r="G11" s="273">
        <v>6372</v>
      </c>
      <c r="H11" s="274">
        <v>24.8</v>
      </c>
      <c r="I11" s="275">
        <v>887</v>
      </c>
      <c r="J11" s="273">
        <v>140</v>
      </c>
    </row>
    <row r="12" spans="1:10" s="257" customFormat="1" ht="19.5" customHeight="1">
      <c r="A12" s="757" t="s">
        <v>117</v>
      </c>
      <c r="B12" s="276" t="s">
        <v>43</v>
      </c>
      <c r="C12" s="277">
        <v>18</v>
      </c>
      <c r="D12" s="277">
        <v>205</v>
      </c>
      <c r="E12" s="277">
        <v>6400</v>
      </c>
      <c r="F12" s="277">
        <v>3316</v>
      </c>
      <c r="G12" s="277">
        <v>3084</v>
      </c>
      <c r="H12" s="278">
        <v>31.2</v>
      </c>
      <c r="I12" s="279">
        <v>450</v>
      </c>
      <c r="J12" s="277">
        <v>48</v>
      </c>
    </row>
    <row r="13" spans="1:10" s="257" customFormat="1" ht="19.5" customHeight="1">
      <c r="A13" s="758"/>
      <c r="B13" s="265" t="s">
        <v>63</v>
      </c>
      <c r="C13" s="266">
        <v>18</v>
      </c>
      <c r="D13" s="266">
        <v>203</v>
      </c>
      <c r="E13" s="266">
        <v>6326</v>
      </c>
      <c r="F13" s="266">
        <v>3248</v>
      </c>
      <c r="G13" s="266">
        <v>3078</v>
      </c>
      <c r="H13" s="267">
        <v>31.2</v>
      </c>
      <c r="I13" s="268">
        <v>491</v>
      </c>
      <c r="J13" s="266">
        <v>48</v>
      </c>
    </row>
    <row r="14" spans="1:10" s="257" customFormat="1" ht="19.5" customHeight="1">
      <c r="A14" s="758"/>
      <c r="B14" s="265" t="s">
        <v>54</v>
      </c>
      <c r="C14" s="280">
        <v>18</v>
      </c>
      <c r="D14" s="280">
        <v>208</v>
      </c>
      <c r="E14" s="280">
        <v>6212</v>
      </c>
      <c r="F14" s="280">
        <v>3176</v>
      </c>
      <c r="G14" s="280">
        <v>3036</v>
      </c>
      <c r="H14" s="281">
        <v>29.9</v>
      </c>
      <c r="I14" s="282">
        <v>490</v>
      </c>
      <c r="J14" s="280">
        <v>48</v>
      </c>
    </row>
    <row r="15" spans="1:10" s="257" customFormat="1" ht="19.5" customHeight="1">
      <c r="A15" s="758"/>
      <c r="B15" s="265" t="s">
        <v>119</v>
      </c>
      <c r="C15" s="266">
        <v>18</v>
      </c>
      <c r="D15" s="266">
        <v>202</v>
      </c>
      <c r="E15" s="266">
        <v>6056</v>
      </c>
      <c r="F15" s="266">
        <v>3052</v>
      </c>
      <c r="G15" s="266">
        <v>3004</v>
      </c>
      <c r="H15" s="267">
        <v>30</v>
      </c>
      <c r="I15" s="268">
        <v>490</v>
      </c>
      <c r="J15" s="266">
        <v>48</v>
      </c>
    </row>
    <row r="16" spans="1:10" s="257" customFormat="1" ht="19.5" customHeight="1" thickBot="1">
      <c r="A16" s="759"/>
      <c r="B16" s="283" t="s">
        <v>58</v>
      </c>
      <c r="C16" s="284">
        <v>18</v>
      </c>
      <c r="D16" s="284">
        <v>208</v>
      </c>
      <c r="E16" s="284">
        <v>5997</v>
      </c>
      <c r="F16" s="284">
        <v>3061</v>
      </c>
      <c r="G16" s="284">
        <v>2936</v>
      </c>
      <c r="H16" s="285">
        <v>28.8</v>
      </c>
      <c r="I16" s="286">
        <v>499</v>
      </c>
      <c r="J16" s="284">
        <v>48</v>
      </c>
    </row>
    <row r="17" spans="1:10" s="257" customFormat="1" ht="12">
      <c r="A17" s="287" t="s">
        <v>129</v>
      </c>
      <c r="B17" s="287"/>
      <c r="C17" s="287"/>
      <c r="D17" s="287"/>
      <c r="E17" s="287"/>
      <c r="F17" s="287"/>
      <c r="G17" s="287"/>
      <c r="H17" s="287"/>
      <c r="I17" s="254"/>
      <c r="J17" s="254"/>
    </row>
    <row r="18" spans="1:10" s="257" customFormat="1" ht="12">
      <c r="A18" s="254"/>
      <c r="B18" s="254"/>
      <c r="C18" s="254"/>
      <c r="D18" s="254"/>
      <c r="E18" s="254"/>
      <c r="F18" s="254"/>
      <c r="G18" s="254"/>
      <c r="H18" s="254"/>
      <c r="I18" s="254"/>
      <c r="J18" s="254"/>
    </row>
    <row r="19" spans="1:10" s="257" customFormat="1" ht="12"/>
    <row r="20" spans="1:10" s="257" customFormat="1" ht="12"/>
    <row r="21" spans="1:10" s="257" customFormat="1" ht="12"/>
    <row r="22" spans="1:10" s="257" customFormat="1" ht="12"/>
    <row r="23" spans="1:10" s="257" customFormat="1" ht="12"/>
    <row r="24" spans="1:10" s="257" customFormat="1" ht="12"/>
    <row r="25" spans="1:10" s="257" customFormat="1" ht="12"/>
    <row r="26" spans="1:10" s="257" customFormat="1" ht="12"/>
    <row r="27" spans="1:10" s="257" customFormat="1" ht="12"/>
    <row r="28" spans="1:10" s="257" customFormat="1" ht="12"/>
    <row r="29" spans="1:10" s="257" customFormat="1" ht="12"/>
    <row r="30" spans="1:10" s="257" customFormat="1" ht="12"/>
    <row r="31" spans="1:10" s="257" customFormat="1" ht="12"/>
    <row r="32" spans="1:10" s="257" customFormat="1" ht="12"/>
    <row r="33" s="257" customFormat="1" ht="12"/>
    <row r="34" s="257" customFormat="1" ht="12"/>
    <row r="35" s="257" customFormat="1" ht="12"/>
    <row r="36" s="257" customFormat="1" ht="12"/>
    <row r="37" s="257" customFormat="1" ht="12"/>
    <row r="38" s="257" customFormat="1" ht="12"/>
    <row r="39" s="257" customFormat="1" ht="12"/>
    <row r="40" s="257" customFormat="1" ht="12"/>
    <row r="41" s="257" customFormat="1" ht="12"/>
    <row r="42" s="257" customFormat="1" ht="12"/>
    <row r="43" s="257" customFormat="1" ht="12"/>
    <row r="44" s="257" customFormat="1" ht="12"/>
    <row r="45" s="257" customFormat="1" ht="12"/>
    <row r="46" s="257" customFormat="1" ht="12"/>
    <row r="47" s="257" customFormat="1" ht="12"/>
    <row r="48" s="257" customFormat="1" ht="12"/>
    <row r="49" s="257" customFormat="1" ht="12"/>
    <row r="50" s="257" customFormat="1" ht="12"/>
    <row r="51" s="257" customFormat="1" ht="12"/>
    <row r="52" s="257" customFormat="1" ht="12"/>
    <row r="53" s="257" customFormat="1" ht="12"/>
    <row r="54" s="257" customFormat="1" ht="12"/>
    <row r="55" s="257" customFormat="1" ht="12"/>
    <row r="56" s="257" customFormat="1" ht="12"/>
    <row r="57" s="257" customFormat="1" ht="12"/>
    <row r="58" s="257" customFormat="1" ht="12"/>
    <row r="59" s="257" customFormat="1" ht="12"/>
    <row r="60" s="257" customFormat="1" ht="12"/>
    <row r="61" s="257" customFormat="1" ht="12"/>
    <row r="62" s="257" customFormat="1" ht="12"/>
    <row r="63" s="257" customFormat="1" ht="12"/>
    <row r="64" s="257" customFormat="1" ht="12"/>
    <row r="65" s="257" customFormat="1" ht="12"/>
    <row r="66" s="257" customFormat="1" ht="12"/>
    <row r="67" s="257" customFormat="1" ht="12"/>
    <row r="68" s="257" customFormat="1" ht="12"/>
    <row r="69" s="257" customFormat="1" ht="12"/>
    <row r="70" s="257" customFormat="1" ht="12"/>
    <row r="71" s="257" customFormat="1" ht="12"/>
    <row r="72" s="257" customFormat="1" ht="12"/>
    <row r="73" s="257" customFormat="1" ht="12"/>
    <row r="74" s="257" customFormat="1" ht="12"/>
    <row r="75" s="257" customFormat="1" ht="12"/>
    <row r="76" s="257" customFormat="1" ht="12"/>
    <row r="77" s="257" customFormat="1" ht="12"/>
    <row r="78" s="257" customFormat="1" ht="12"/>
    <row r="79" s="257" customFormat="1" ht="12"/>
    <row r="80" s="257" customFormat="1" ht="12"/>
    <row r="81" s="257" customFormat="1" ht="12"/>
    <row r="82" s="257" customFormat="1" ht="12"/>
    <row r="83" s="257" customFormat="1" ht="12"/>
    <row r="84" s="257" customFormat="1" ht="12"/>
    <row r="85" s="257" customFormat="1" ht="12"/>
    <row r="86" s="257" customFormat="1" ht="12"/>
    <row r="87" s="257" customFormat="1" ht="12"/>
    <row r="88" s="257" customFormat="1" ht="12"/>
    <row r="89" s="257" customFormat="1" ht="12"/>
    <row r="90" s="257" customFormat="1" ht="12"/>
    <row r="91" s="257" customFormat="1" ht="12"/>
    <row r="92" s="257" customFormat="1" ht="12"/>
    <row r="93" s="257" customFormat="1" ht="12"/>
    <row r="94" s="257" customFormat="1" ht="12"/>
    <row r="95" s="257" customFormat="1" ht="12"/>
    <row r="96" s="257" customFormat="1" ht="12"/>
    <row r="97" s="257" customFormat="1" ht="12"/>
    <row r="98" s="257" customFormat="1" ht="12"/>
    <row r="99" s="257" customFormat="1" ht="12"/>
    <row r="100" s="257" customFormat="1" ht="12"/>
    <row r="101" s="257" customFormat="1" ht="12"/>
    <row r="102" s="257" customFormat="1" ht="12"/>
    <row r="103" s="257" customFormat="1" ht="12"/>
    <row r="104" s="257" customFormat="1" ht="12"/>
    <row r="105" s="257" customFormat="1" ht="12"/>
    <row r="106" s="257" customFormat="1" ht="12"/>
    <row r="107" s="257" customFormat="1" ht="12"/>
    <row r="108" s="257" customFormat="1" ht="12"/>
    <row r="109" s="257" customFormat="1" ht="12"/>
    <row r="110" s="257" customFormat="1" ht="12"/>
    <row r="111" s="257" customFormat="1" ht="12"/>
    <row r="112" s="257" customFormat="1" ht="12"/>
    <row r="113" s="257" customFormat="1" ht="12"/>
    <row r="114" s="257" customFormat="1" ht="12"/>
    <row r="115" s="257" customFormat="1" ht="12"/>
    <row r="116" s="257" customFormat="1" ht="12"/>
    <row r="117" s="257" customFormat="1" ht="12"/>
    <row r="118" s="257" customFormat="1" ht="12"/>
    <row r="119" s="257" customFormat="1" ht="12"/>
    <row r="120" s="257" customFormat="1" ht="12"/>
    <row r="121" s="257" customFormat="1" ht="12"/>
    <row r="122" s="257" customFormat="1" ht="12"/>
    <row r="123" s="257" customFormat="1" ht="12"/>
    <row r="124" s="257" customFormat="1" ht="12"/>
    <row r="125" s="257" customFormat="1" ht="12"/>
    <row r="126" s="257" customFormat="1" ht="12"/>
    <row r="127" s="257" customFormat="1" ht="12"/>
    <row r="128" s="257" customFormat="1" ht="12"/>
    <row r="129" s="257" customFormat="1" ht="12"/>
    <row r="130" s="257" customFormat="1" ht="12"/>
    <row r="131" s="257" customFormat="1" ht="12"/>
    <row r="132" s="257" customFormat="1" ht="12"/>
    <row r="133" s="257" customFormat="1" ht="12"/>
    <row r="134" s="257" customFormat="1" ht="12"/>
    <row r="135" s="257" customFormat="1" ht="12"/>
    <row r="136" s="257" customFormat="1" ht="12"/>
    <row r="137" s="257" customFormat="1" ht="12"/>
    <row r="138" s="257" customFormat="1" ht="12"/>
    <row r="139" s="257" customFormat="1" ht="12"/>
    <row r="140" s="257" customFormat="1" ht="12"/>
    <row r="141" s="257" customFormat="1" ht="12"/>
    <row r="142" s="257" customFormat="1" ht="12"/>
    <row r="143" s="257" customFormat="1" ht="12"/>
    <row r="144" s="257" customFormat="1" ht="12"/>
    <row r="145" s="257" customFormat="1" ht="12"/>
    <row r="146" s="257" customFormat="1" ht="12"/>
    <row r="147" s="257" customFormat="1" ht="12"/>
    <row r="148" s="257" customFormat="1" ht="12"/>
    <row r="149" s="257" customFormat="1" ht="12"/>
    <row r="150" s="257" customFormat="1" ht="12"/>
    <row r="151" s="257" customFormat="1" ht="12"/>
    <row r="152" s="257" customFormat="1" ht="12"/>
    <row r="153" s="257" customFormat="1" ht="12"/>
    <row r="154" s="257" customFormat="1" ht="12"/>
    <row r="155" s="257" customFormat="1" ht="12"/>
    <row r="156" s="257" customFormat="1" ht="12"/>
    <row r="157" s="257" customFormat="1" ht="12"/>
    <row r="158" s="257" customFormat="1" ht="12"/>
    <row r="159" s="257" customFormat="1" ht="12"/>
    <row r="160" s="257" customFormat="1" ht="12"/>
    <row r="161" s="257" customFormat="1" ht="12"/>
    <row r="162" s="257" customFormat="1" ht="12"/>
    <row r="163" s="257" customFormat="1" ht="12"/>
    <row r="164" s="257" customFormat="1" ht="12"/>
    <row r="165" s="257" customFormat="1" ht="12"/>
    <row r="166" s="257" customFormat="1" ht="12"/>
    <row r="167" s="257" customFormat="1" ht="12"/>
    <row r="168" s="257" customFormat="1" ht="12"/>
    <row r="169" s="257" customFormat="1" ht="12"/>
    <row r="170" s="257" customFormat="1" ht="12"/>
    <row r="171" s="257" customFormat="1" ht="12"/>
    <row r="172" s="257" customFormat="1" ht="12"/>
    <row r="173" s="257" customFormat="1" ht="12"/>
    <row r="174" s="257" customFormat="1" ht="12"/>
    <row r="175" s="257" customFormat="1" ht="12"/>
    <row r="176" s="257" customFormat="1" ht="12"/>
    <row r="177" s="257" customFormat="1" ht="12"/>
    <row r="178" s="257" customFormat="1" ht="12"/>
    <row r="179" s="257" customFormat="1" ht="12"/>
    <row r="180" s="257" customFormat="1" ht="12"/>
    <row r="181" s="257" customFormat="1" ht="12"/>
    <row r="182" s="257" customFormat="1" ht="12"/>
    <row r="183" s="257" customFormat="1" ht="12"/>
    <row r="184" s="257" customFormat="1" ht="12"/>
    <row r="185" s="257" customFormat="1" ht="12"/>
    <row r="186" s="257" customFormat="1" ht="12"/>
    <row r="187" s="257" customFormat="1" ht="12"/>
    <row r="188" s="257" customFormat="1" ht="12"/>
    <row r="189" s="257" customFormat="1" ht="12"/>
    <row r="190" s="257" customFormat="1" ht="12"/>
    <row r="191" s="257" customFormat="1" ht="12"/>
    <row r="192" s="257" customFormat="1" ht="12"/>
    <row r="193" s="257" customFormat="1" ht="12"/>
    <row r="194" s="257" customFormat="1" ht="12"/>
    <row r="195" s="257" customFormat="1" ht="12"/>
    <row r="196" s="257" customFormat="1" ht="12"/>
    <row r="197" s="257" customFormat="1" ht="12"/>
    <row r="198" s="257" customFormat="1" ht="12"/>
    <row r="199" s="257" customFormat="1" ht="12"/>
    <row r="200" s="257" customFormat="1" ht="12"/>
    <row r="201" s="257" customFormat="1" ht="12"/>
    <row r="202" s="257" customFormat="1" ht="12"/>
    <row r="203" s="257" customFormat="1" ht="12"/>
    <row r="204" s="257" customFormat="1" ht="12"/>
    <row r="205" s="257" customFormat="1" ht="12"/>
    <row r="206" s="257" customFormat="1" ht="12"/>
    <row r="207" s="257" customFormat="1" ht="12"/>
    <row r="208" s="257" customFormat="1" ht="12"/>
    <row r="209" s="257" customFormat="1" ht="12"/>
    <row r="210" s="257" customFormat="1" ht="12"/>
    <row r="211" s="257" customFormat="1" ht="12"/>
    <row r="212" s="257" customFormat="1" ht="12"/>
    <row r="213" s="257" customFormat="1" ht="12"/>
    <row r="214" s="257" customFormat="1" ht="12"/>
    <row r="215" s="257" customFormat="1" ht="12"/>
    <row r="216" s="257" customFormat="1" ht="12"/>
    <row r="217" s="257" customFormat="1" ht="12"/>
    <row r="218" s="257" customFormat="1" ht="12"/>
    <row r="219" s="257" customFormat="1" ht="12"/>
    <row r="220" s="257" customFormat="1" ht="12"/>
    <row r="221" s="257" customFormat="1" ht="12"/>
    <row r="222" s="257" customFormat="1" ht="12"/>
    <row r="223" s="257" customFormat="1" ht="12"/>
    <row r="224" s="257" customFormat="1" ht="12"/>
    <row r="225" s="257" customFormat="1" ht="12"/>
    <row r="226" s="257" customFormat="1" ht="12"/>
    <row r="227" s="257" customFormat="1" ht="12"/>
    <row r="228" s="257" customFormat="1" ht="12"/>
    <row r="229" s="257" customFormat="1" ht="12"/>
    <row r="230" s="257" customFormat="1" ht="12"/>
    <row r="231" s="257" customFormat="1" ht="12"/>
    <row r="232" s="257" customFormat="1" ht="12"/>
    <row r="233" s="257" customFormat="1" ht="12"/>
    <row r="234" s="257" customFormat="1" ht="12"/>
    <row r="235" s="257" customFormat="1" ht="12"/>
    <row r="236" s="257" customFormat="1" ht="12"/>
    <row r="237" s="257" customFormat="1" ht="12"/>
    <row r="238" s="257" customFormat="1" ht="12"/>
    <row r="239" s="257" customFormat="1" ht="12"/>
    <row r="240" s="257" customFormat="1" ht="12"/>
    <row r="241" s="257" customFormat="1" ht="12"/>
    <row r="242" s="257" customFormat="1" ht="12"/>
    <row r="243" s="257" customFormat="1" ht="12"/>
    <row r="244" s="257" customFormat="1" ht="12"/>
    <row r="245" s="257" customFormat="1" ht="12"/>
    <row r="246" s="257" customFormat="1" ht="12"/>
    <row r="247" s="257" customFormat="1" ht="12"/>
    <row r="248" s="257" customFormat="1" ht="12"/>
    <row r="249" s="257" customFormat="1" ht="12"/>
  </sheetData>
  <mergeCells count="10">
    <mergeCell ref="A12:A16"/>
    <mergeCell ref="A5:B6"/>
    <mergeCell ref="A7:A11"/>
    <mergeCell ref="D5:D6"/>
    <mergeCell ref="A2:J2"/>
    <mergeCell ref="H5:H6"/>
    <mergeCell ref="J5:J6"/>
    <mergeCell ref="C5:C6"/>
    <mergeCell ref="E5:G5"/>
    <mergeCell ref="I5:I6"/>
  </mergeCells>
  <phoneticPr fontId="22"/>
  <pageMargins left="0.75" right="0.75" top="1" bottom="1" header="0.51200000000000001" footer="0.51200000000000001"/>
  <pageSetup paperSize="9" orientation="portrait" r:id="rId1"/>
  <headerFooter alignWithMargins="0"/>
  <ignoredErrors>
    <ignoredError sqref="B8:B11 B13:B1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showGridLines="0" zoomScaleNormal="100" workbookViewId="0"/>
  </sheetViews>
  <sheetFormatPr defaultRowHeight="13.5"/>
  <cols>
    <col min="1" max="1" width="12.75" style="288" customWidth="1"/>
    <col min="2" max="2" width="1" style="288" customWidth="1"/>
    <col min="3" max="5" width="8.25" style="288" customWidth="1"/>
    <col min="6" max="10" width="9.25" style="288" customWidth="1"/>
    <col min="11" max="12" width="10.25" style="288" customWidth="1"/>
    <col min="13" max="16" width="10" style="288" customWidth="1"/>
    <col min="17" max="17" width="9.5" style="288" bestFit="1" customWidth="1"/>
    <col min="18" max="19" width="8.75" style="288" customWidth="1"/>
    <col min="20" max="22" width="9" style="288"/>
    <col min="23" max="23" width="2.5" style="288" customWidth="1"/>
    <col min="24" max="16384" width="9" style="288"/>
  </cols>
  <sheetData>
    <row r="1" spans="1:19" ht="13.5" customHeight="1">
      <c r="S1" s="289"/>
    </row>
    <row r="2" spans="1:19" ht="22.5" customHeight="1">
      <c r="A2" s="772" t="s">
        <v>131</v>
      </c>
      <c r="B2" s="772"/>
      <c r="C2" s="772"/>
      <c r="D2" s="772"/>
      <c r="E2" s="772"/>
      <c r="F2" s="772"/>
      <c r="G2" s="772"/>
      <c r="H2" s="772"/>
      <c r="I2" s="772"/>
      <c r="J2" s="772"/>
      <c r="K2" s="764" t="s">
        <v>132</v>
      </c>
      <c r="L2" s="764"/>
      <c r="M2" s="764"/>
      <c r="N2" s="764"/>
      <c r="O2" s="764"/>
      <c r="P2" s="764"/>
      <c r="Q2" s="764"/>
      <c r="R2" s="764"/>
      <c r="S2" s="764"/>
    </row>
    <row r="3" spans="1:19" s="291" customFormat="1" ht="13.5" customHeight="1">
      <c r="A3" s="290"/>
      <c r="B3" s="290"/>
      <c r="C3" s="290"/>
      <c r="D3" s="290"/>
      <c r="E3" s="290"/>
      <c r="F3" s="290"/>
      <c r="G3" s="290"/>
      <c r="H3" s="290"/>
      <c r="I3" s="290"/>
      <c r="J3" s="290"/>
    </row>
    <row r="4" spans="1:19" s="291" customFormat="1" ht="13.5" customHeight="1" thickBot="1">
      <c r="A4" s="292" t="s">
        <v>133</v>
      </c>
      <c r="B4" s="292"/>
      <c r="C4" s="292"/>
      <c r="D4" s="292"/>
      <c r="E4" s="292"/>
      <c r="F4" s="292"/>
      <c r="G4" s="292"/>
      <c r="H4" s="292"/>
      <c r="S4" s="293" t="s">
        <v>200</v>
      </c>
    </row>
    <row r="5" spans="1:19" s="296" customFormat="1" ht="19.5" customHeight="1">
      <c r="A5" s="770" t="s">
        <v>134</v>
      </c>
      <c r="B5" s="294"/>
      <c r="C5" s="766" t="s">
        <v>135</v>
      </c>
      <c r="D5" s="766"/>
      <c r="E5" s="766"/>
      <c r="F5" s="766" t="s">
        <v>201</v>
      </c>
      <c r="G5" s="766"/>
      <c r="H5" s="766"/>
      <c r="I5" s="295" t="s">
        <v>202</v>
      </c>
      <c r="J5" s="773" t="s">
        <v>136</v>
      </c>
      <c r="K5" s="765" t="s">
        <v>137</v>
      </c>
      <c r="L5" s="766"/>
      <c r="M5" s="766" t="s">
        <v>138</v>
      </c>
      <c r="N5" s="766"/>
      <c r="O5" s="766"/>
      <c r="P5" s="766"/>
      <c r="Q5" s="767" t="s">
        <v>203</v>
      </c>
      <c r="R5" s="766" t="s">
        <v>139</v>
      </c>
      <c r="S5" s="769"/>
    </row>
    <row r="6" spans="1:19" s="296" customFormat="1" ht="28.5" customHeight="1">
      <c r="A6" s="771"/>
      <c r="B6" s="297"/>
      <c r="C6" s="298" t="s">
        <v>140</v>
      </c>
      <c r="D6" s="298" t="s">
        <v>141</v>
      </c>
      <c r="E6" s="298" t="s">
        <v>142</v>
      </c>
      <c r="F6" s="298" t="s">
        <v>140</v>
      </c>
      <c r="G6" s="298" t="s">
        <v>36</v>
      </c>
      <c r="H6" s="298" t="s">
        <v>37</v>
      </c>
      <c r="I6" s="298" t="s">
        <v>140</v>
      </c>
      <c r="J6" s="774"/>
      <c r="K6" s="299" t="s">
        <v>204</v>
      </c>
      <c r="L6" s="300" t="s">
        <v>205</v>
      </c>
      <c r="M6" s="298" t="s">
        <v>143</v>
      </c>
      <c r="N6" s="298" t="s">
        <v>206</v>
      </c>
      <c r="O6" s="300" t="s">
        <v>207</v>
      </c>
      <c r="P6" s="300" t="s">
        <v>205</v>
      </c>
      <c r="Q6" s="768"/>
      <c r="R6" s="300" t="s">
        <v>208</v>
      </c>
      <c r="S6" s="301" t="s">
        <v>144</v>
      </c>
    </row>
    <row r="7" spans="1:19" s="296" customFormat="1" ht="18" customHeight="1">
      <c r="A7" s="302" t="s">
        <v>209</v>
      </c>
      <c r="B7" s="303"/>
      <c r="C7" s="304">
        <v>518</v>
      </c>
      <c r="D7" s="304">
        <v>446</v>
      </c>
      <c r="E7" s="304">
        <v>72</v>
      </c>
      <c r="F7" s="304">
        <v>12861</v>
      </c>
      <c r="G7" s="304">
        <v>6489</v>
      </c>
      <c r="H7" s="304">
        <v>6372</v>
      </c>
      <c r="I7" s="304">
        <v>887</v>
      </c>
      <c r="J7" s="305">
        <v>140</v>
      </c>
      <c r="K7" s="306">
        <v>788640</v>
      </c>
      <c r="L7" s="307">
        <v>61.3</v>
      </c>
      <c r="M7" s="304">
        <v>157677</v>
      </c>
      <c r="N7" s="304">
        <v>148543</v>
      </c>
      <c r="O7" s="304">
        <v>9134</v>
      </c>
      <c r="P7" s="307">
        <v>12.3</v>
      </c>
      <c r="Q7" s="304">
        <v>33264</v>
      </c>
      <c r="R7" s="304">
        <v>518</v>
      </c>
      <c r="S7" s="305">
        <v>300</v>
      </c>
    </row>
    <row r="8" spans="1:19" s="296" customFormat="1" ht="18" customHeight="1">
      <c r="A8" s="308" t="s">
        <v>145</v>
      </c>
      <c r="B8" s="309"/>
      <c r="C8" s="310">
        <v>15</v>
      </c>
      <c r="D8" s="310">
        <v>12</v>
      </c>
      <c r="E8" s="310">
        <v>3</v>
      </c>
      <c r="F8" s="310">
        <v>316</v>
      </c>
      <c r="G8" s="310">
        <v>166</v>
      </c>
      <c r="H8" s="310">
        <v>150</v>
      </c>
      <c r="I8" s="310">
        <v>28</v>
      </c>
      <c r="J8" s="311">
        <v>4</v>
      </c>
      <c r="K8" s="312">
        <v>25642</v>
      </c>
      <c r="L8" s="313">
        <v>81.099999999999994</v>
      </c>
      <c r="M8" s="310">
        <v>5641</v>
      </c>
      <c r="N8" s="310">
        <v>5583</v>
      </c>
      <c r="O8" s="310">
        <v>58</v>
      </c>
      <c r="P8" s="313">
        <v>17.899999999999999</v>
      </c>
      <c r="Q8" s="310">
        <v>1049</v>
      </c>
      <c r="R8" s="310">
        <v>15</v>
      </c>
      <c r="S8" s="311">
        <v>10</v>
      </c>
    </row>
    <row r="9" spans="1:19" s="296" customFormat="1" ht="18" customHeight="1">
      <c r="A9" s="308" t="s">
        <v>146</v>
      </c>
      <c r="B9" s="309"/>
      <c r="C9" s="310">
        <v>16</v>
      </c>
      <c r="D9" s="310">
        <v>14</v>
      </c>
      <c r="E9" s="310">
        <v>2</v>
      </c>
      <c r="F9" s="310">
        <v>461</v>
      </c>
      <c r="G9" s="310">
        <v>237</v>
      </c>
      <c r="H9" s="310">
        <v>224</v>
      </c>
      <c r="I9" s="310">
        <v>28</v>
      </c>
      <c r="J9" s="311">
        <v>4</v>
      </c>
      <c r="K9" s="312">
        <v>30518</v>
      </c>
      <c r="L9" s="313">
        <v>66.2</v>
      </c>
      <c r="M9" s="310">
        <v>5578</v>
      </c>
      <c r="N9" s="310">
        <v>5529</v>
      </c>
      <c r="O9" s="310">
        <v>49</v>
      </c>
      <c r="P9" s="313">
        <v>12.1</v>
      </c>
      <c r="Q9" s="310">
        <v>1200</v>
      </c>
      <c r="R9" s="310">
        <v>16</v>
      </c>
      <c r="S9" s="311">
        <v>10</v>
      </c>
    </row>
    <row r="10" spans="1:19" s="296" customFormat="1" ht="18" customHeight="1">
      <c r="A10" s="308" t="s">
        <v>147</v>
      </c>
      <c r="B10" s="309"/>
      <c r="C10" s="310">
        <v>18</v>
      </c>
      <c r="D10" s="310">
        <v>16</v>
      </c>
      <c r="E10" s="310">
        <v>2</v>
      </c>
      <c r="F10" s="310">
        <v>505</v>
      </c>
      <c r="G10" s="310">
        <v>254</v>
      </c>
      <c r="H10" s="310">
        <v>251</v>
      </c>
      <c r="I10" s="310">
        <v>30</v>
      </c>
      <c r="J10" s="311">
        <v>6</v>
      </c>
      <c r="K10" s="312">
        <v>24783</v>
      </c>
      <c r="L10" s="313">
        <v>49.1</v>
      </c>
      <c r="M10" s="310">
        <v>5694</v>
      </c>
      <c r="N10" s="310">
        <v>5636</v>
      </c>
      <c r="O10" s="310">
        <v>58</v>
      </c>
      <c r="P10" s="313">
        <v>11.3</v>
      </c>
      <c r="Q10" s="310">
        <v>1230</v>
      </c>
      <c r="R10" s="310">
        <v>18</v>
      </c>
      <c r="S10" s="311">
        <v>10</v>
      </c>
    </row>
    <row r="11" spans="1:19" s="296" customFormat="1" ht="18" customHeight="1">
      <c r="A11" s="308" t="s">
        <v>148</v>
      </c>
      <c r="B11" s="309"/>
      <c r="C11" s="310">
        <v>21</v>
      </c>
      <c r="D11" s="310">
        <v>18</v>
      </c>
      <c r="E11" s="310">
        <v>3</v>
      </c>
      <c r="F11" s="310">
        <v>590</v>
      </c>
      <c r="G11" s="310">
        <v>305</v>
      </c>
      <c r="H11" s="310">
        <v>285</v>
      </c>
      <c r="I11" s="310">
        <v>31</v>
      </c>
      <c r="J11" s="311">
        <v>3</v>
      </c>
      <c r="K11" s="312">
        <v>30172</v>
      </c>
      <c r="L11" s="313">
        <v>51.1</v>
      </c>
      <c r="M11" s="310">
        <v>6046</v>
      </c>
      <c r="N11" s="310">
        <v>5970</v>
      </c>
      <c r="O11" s="310">
        <v>76</v>
      </c>
      <c r="P11" s="313">
        <v>10.199999999999999</v>
      </c>
      <c r="Q11" s="310">
        <v>1387</v>
      </c>
      <c r="R11" s="310">
        <v>21</v>
      </c>
      <c r="S11" s="311">
        <v>8</v>
      </c>
    </row>
    <row r="12" spans="1:19" s="296" customFormat="1" ht="18" customHeight="1">
      <c r="A12" s="308" t="s">
        <v>149</v>
      </c>
      <c r="B12" s="309"/>
      <c r="C12" s="310">
        <v>24</v>
      </c>
      <c r="D12" s="310">
        <v>23</v>
      </c>
      <c r="E12" s="310">
        <v>1</v>
      </c>
      <c r="F12" s="310">
        <v>761</v>
      </c>
      <c r="G12" s="310">
        <v>350</v>
      </c>
      <c r="H12" s="310">
        <v>411</v>
      </c>
      <c r="I12" s="310">
        <v>36</v>
      </c>
      <c r="J12" s="311">
        <v>3</v>
      </c>
      <c r="K12" s="312">
        <v>20486</v>
      </c>
      <c r="L12" s="313">
        <v>26.9</v>
      </c>
      <c r="M12" s="310">
        <v>5656</v>
      </c>
      <c r="N12" s="310">
        <v>5575</v>
      </c>
      <c r="O12" s="310">
        <v>81</v>
      </c>
      <c r="P12" s="313">
        <v>7.4</v>
      </c>
      <c r="Q12" s="310">
        <v>1200</v>
      </c>
      <c r="R12" s="310">
        <v>24</v>
      </c>
      <c r="S12" s="311">
        <v>12</v>
      </c>
    </row>
    <row r="13" spans="1:19" s="296" customFormat="1" ht="18" customHeight="1">
      <c r="A13" s="308" t="s">
        <v>150</v>
      </c>
      <c r="B13" s="309"/>
      <c r="C13" s="310">
        <v>13</v>
      </c>
      <c r="D13" s="310">
        <v>10</v>
      </c>
      <c r="E13" s="310">
        <v>3</v>
      </c>
      <c r="F13" s="310">
        <v>266</v>
      </c>
      <c r="G13" s="310">
        <v>137</v>
      </c>
      <c r="H13" s="310">
        <v>129</v>
      </c>
      <c r="I13" s="310">
        <v>23</v>
      </c>
      <c r="J13" s="311">
        <v>5</v>
      </c>
      <c r="K13" s="312">
        <v>23023</v>
      </c>
      <c r="L13" s="313">
        <v>86.6</v>
      </c>
      <c r="M13" s="310">
        <v>4656</v>
      </c>
      <c r="N13" s="310">
        <v>4578</v>
      </c>
      <c r="O13" s="310">
        <v>78</v>
      </c>
      <c r="P13" s="313">
        <v>17.5</v>
      </c>
      <c r="Q13" s="310">
        <v>820</v>
      </c>
      <c r="R13" s="310">
        <v>13</v>
      </c>
      <c r="S13" s="311">
        <v>10</v>
      </c>
    </row>
    <row r="14" spans="1:19" s="296" customFormat="1" ht="18" customHeight="1">
      <c r="A14" s="308" t="s">
        <v>151</v>
      </c>
      <c r="B14" s="309"/>
      <c r="C14" s="310">
        <v>11</v>
      </c>
      <c r="D14" s="310">
        <v>9</v>
      </c>
      <c r="E14" s="310">
        <v>2</v>
      </c>
      <c r="F14" s="310">
        <v>228</v>
      </c>
      <c r="G14" s="310">
        <v>120</v>
      </c>
      <c r="H14" s="310">
        <v>108</v>
      </c>
      <c r="I14" s="310">
        <v>19</v>
      </c>
      <c r="J14" s="311">
        <v>7</v>
      </c>
      <c r="K14" s="312">
        <v>21257</v>
      </c>
      <c r="L14" s="313">
        <v>93.2</v>
      </c>
      <c r="M14" s="310">
        <v>4284</v>
      </c>
      <c r="N14" s="310">
        <v>4175</v>
      </c>
      <c r="O14" s="310">
        <v>109</v>
      </c>
      <c r="P14" s="313">
        <v>18.8</v>
      </c>
      <c r="Q14" s="310">
        <v>999</v>
      </c>
      <c r="R14" s="310">
        <v>11</v>
      </c>
      <c r="S14" s="311">
        <v>8</v>
      </c>
    </row>
    <row r="15" spans="1:19" s="296" customFormat="1" ht="18" customHeight="1">
      <c r="A15" s="308" t="s">
        <v>152</v>
      </c>
      <c r="B15" s="309"/>
      <c r="C15" s="310">
        <v>8</v>
      </c>
      <c r="D15" s="310">
        <v>7</v>
      </c>
      <c r="E15" s="310">
        <v>1</v>
      </c>
      <c r="F15" s="310">
        <v>218</v>
      </c>
      <c r="G15" s="310">
        <v>109</v>
      </c>
      <c r="H15" s="310">
        <v>109</v>
      </c>
      <c r="I15" s="310">
        <v>16</v>
      </c>
      <c r="J15" s="311">
        <v>4</v>
      </c>
      <c r="K15" s="312">
        <v>18362</v>
      </c>
      <c r="L15" s="313">
        <v>84.2</v>
      </c>
      <c r="M15" s="310">
        <v>3529</v>
      </c>
      <c r="N15" s="310">
        <v>3377</v>
      </c>
      <c r="O15" s="310">
        <v>152</v>
      </c>
      <c r="P15" s="313">
        <v>16.2</v>
      </c>
      <c r="Q15" s="310">
        <v>730</v>
      </c>
      <c r="R15" s="310">
        <v>8</v>
      </c>
      <c r="S15" s="311">
        <v>9</v>
      </c>
    </row>
    <row r="16" spans="1:19" s="296" customFormat="1" ht="18" customHeight="1">
      <c r="A16" s="308" t="s">
        <v>153</v>
      </c>
      <c r="B16" s="309"/>
      <c r="C16" s="310">
        <v>24</v>
      </c>
      <c r="D16" s="310">
        <v>22</v>
      </c>
      <c r="E16" s="310">
        <v>2</v>
      </c>
      <c r="F16" s="310">
        <v>691</v>
      </c>
      <c r="G16" s="310">
        <v>363</v>
      </c>
      <c r="H16" s="310">
        <v>328</v>
      </c>
      <c r="I16" s="310">
        <v>37</v>
      </c>
      <c r="J16" s="311">
        <v>3</v>
      </c>
      <c r="K16" s="312">
        <v>23022</v>
      </c>
      <c r="L16" s="313">
        <v>33.299999999999997</v>
      </c>
      <c r="M16" s="310">
        <v>5839</v>
      </c>
      <c r="N16" s="310">
        <v>5781</v>
      </c>
      <c r="O16" s="310">
        <v>58</v>
      </c>
      <c r="P16" s="313">
        <v>8.5</v>
      </c>
      <c r="Q16" s="310">
        <v>1200</v>
      </c>
      <c r="R16" s="310">
        <v>24</v>
      </c>
      <c r="S16" s="311">
        <v>5</v>
      </c>
    </row>
    <row r="17" spans="1:19" s="296" customFormat="1" ht="18" customHeight="1">
      <c r="A17" s="308" t="s">
        <v>154</v>
      </c>
      <c r="B17" s="309"/>
      <c r="C17" s="310">
        <v>30</v>
      </c>
      <c r="D17" s="310">
        <v>26</v>
      </c>
      <c r="E17" s="310">
        <v>4</v>
      </c>
      <c r="F17" s="310">
        <v>830</v>
      </c>
      <c r="G17" s="310">
        <v>412</v>
      </c>
      <c r="H17" s="310">
        <v>418</v>
      </c>
      <c r="I17" s="310">
        <v>49</v>
      </c>
      <c r="J17" s="311">
        <v>3</v>
      </c>
      <c r="K17" s="312">
        <v>25303</v>
      </c>
      <c r="L17" s="313">
        <v>30.5</v>
      </c>
      <c r="M17" s="310">
        <v>5431</v>
      </c>
      <c r="N17" s="310">
        <v>5371</v>
      </c>
      <c r="O17" s="310">
        <v>60</v>
      </c>
      <c r="P17" s="313">
        <v>6.5</v>
      </c>
      <c r="Q17" s="310">
        <v>1200</v>
      </c>
      <c r="R17" s="310">
        <v>30</v>
      </c>
      <c r="S17" s="311">
        <v>7</v>
      </c>
    </row>
    <row r="18" spans="1:19" s="296" customFormat="1" ht="18" customHeight="1">
      <c r="A18" s="308" t="s">
        <v>155</v>
      </c>
      <c r="B18" s="309"/>
      <c r="C18" s="310">
        <v>20</v>
      </c>
      <c r="D18" s="310">
        <v>18</v>
      </c>
      <c r="E18" s="310">
        <v>2</v>
      </c>
      <c r="F18" s="310">
        <v>575</v>
      </c>
      <c r="G18" s="310">
        <v>274</v>
      </c>
      <c r="H18" s="310">
        <v>301</v>
      </c>
      <c r="I18" s="310">
        <v>35</v>
      </c>
      <c r="J18" s="311">
        <v>3</v>
      </c>
      <c r="K18" s="312">
        <v>24586</v>
      </c>
      <c r="L18" s="313">
        <v>42.8</v>
      </c>
      <c r="M18" s="310">
        <v>6316</v>
      </c>
      <c r="N18" s="310">
        <v>6189</v>
      </c>
      <c r="O18" s="310">
        <v>127</v>
      </c>
      <c r="P18" s="313">
        <v>11</v>
      </c>
      <c r="Q18" s="310">
        <v>1021</v>
      </c>
      <c r="R18" s="310">
        <v>20</v>
      </c>
      <c r="S18" s="311">
        <v>9</v>
      </c>
    </row>
    <row r="19" spans="1:19" s="296" customFormat="1" ht="18" customHeight="1">
      <c r="A19" s="308" t="s">
        <v>156</v>
      </c>
      <c r="B19" s="309"/>
      <c r="C19" s="310">
        <v>17</v>
      </c>
      <c r="D19" s="310">
        <v>15</v>
      </c>
      <c r="E19" s="310">
        <v>2</v>
      </c>
      <c r="F19" s="310">
        <v>488</v>
      </c>
      <c r="G19" s="310">
        <v>255</v>
      </c>
      <c r="H19" s="310">
        <v>233</v>
      </c>
      <c r="I19" s="310">
        <v>29</v>
      </c>
      <c r="J19" s="311">
        <v>6</v>
      </c>
      <c r="K19" s="312">
        <v>19729</v>
      </c>
      <c r="L19" s="313">
        <v>40.4</v>
      </c>
      <c r="M19" s="310">
        <v>5720</v>
      </c>
      <c r="N19" s="310">
        <v>5660</v>
      </c>
      <c r="O19" s="310">
        <v>60</v>
      </c>
      <c r="P19" s="313">
        <v>11.7</v>
      </c>
      <c r="Q19" s="310">
        <v>1049</v>
      </c>
      <c r="R19" s="310">
        <v>17</v>
      </c>
      <c r="S19" s="311">
        <v>9</v>
      </c>
    </row>
    <row r="20" spans="1:19" s="296" customFormat="1" ht="18" customHeight="1">
      <c r="A20" s="308" t="s">
        <v>157</v>
      </c>
      <c r="B20" s="309"/>
      <c r="C20" s="310">
        <v>27</v>
      </c>
      <c r="D20" s="310">
        <v>24</v>
      </c>
      <c r="E20" s="310">
        <v>3</v>
      </c>
      <c r="F20" s="310">
        <v>855</v>
      </c>
      <c r="G20" s="310">
        <v>420</v>
      </c>
      <c r="H20" s="310">
        <v>435</v>
      </c>
      <c r="I20" s="310">
        <v>45</v>
      </c>
      <c r="J20" s="311">
        <v>3</v>
      </c>
      <c r="K20" s="312">
        <v>28816</v>
      </c>
      <c r="L20" s="313">
        <v>33.700000000000003</v>
      </c>
      <c r="M20" s="310">
        <v>6946</v>
      </c>
      <c r="N20" s="310">
        <v>6837</v>
      </c>
      <c r="O20" s="310">
        <v>109</v>
      </c>
      <c r="P20" s="313">
        <v>8.1</v>
      </c>
      <c r="Q20" s="310">
        <v>1200</v>
      </c>
      <c r="R20" s="310">
        <v>27</v>
      </c>
      <c r="S20" s="311">
        <v>10</v>
      </c>
    </row>
    <row r="21" spans="1:19" s="296" customFormat="1" ht="18" customHeight="1">
      <c r="A21" s="308" t="s">
        <v>158</v>
      </c>
      <c r="B21" s="309"/>
      <c r="C21" s="310">
        <v>10</v>
      </c>
      <c r="D21" s="310">
        <v>8</v>
      </c>
      <c r="E21" s="310">
        <v>2</v>
      </c>
      <c r="F21" s="310">
        <v>226</v>
      </c>
      <c r="G21" s="310">
        <v>122</v>
      </c>
      <c r="H21" s="310">
        <v>104</v>
      </c>
      <c r="I21" s="310">
        <v>18</v>
      </c>
      <c r="J21" s="311">
        <v>7</v>
      </c>
      <c r="K21" s="312">
        <v>22491</v>
      </c>
      <c r="L21" s="313">
        <v>99.5</v>
      </c>
      <c r="M21" s="310">
        <v>3415</v>
      </c>
      <c r="N21" s="310">
        <v>3357</v>
      </c>
      <c r="O21" s="310">
        <v>58</v>
      </c>
      <c r="P21" s="313">
        <v>15.1</v>
      </c>
      <c r="Q21" s="310">
        <v>944</v>
      </c>
      <c r="R21" s="310">
        <v>10</v>
      </c>
      <c r="S21" s="311">
        <v>6</v>
      </c>
    </row>
    <row r="22" spans="1:19" s="296" customFormat="1" ht="18" customHeight="1">
      <c r="A22" s="308" t="s">
        <v>159</v>
      </c>
      <c r="B22" s="309"/>
      <c r="C22" s="310">
        <v>8</v>
      </c>
      <c r="D22" s="310">
        <v>6</v>
      </c>
      <c r="E22" s="310">
        <v>2</v>
      </c>
      <c r="F22" s="310">
        <v>164</v>
      </c>
      <c r="G22" s="310">
        <v>79</v>
      </c>
      <c r="H22" s="310">
        <v>85</v>
      </c>
      <c r="I22" s="310">
        <v>14</v>
      </c>
      <c r="J22" s="311">
        <v>7</v>
      </c>
      <c r="K22" s="312">
        <v>20494</v>
      </c>
      <c r="L22" s="313">
        <v>125</v>
      </c>
      <c r="M22" s="310">
        <v>3287</v>
      </c>
      <c r="N22" s="310">
        <v>3262</v>
      </c>
      <c r="O22" s="310">
        <v>25</v>
      </c>
      <c r="P22" s="313">
        <v>20</v>
      </c>
      <c r="Q22" s="310">
        <v>1200</v>
      </c>
      <c r="R22" s="310">
        <v>8</v>
      </c>
      <c r="S22" s="311">
        <v>9</v>
      </c>
    </row>
    <row r="23" spans="1:19" s="296" customFormat="1" ht="18" customHeight="1">
      <c r="A23" s="308" t="s">
        <v>160</v>
      </c>
      <c r="B23" s="309"/>
      <c r="C23" s="310">
        <v>7</v>
      </c>
      <c r="D23" s="310">
        <v>6</v>
      </c>
      <c r="E23" s="310">
        <v>1</v>
      </c>
      <c r="F23" s="310">
        <v>89</v>
      </c>
      <c r="G23" s="310">
        <v>45</v>
      </c>
      <c r="H23" s="310">
        <v>44</v>
      </c>
      <c r="I23" s="310">
        <v>9</v>
      </c>
      <c r="J23" s="311">
        <v>6</v>
      </c>
      <c r="K23" s="312">
        <v>29092</v>
      </c>
      <c r="L23" s="313">
        <v>209.3</v>
      </c>
      <c r="M23" s="310">
        <v>1614</v>
      </c>
      <c r="N23" s="310">
        <v>1536</v>
      </c>
      <c r="O23" s="310">
        <v>78</v>
      </c>
      <c r="P23" s="313">
        <v>18.100000000000001</v>
      </c>
      <c r="Q23" s="310">
        <v>589</v>
      </c>
      <c r="R23" s="310">
        <v>7</v>
      </c>
      <c r="S23" s="314">
        <v>1</v>
      </c>
    </row>
    <row r="24" spans="1:19" s="296" customFormat="1" ht="18" customHeight="1">
      <c r="A24" s="308" t="s">
        <v>161</v>
      </c>
      <c r="B24" s="309"/>
      <c r="C24" s="310">
        <v>16</v>
      </c>
      <c r="D24" s="310">
        <v>14</v>
      </c>
      <c r="E24" s="310">
        <v>2</v>
      </c>
      <c r="F24" s="310">
        <v>443</v>
      </c>
      <c r="G24" s="310">
        <v>234</v>
      </c>
      <c r="H24" s="310">
        <v>209</v>
      </c>
      <c r="I24" s="310">
        <v>27</v>
      </c>
      <c r="J24" s="311">
        <v>3</v>
      </c>
      <c r="K24" s="312">
        <v>23124</v>
      </c>
      <c r="L24" s="313">
        <v>52.2</v>
      </c>
      <c r="M24" s="310">
        <v>4764</v>
      </c>
      <c r="N24" s="310">
        <v>3756</v>
      </c>
      <c r="O24" s="310">
        <v>1008</v>
      </c>
      <c r="P24" s="313">
        <v>10.8</v>
      </c>
      <c r="Q24" s="310">
        <v>747</v>
      </c>
      <c r="R24" s="310">
        <v>16</v>
      </c>
      <c r="S24" s="311">
        <v>10</v>
      </c>
    </row>
    <row r="25" spans="1:19" s="296" customFormat="1" ht="18" customHeight="1">
      <c r="A25" s="308" t="s">
        <v>162</v>
      </c>
      <c r="B25" s="309"/>
      <c r="C25" s="310">
        <v>18</v>
      </c>
      <c r="D25" s="310">
        <v>15</v>
      </c>
      <c r="E25" s="310">
        <v>3</v>
      </c>
      <c r="F25" s="310">
        <v>459</v>
      </c>
      <c r="G25" s="310">
        <v>225</v>
      </c>
      <c r="H25" s="310">
        <v>234</v>
      </c>
      <c r="I25" s="310">
        <v>31</v>
      </c>
      <c r="J25" s="311">
        <v>3</v>
      </c>
      <c r="K25" s="312">
        <v>22323</v>
      </c>
      <c r="L25" s="313">
        <v>48.6</v>
      </c>
      <c r="M25" s="310">
        <v>6116</v>
      </c>
      <c r="N25" s="310">
        <v>6038</v>
      </c>
      <c r="O25" s="310">
        <v>78</v>
      </c>
      <c r="P25" s="313">
        <v>13.3</v>
      </c>
      <c r="Q25" s="310">
        <v>990</v>
      </c>
      <c r="R25" s="310">
        <v>18</v>
      </c>
      <c r="S25" s="311">
        <v>13</v>
      </c>
    </row>
    <row r="26" spans="1:19" s="296" customFormat="1" ht="18" customHeight="1">
      <c r="A26" s="308" t="s">
        <v>163</v>
      </c>
      <c r="B26" s="309"/>
      <c r="C26" s="310">
        <v>21</v>
      </c>
      <c r="D26" s="310">
        <v>18</v>
      </c>
      <c r="E26" s="310">
        <v>3</v>
      </c>
      <c r="F26" s="310">
        <v>602</v>
      </c>
      <c r="G26" s="310">
        <v>310</v>
      </c>
      <c r="H26" s="310">
        <v>292</v>
      </c>
      <c r="I26" s="310">
        <v>35</v>
      </c>
      <c r="J26" s="311">
        <v>3</v>
      </c>
      <c r="K26" s="312">
        <v>31581</v>
      </c>
      <c r="L26" s="313">
        <v>52.5</v>
      </c>
      <c r="M26" s="310">
        <v>5672</v>
      </c>
      <c r="N26" s="310">
        <v>5556</v>
      </c>
      <c r="O26" s="310">
        <v>116</v>
      </c>
      <c r="P26" s="313">
        <v>9.4</v>
      </c>
      <c r="Q26" s="310">
        <v>1049</v>
      </c>
      <c r="R26" s="310">
        <v>21</v>
      </c>
      <c r="S26" s="311">
        <v>9</v>
      </c>
    </row>
    <row r="27" spans="1:19" s="296" customFormat="1" ht="18" customHeight="1">
      <c r="A27" s="308" t="s">
        <v>164</v>
      </c>
      <c r="B27" s="309"/>
      <c r="C27" s="310">
        <v>15</v>
      </c>
      <c r="D27" s="310">
        <v>12</v>
      </c>
      <c r="E27" s="310">
        <v>3</v>
      </c>
      <c r="F27" s="310">
        <v>309</v>
      </c>
      <c r="G27" s="310">
        <v>174</v>
      </c>
      <c r="H27" s="310">
        <v>135</v>
      </c>
      <c r="I27" s="310">
        <v>23</v>
      </c>
      <c r="J27" s="311">
        <v>3</v>
      </c>
      <c r="K27" s="312">
        <v>20820</v>
      </c>
      <c r="L27" s="313">
        <v>67.400000000000006</v>
      </c>
      <c r="M27" s="310">
        <v>4225</v>
      </c>
      <c r="N27" s="310">
        <v>4225</v>
      </c>
      <c r="O27" s="315">
        <v>0</v>
      </c>
      <c r="P27" s="313">
        <v>13.7</v>
      </c>
      <c r="Q27" s="310">
        <v>920</v>
      </c>
      <c r="R27" s="310">
        <v>15</v>
      </c>
      <c r="S27" s="311">
        <v>9</v>
      </c>
    </row>
    <row r="28" spans="1:19" s="296" customFormat="1" ht="18" customHeight="1">
      <c r="A28" s="308" t="s">
        <v>165</v>
      </c>
      <c r="B28" s="309"/>
      <c r="C28" s="310">
        <v>15</v>
      </c>
      <c r="D28" s="310">
        <v>12</v>
      </c>
      <c r="E28" s="310">
        <v>3</v>
      </c>
      <c r="F28" s="310">
        <v>265</v>
      </c>
      <c r="G28" s="310">
        <v>144</v>
      </c>
      <c r="H28" s="310">
        <v>121</v>
      </c>
      <c r="I28" s="310">
        <v>25</v>
      </c>
      <c r="J28" s="311">
        <v>3</v>
      </c>
      <c r="K28" s="312">
        <v>21815</v>
      </c>
      <c r="L28" s="313">
        <v>82.3</v>
      </c>
      <c r="M28" s="310">
        <v>4720</v>
      </c>
      <c r="N28" s="310">
        <v>4660</v>
      </c>
      <c r="O28" s="310">
        <v>60</v>
      </c>
      <c r="P28" s="313">
        <v>17.8</v>
      </c>
      <c r="Q28" s="310">
        <v>990</v>
      </c>
      <c r="R28" s="310">
        <v>15</v>
      </c>
      <c r="S28" s="311">
        <v>8</v>
      </c>
    </row>
    <row r="29" spans="1:19" s="296" customFormat="1" ht="18" customHeight="1">
      <c r="A29" s="308" t="s">
        <v>166</v>
      </c>
      <c r="B29" s="309"/>
      <c r="C29" s="310">
        <v>21</v>
      </c>
      <c r="D29" s="310">
        <v>19</v>
      </c>
      <c r="E29" s="310">
        <v>2</v>
      </c>
      <c r="F29" s="310">
        <v>598</v>
      </c>
      <c r="G29" s="310">
        <v>314</v>
      </c>
      <c r="H29" s="310">
        <v>284</v>
      </c>
      <c r="I29" s="310">
        <v>34</v>
      </c>
      <c r="J29" s="311">
        <v>6</v>
      </c>
      <c r="K29" s="312">
        <v>20787</v>
      </c>
      <c r="L29" s="313">
        <v>34.799999999999997</v>
      </c>
      <c r="M29" s="310">
        <v>5774</v>
      </c>
      <c r="N29" s="310">
        <v>5774</v>
      </c>
      <c r="O29" s="315">
        <v>0</v>
      </c>
      <c r="P29" s="313">
        <v>9.6999999999999993</v>
      </c>
      <c r="Q29" s="310">
        <v>972</v>
      </c>
      <c r="R29" s="310">
        <v>21</v>
      </c>
      <c r="S29" s="311">
        <v>8</v>
      </c>
    </row>
    <row r="30" spans="1:19" s="296" customFormat="1" ht="18" customHeight="1">
      <c r="A30" s="308" t="s">
        <v>167</v>
      </c>
      <c r="B30" s="309"/>
      <c r="C30" s="310">
        <v>13</v>
      </c>
      <c r="D30" s="310">
        <v>12</v>
      </c>
      <c r="E30" s="310">
        <v>1</v>
      </c>
      <c r="F30" s="310">
        <v>323</v>
      </c>
      <c r="G30" s="310">
        <v>151</v>
      </c>
      <c r="H30" s="310">
        <v>172</v>
      </c>
      <c r="I30" s="310">
        <v>23</v>
      </c>
      <c r="J30" s="311">
        <v>3</v>
      </c>
      <c r="K30" s="312">
        <v>21483</v>
      </c>
      <c r="L30" s="313">
        <v>66.5</v>
      </c>
      <c r="M30" s="310">
        <v>4499</v>
      </c>
      <c r="N30" s="310">
        <v>4415</v>
      </c>
      <c r="O30" s="310">
        <v>84</v>
      </c>
      <c r="P30" s="313">
        <v>13.9</v>
      </c>
      <c r="Q30" s="310">
        <v>942</v>
      </c>
      <c r="R30" s="310">
        <v>13</v>
      </c>
      <c r="S30" s="311">
        <v>8</v>
      </c>
    </row>
    <row r="31" spans="1:19" s="296" customFormat="1" ht="18" customHeight="1">
      <c r="A31" s="308" t="s">
        <v>168</v>
      </c>
      <c r="B31" s="309"/>
      <c r="C31" s="310">
        <v>6</v>
      </c>
      <c r="D31" s="310">
        <v>4</v>
      </c>
      <c r="E31" s="310">
        <v>2</v>
      </c>
      <c r="F31" s="310">
        <v>48</v>
      </c>
      <c r="G31" s="310">
        <v>29</v>
      </c>
      <c r="H31" s="310">
        <v>19</v>
      </c>
      <c r="I31" s="310">
        <v>13</v>
      </c>
      <c r="J31" s="316">
        <v>1.5</v>
      </c>
      <c r="K31" s="312">
        <v>7158</v>
      </c>
      <c r="L31" s="313">
        <v>149.1</v>
      </c>
      <c r="M31" s="310">
        <v>1880</v>
      </c>
      <c r="N31" s="310">
        <v>1849</v>
      </c>
      <c r="O31" s="310">
        <v>31</v>
      </c>
      <c r="P31" s="313">
        <v>39.200000000000003</v>
      </c>
      <c r="Q31" s="315" t="s">
        <v>75</v>
      </c>
      <c r="R31" s="310">
        <v>6</v>
      </c>
      <c r="S31" s="311">
        <v>7</v>
      </c>
    </row>
    <row r="32" spans="1:19" s="296" customFormat="1" ht="18" customHeight="1">
      <c r="A32" s="308" t="s">
        <v>169</v>
      </c>
      <c r="B32" s="309"/>
      <c r="C32" s="310">
        <v>15</v>
      </c>
      <c r="D32" s="310">
        <v>13</v>
      </c>
      <c r="E32" s="310">
        <v>2</v>
      </c>
      <c r="F32" s="310">
        <v>403</v>
      </c>
      <c r="G32" s="310">
        <v>206</v>
      </c>
      <c r="H32" s="310">
        <v>197</v>
      </c>
      <c r="I32" s="310">
        <v>30</v>
      </c>
      <c r="J32" s="311">
        <v>7</v>
      </c>
      <c r="K32" s="312">
        <v>30666</v>
      </c>
      <c r="L32" s="313">
        <v>76.099999999999994</v>
      </c>
      <c r="M32" s="310">
        <v>5044</v>
      </c>
      <c r="N32" s="310">
        <v>5044</v>
      </c>
      <c r="O32" s="315">
        <v>0</v>
      </c>
      <c r="P32" s="313">
        <v>12.5</v>
      </c>
      <c r="Q32" s="310">
        <v>929</v>
      </c>
      <c r="R32" s="310">
        <v>15</v>
      </c>
      <c r="S32" s="311">
        <v>8</v>
      </c>
    </row>
    <row r="33" spans="1:19" s="296" customFormat="1" ht="18" customHeight="1">
      <c r="A33" s="308" t="s">
        <v>170</v>
      </c>
      <c r="B33" s="309"/>
      <c r="C33" s="310">
        <v>5</v>
      </c>
      <c r="D33" s="310">
        <v>4</v>
      </c>
      <c r="E33" s="310">
        <v>1</v>
      </c>
      <c r="F33" s="310">
        <v>43</v>
      </c>
      <c r="G33" s="310">
        <v>22</v>
      </c>
      <c r="H33" s="310">
        <v>21</v>
      </c>
      <c r="I33" s="310">
        <v>10</v>
      </c>
      <c r="J33" s="311">
        <v>2</v>
      </c>
      <c r="K33" s="312">
        <v>21380</v>
      </c>
      <c r="L33" s="313">
        <v>497.2</v>
      </c>
      <c r="M33" s="310">
        <v>2281</v>
      </c>
      <c r="N33" s="315">
        <v>0</v>
      </c>
      <c r="O33" s="310">
        <v>2281</v>
      </c>
      <c r="P33" s="313">
        <v>53</v>
      </c>
      <c r="Q33" s="310">
        <v>892</v>
      </c>
      <c r="R33" s="310">
        <v>5</v>
      </c>
      <c r="S33" s="311">
        <v>6</v>
      </c>
    </row>
    <row r="34" spans="1:19" s="296" customFormat="1" ht="18" customHeight="1">
      <c r="A34" s="308" t="s">
        <v>171</v>
      </c>
      <c r="B34" s="309"/>
      <c r="C34" s="310">
        <v>6</v>
      </c>
      <c r="D34" s="310">
        <v>6</v>
      </c>
      <c r="E34" s="310">
        <v>0</v>
      </c>
      <c r="F34" s="310">
        <v>64</v>
      </c>
      <c r="G34" s="310">
        <v>30</v>
      </c>
      <c r="H34" s="310">
        <v>34</v>
      </c>
      <c r="I34" s="310">
        <v>13</v>
      </c>
      <c r="J34" s="311">
        <v>2</v>
      </c>
      <c r="K34" s="312">
        <v>11625</v>
      </c>
      <c r="L34" s="313">
        <v>181.6</v>
      </c>
      <c r="M34" s="310">
        <v>2550</v>
      </c>
      <c r="N34" s="310">
        <v>2550</v>
      </c>
      <c r="O34" s="315">
        <v>0</v>
      </c>
      <c r="P34" s="313">
        <v>39.799999999999997</v>
      </c>
      <c r="Q34" s="310">
        <v>603</v>
      </c>
      <c r="R34" s="310">
        <v>6</v>
      </c>
      <c r="S34" s="311">
        <v>8</v>
      </c>
    </row>
    <row r="35" spans="1:19" s="296" customFormat="1" ht="18" customHeight="1">
      <c r="A35" s="308" t="s">
        <v>172</v>
      </c>
      <c r="B35" s="309"/>
      <c r="C35" s="310">
        <v>5</v>
      </c>
      <c r="D35" s="310">
        <v>4</v>
      </c>
      <c r="E35" s="310">
        <v>1</v>
      </c>
      <c r="F35" s="310">
        <v>44</v>
      </c>
      <c r="G35" s="310">
        <v>25</v>
      </c>
      <c r="H35" s="310">
        <v>19</v>
      </c>
      <c r="I35" s="310">
        <v>7</v>
      </c>
      <c r="J35" s="316">
        <v>1.5</v>
      </c>
      <c r="K35" s="312">
        <v>19528</v>
      </c>
      <c r="L35" s="313">
        <v>309.2</v>
      </c>
      <c r="M35" s="310">
        <v>1324</v>
      </c>
      <c r="N35" s="310">
        <v>715</v>
      </c>
      <c r="O35" s="310">
        <v>609</v>
      </c>
      <c r="P35" s="313">
        <v>30.1</v>
      </c>
      <c r="Q35" s="310">
        <v>569</v>
      </c>
      <c r="R35" s="310">
        <v>5</v>
      </c>
      <c r="S35" s="311">
        <v>2</v>
      </c>
    </row>
    <row r="36" spans="1:19" s="296" customFormat="1" ht="18" customHeight="1">
      <c r="A36" s="308" t="s">
        <v>173</v>
      </c>
      <c r="B36" s="309"/>
      <c r="C36" s="310">
        <v>3</v>
      </c>
      <c r="D36" s="310">
        <v>3</v>
      </c>
      <c r="E36" s="310">
        <v>0</v>
      </c>
      <c r="F36" s="310">
        <v>15</v>
      </c>
      <c r="G36" s="310">
        <v>6</v>
      </c>
      <c r="H36" s="310">
        <v>9</v>
      </c>
      <c r="I36" s="310">
        <v>8</v>
      </c>
      <c r="J36" s="311">
        <v>2</v>
      </c>
      <c r="K36" s="312">
        <v>12657</v>
      </c>
      <c r="L36" s="313">
        <v>843.8</v>
      </c>
      <c r="M36" s="310">
        <v>1241</v>
      </c>
      <c r="N36" s="315">
        <v>0</v>
      </c>
      <c r="O36" s="310">
        <v>1241</v>
      </c>
      <c r="P36" s="313">
        <v>82.7</v>
      </c>
      <c r="Q36" s="310">
        <v>463</v>
      </c>
      <c r="R36" s="310">
        <v>3</v>
      </c>
      <c r="S36" s="311">
        <v>8</v>
      </c>
    </row>
    <row r="37" spans="1:19" s="296" customFormat="1" ht="18" customHeight="1">
      <c r="A37" s="308" t="s">
        <v>174</v>
      </c>
      <c r="B37" s="309"/>
      <c r="C37" s="310">
        <v>7</v>
      </c>
      <c r="D37" s="310">
        <v>6</v>
      </c>
      <c r="E37" s="310">
        <v>1</v>
      </c>
      <c r="F37" s="310">
        <v>87</v>
      </c>
      <c r="G37" s="310">
        <v>46</v>
      </c>
      <c r="H37" s="310">
        <v>41</v>
      </c>
      <c r="I37" s="310">
        <v>14</v>
      </c>
      <c r="J37" s="311">
        <v>2</v>
      </c>
      <c r="K37" s="312">
        <v>12810</v>
      </c>
      <c r="L37" s="313">
        <v>147.19999999999999</v>
      </c>
      <c r="M37" s="310">
        <v>2568</v>
      </c>
      <c r="N37" s="310">
        <v>229</v>
      </c>
      <c r="O37" s="310">
        <v>2339</v>
      </c>
      <c r="P37" s="313">
        <v>29.5</v>
      </c>
      <c r="Q37" s="310">
        <v>660</v>
      </c>
      <c r="R37" s="310">
        <v>7</v>
      </c>
      <c r="S37" s="311">
        <v>6</v>
      </c>
    </row>
    <row r="38" spans="1:19" s="296" customFormat="1" ht="18" customHeight="1">
      <c r="A38" s="308" t="s">
        <v>175</v>
      </c>
      <c r="B38" s="309"/>
      <c r="C38" s="310">
        <v>7</v>
      </c>
      <c r="D38" s="310">
        <v>6</v>
      </c>
      <c r="E38" s="310">
        <v>1</v>
      </c>
      <c r="F38" s="310">
        <v>127</v>
      </c>
      <c r="G38" s="310">
        <v>58</v>
      </c>
      <c r="H38" s="310">
        <v>69</v>
      </c>
      <c r="I38" s="310">
        <v>14</v>
      </c>
      <c r="J38" s="311">
        <v>3</v>
      </c>
      <c r="K38" s="312">
        <v>18926</v>
      </c>
      <c r="L38" s="313">
        <v>149</v>
      </c>
      <c r="M38" s="310">
        <v>4005</v>
      </c>
      <c r="N38" s="310">
        <v>4005</v>
      </c>
      <c r="O38" s="315">
        <v>0</v>
      </c>
      <c r="P38" s="313">
        <v>31.5</v>
      </c>
      <c r="Q38" s="310">
        <v>696</v>
      </c>
      <c r="R38" s="310">
        <v>7</v>
      </c>
      <c r="S38" s="311">
        <v>11</v>
      </c>
    </row>
    <row r="39" spans="1:19" s="296" customFormat="1" ht="18" customHeight="1">
      <c r="A39" s="308" t="s">
        <v>176</v>
      </c>
      <c r="B39" s="309"/>
      <c r="C39" s="310">
        <v>7</v>
      </c>
      <c r="D39" s="310">
        <v>6</v>
      </c>
      <c r="E39" s="310">
        <v>1</v>
      </c>
      <c r="F39" s="310">
        <v>61</v>
      </c>
      <c r="G39" s="310">
        <v>30</v>
      </c>
      <c r="H39" s="310">
        <v>31</v>
      </c>
      <c r="I39" s="310">
        <v>15</v>
      </c>
      <c r="J39" s="311">
        <v>2</v>
      </c>
      <c r="K39" s="312">
        <v>15493</v>
      </c>
      <c r="L39" s="313">
        <v>254</v>
      </c>
      <c r="M39" s="310">
        <v>2346</v>
      </c>
      <c r="N39" s="310">
        <v>2303</v>
      </c>
      <c r="O39" s="310">
        <v>43</v>
      </c>
      <c r="P39" s="313">
        <v>38.5</v>
      </c>
      <c r="Q39" s="310">
        <v>800</v>
      </c>
      <c r="R39" s="310">
        <v>7</v>
      </c>
      <c r="S39" s="311">
        <v>6</v>
      </c>
    </row>
    <row r="40" spans="1:19" s="296" customFormat="1" ht="18" customHeight="1">
      <c r="A40" s="308" t="s">
        <v>177</v>
      </c>
      <c r="B40" s="309"/>
      <c r="C40" s="310">
        <v>14</v>
      </c>
      <c r="D40" s="310">
        <v>12</v>
      </c>
      <c r="E40" s="310">
        <v>2</v>
      </c>
      <c r="F40" s="310">
        <v>306</v>
      </c>
      <c r="G40" s="310">
        <v>139</v>
      </c>
      <c r="H40" s="310">
        <v>167</v>
      </c>
      <c r="I40" s="310">
        <v>25</v>
      </c>
      <c r="J40" s="311">
        <v>3</v>
      </c>
      <c r="K40" s="312">
        <v>20254</v>
      </c>
      <c r="L40" s="313">
        <v>66.2</v>
      </c>
      <c r="M40" s="310">
        <v>4665</v>
      </c>
      <c r="N40" s="310">
        <v>4665</v>
      </c>
      <c r="O40" s="315">
        <v>0</v>
      </c>
      <c r="P40" s="313">
        <v>15.2</v>
      </c>
      <c r="Q40" s="310">
        <v>941</v>
      </c>
      <c r="R40" s="310">
        <v>14</v>
      </c>
      <c r="S40" s="311">
        <v>10</v>
      </c>
    </row>
    <row r="41" spans="1:19" s="296" customFormat="1" ht="18" customHeight="1">
      <c r="A41" s="308" t="s">
        <v>178</v>
      </c>
      <c r="B41" s="309"/>
      <c r="C41" s="310">
        <v>15</v>
      </c>
      <c r="D41" s="310">
        <v>12</v>
      </c>
      <c r="E41" s="310">
        <v>3</v>
      </c>
      <c r="F41" s="310">
        <v>291</v>
      </c>
      <c r="G41" s="310">
        <v>126</v>
      </c>
      <c r="H41" s="310">
        <v>165</v>
      </c>
      <c r="I41" s="310">
        <v>23</v>
      </c>
      <c r="J41" s="311">
        <v>3</v>
      </c>
      <c r="K41" s="312">
        <v>22609</v>
      </c>
      <c r="L41" s="313">
        <v>77.7</v>
      </c>
      <c r="M41" s="310">
        <v>4273</v>
      </c>
      <c r="N41" s="310">
        <v>4273</v>
      </c>
      <c r="O41" s="315">
        <v>0</v>
      </c>
      <c r="P41" s="313">
        <v>14.7</v>
      </c>
      <c r="Q41" s="310">
        <v>944</v>
      </c>
      <c r="R41" s="310">
        <v>15</v>
      </c>
      <c r="S41" s="311">
        <v>8</v>
      </c>
    </row>
    <row r="42" spans="1:19" s="296" customFormat="1" ht="18" customHeight="1">
      <c r="A42" s="308" t="s">
        <v>179</v>
      </c>
      <c r="B42" s="309"/>
      <c r="C42" s="310">
        <v>22</v>
      </c>
      <c r="D42" s="310">
        <v>18</v>
      </c>
      <c r="E42" s="310">
        <v>4</v>
      </c>
      <c r="F42" s="310">
        <v>597</v>
      </c>
      <c r="G42" s="310">
        <v>310</v>
      </c>
      <c r="H42" s="310">
        <v>287</v>
      </c>
      <c r="I42" s="310">
        <v>39</v>
      </c>
      <c r="J42" s="311">
        <v>6</v>
      </c>
      <c r="K42" s="312">
        <v>24817</v>
      </c>
      <c r="L42" s="313">
        <v>41.6</v>
      </c>
      <c r="M42" s="310">
        <v>4642</v>
      </c>
      <c r="N42" s="310">
        <v>4634</v>
      </c>
      <c r="O42" s="310">
        <v>8</v>
      </c>
      <c r="P42" s="313">
        <v>7.8</v>
      </c>
      <c r="Q42" s="310">
        <v>1192</v>
      </c>
      <c r="R42" s="310">
        <v>22</v>
      </c>
      <c r="S42" s="311">
        <v>11</v>
      </c>
    </row>
    <row r="43" spans="1:19" s="296" customFormat="1" ht="18" customHeight="1" thickBot="1">
      <c r="A43" s="317" t="s">
        <v>180</v>
      </c>
      <c r="B43" s="318"/>
      <c r="C43" s="319">
        <v>18</v>
      </c>
      <c r="D43" s="319">
        <v>16</v>
      </c>
      <c r="E43" s="319">
        <v>2</v>
      </c>
      <c r="F43" s="319">
        <v>513</v>
      </c>
      <c r="G43" s="319">
        <v>262</v>
      </c>
      <c r="H43" s="319">
        <v>251</v>
      </c>
      <c r="I43" s="319">
        <v>31</v>
      </c>
      <c r="J43" s="320">
        <v>7</v>
      </c>
      <c r="K43" s="321">
        <v>21008</v>
      </c>
      <c r="L43" s="322">
        <v>41</v>
      </c>
      <c r="M43" s="319">
        <v>5436</v>
      </c>
      <c r="N43" s="319">
        <v>5436</v>
      </c>
      <c r="O43" s="323">
        <v>0</v>
      </c>
      <c r="P43" s="322">
        <v>10.6</v>
      </c>
      <c r="Q43" s="319">
        <v>947</v>
      </c>
      <c r="R43" s="319">
        <v>18</v>
      </c>
      <c r="S43" s="320">
        <v>11</v>
      </c>
    </row>
    <row r="44" spans="1:19" s="296" customFormat="1" ht="13.5" customHeight="1">
      <c r="A44" s="324"/>
      <c r="B44" s="324"/>
      <c r="C44" s="325"/>
      <c r="D44" s="325"/>
      <c r="E44" s="325"/>
      <c r="F44" s="326"/>
      <c r="G44" s="326"/>
      <c r="H44" s="326"/>
      <c r="I44" s="325"/>
      <c r="J44" s="326"/>
      <c r="K44" s="327"/>
      <c r="L44" s="328"/>
      <c r="M44" s="327"/>
      <c r="N44" s="329"/>
      <c r="O44" s="330"/>
      <c r="P44" s="331"/>
      <c r="Q44" s="327"/>
      <c r="R44" s="327"/>
      <c r="S44" s="327"/>
    </row>
    <row r="45" spans="1:19" s="332" customFormat="1" ht="13.5" customHeight="1">
      <c r="A45" s="288"/>
      <c r="S45" s="289"/>
    </row>
    <row r="46" spans="1:19" ht="22.5" customHeight="1">
      <c r="A46" s="772" t="s">
        <v>131</v>
      </c>
      <c r="B46" s="772"/>
      <c r="C46" s="772"/>
      <c r="D46" s="772"/>
      <c r="E46" s="772"/>
      <c r="F46" s="772"/>
      <c r="G46" s="772"/>
      <c r="H46" s="772"/>
      <c r="I46" s="772"/>
      <c r="J46" s="772"/>
      <c r="K46" s="764" t="s">
        <v>181</v>
      </c>
      <c r="L46" s="764"/>
      <c r="M46" s="764"/>
      <c r="N46" s="764"/>
      <c r="O46" s="764"/>
      <c r="P46" s="764"/>
      <c r="Q46" s="764"/>
      <c r="R46" s="764"/>
      <c r="S46" s="764"/>
    </row>
    <row r="47" spans="1:19" s="291" customFormat="1" ht="13.5" customHeight="1">
      <c r="A47" s="290"/>
      <c r="B47" s="290"/>
      <c r="C47" s="290"/>
      <c r="D47" s="290"/>
      <c r="E47" s="290"/>
      <c r="F47" s="290"/>
      <c r="G47" s="290"/>
      <c r="H47" s="290"/>
      <c r="I47" s="290"/>
      <c r="J47" s="290"/>
    </row>
    <row r="48" spans="1:19" s="291" customFormat="1" ht="13.5" customHeight="1" thickBot="1">
      <c r="A48" s="292"/>
      <c r="B48" s="292"/>
      <c r="C48" s="292"/>
      <c r="D48" s="292"/>
      <c r="E48" s="292"/>
      <c r="F48" s="292"/>
      <c r="G48" s="292"/>
      <c r="H48" s="292"/>
      <c r="S48" s="293"/>
    </row>
    <row r="49" spans="1:19" s="296" customFormat="1" ht="19.5" customHeight="1">
      <c r="A49" s="770" t="s">
        <v>134</v>
      </c>
      <c r="B49" s="294"/>
      <c r="C49" s="766" t="s">
        <v>135</v>
      </c>
      <c r="D49" s="766"/>
      <c r="E49" s="766"/>
      <c r="F49" s="766" t="s">
        <v>182</v>
      </c>
      <c r="G49" s="766"/>
      <c r="H49" s="766"/>
      <c r="I49" s="295" t="s">
        <v>101</v>
      </c>
      <c r="J49" s="773" t="s">
        <v>136</v>
      </c>
      <c r="K49" s="765" t="s">
        <v>137</v>
      </c>
      <c r="L49" s="766"/>
      <c r="M49" s="766" t="s">
        <v>138</v>
      </c>
      <c r="N49" s="766"/>
      <c r="O49" s="766"/>
      <c r="P49" s="766"/>
      <c r="Q49" s="767" t="s">
        <v>203</v>
      </c>
      <c r="R49" s="766" t="s">
        <v>139</v>
      </c>
      <c r="S49" s="769"/>
    </row>
    <row r="50" spans="1:19" s="296" customFormat="1" ht="28.5" customHeight="1">
      <c r="A50" s="771"/>
      <c r="B50" s="297"/>
      <c r="C50" s="298" t="s">
        <v>140</v>
      </c>
      <c r="D50" s="298" t="s">
        <v>141</v>
      </c>
      <c r="E50" s="298" t="s">
        <v>142</v>
      </c>
      <c r="F50" s="298" t="s">
        <v>140</v>
      </c>
      <c r="G50" s="298" t="s">
        <v>36</v>
      </c>
      <c r="H50" s="298" t="s">
        <v>37</v>
      </c>
      <c r="I50" s="298" t="s">
        <v>140</v>
      </c>
      <c r="J50" s="774"/>
      <c r="K50" s="299" t="s">
        <v>204</v>
      </c>
      <c r="L50" s="333" t="s">
        <v>183</v>
      </c>
      <c r="M50" s="298" t="s">
        <v>143</v>
      </c>
      <c r="N50" s="298" t="s">
        <v>210</v>
      </c>
      <c r="O50" s="300" t="s">
        <v>211</v>
      </c>
      <c r="P50" s="333" t="s">
        <v>183</v>
      </c>
      <c r="Q50" s="768"/>
      <c r="R50" s="300" t="s">
        <v>212</v>
      </c>
      <c r="S50" s="301" t="s">
        <v>144</v>
      </c>
    </row>
    <row r="51" spans="1:19" s="296" customFormat="1" ht="18" customHeight="1">
      <c r="A51" s="334" t="s">
        <v>184</v>
      </c>
      <c r="B51" s="335"/>
      <c r="C51" s="304">
        <v>208</v>
      </c>
      <c r="D51" s="304">
        <v>182</v>
      </c>
      <c r="E51" s="304">
        <v>26</v>
      </c>
      <c r="F51" s="304">
        <v>5997</v>
      </c>
      <c r="G51" s="304">
        <v>3061</v>
      </c>
      <c r="H51" s="304">
        <v>2936</v>
      </c>
      <c r="I51" s="304">
        <v>499</v>
      </c>
      <c r="J51" s="305">
        <v>48</v>
      </c>
      <c r="K51" s="306">
        <v>457541</v>
      </c>
      <c r="L51" s="307">
        <v>76.3</v>
      </c>
      <c r="M51" s="304">
        <v>89939</v>
      </c>
      <c r="N51" s="304">
        <v>88001</v>
      </c>
      <c r="O51" s="304">
        <v>1938</v>
      </c>
      <c r="P51" s="307">
        <v>15</v>
      </c>
      <c r="Q51" s="304">
        <v>23115</v>
      </c>
      <c r="R51" s="304">
        <v>208</v>
      </c>
      <c r="S51" s="305">
        <v>237</v>
      </c>
    </row>
    <row r="52" spans="1:19" s="296" customFormat="1" ht="18" customHeight="1">
      <c r="A52" s="308" t="s">
        <v>185</v>
      </c>
      <c r="B52" s="309"/>
      <c r="C52" s="310">
        <v>14</v>
      </c>
      <c r="D52" s="310">
        <v>12</v>
      </c>
      <c r="E52" s="310">
        <v>2</v>
      </c>
      <c r="F52" s="310">
        <v>433</v>
      </c>
      <c r="G52" s="310">
        <v>222</v>
      </c>
      <c r="H52" s="310">
        <v>211</v>
      </c>
      <c r="I52" s="310">
        <v>36</v>
      </c>
      <c r="J52" s="311">
        <v>3</v>
      </c>
      <c r="K52" s="312">
        <v>33931</v>
      </c>
      <c r="L52" s="313">
        <v>78.400000000000006</v>
      </c>
      <c r="M52" s="310">
        <v>5467</v>
      </c>
      <c r="N52" s="310">
        <v>5402</v>
      </c>
      <c r="O52" s="310">
        <v>65</v>
      </c>
      <c r="P52" s="313">
        <v>12.6</v>
      </c>
      <c r="Q52" s="310">
        <v>1342</v>
      </c>
      <c r="R52" s="310">
        <v>14</v>
      </c>
      <c r="S52" s="311">
        <v>13</v>
      </c>
    </row>
    <row r="53" spans="1:19" s="296" customFormat="1" ht="18" customHeight="1">
      <c r="A53" s="308" t="s">
        <v>186</v>
      </c>
      <c r="B53" s="309"/>
      <c r="C53" s="310">
        <v>15</v>
      </c>
      <c r="D53" s="310">
        <v>13</v>
      </c>
      <c r="E53" s="310">
        <v>2</v>
      </c>
      <c r="F53" s="310">
        <v>474</v>
      </c>
      <c r="G53" s="310">
        <v>236</v>
      </c>
      <c r="H53" s="310">
        <v>238</v>
      </c>
      <c r="I53" s="310">
        <v>36</v>
      </c>
      <c r="J53" s="311">
        <v>3</v>
      </c>
      <c r="K53" s="312">
        <v>35119</v>
      </c>
      <c r="L53" s="313">
        <v>74.099999999999994</v>
      </c>
      <c r="M53" s="310">
        <v>7546</v>
      </c>
      <c r="N53" s="310">
        <v>7488</v>
      </c>
      <c r="O53" s="310">
        <v>58</v>
      </c>
      <c r="P53" s="313">
        <v>15.9</v>
      </c>
      <c r="Q53" s="310">
        <v>1537</v>
      </c>
      <c r="R53" s="310">
        <v>15</v>
      </c>
      <c r="S53" s="311">
        <v>18</v>
      </c>
    </row>
    <row r="54" spans="1:19" s="296" customFormat="1" ht="18" customHeight="1">
      <c r="A54" s="308" t="s">
        <v>187</v>
      </c>
      <c r="B54" s="309"/>
      <c r="C54" s="310">
        <v>20</v>
      </c>
      <c r="D54" s="310">
        <v>17</v>
      </c>
      <c r="E54" s="310">
        <v>3</v>
      </c>
      <c r="F54" s="310">
        <v>611</v>
      </c>
      <c r="G54" s="310">
        <v>316</v>
      </c>
      <c r="H54" s="310">
        <v>295</v>
      </c>
      <c r="I54" s="310">
        <v>42</v>
      </c>
      <c r="J54" s="311">
        <v>3</v>
      </c>
      <c r="K54" s="312">
        <v>33091</v>
      </c>
      <c r="L54" s="313">
        <v>54.2</v>
      </c>
      <c r="M54" s="310">
        <v>8321</v>
      </c>
      <c r="N54" s="310">
        <v>8263</v>
      </c>
      <c r="O54" s="310">
        <v>58</v>
      </c>
      <c r="P54" s="313">
        <v>13.6</v>
      </c>
      <c r="Q54" s="310">
        <v>1436</v>
      </c>
      <c r="R54" s="310">
        <v>20</v>
      </c>
      <c r="S54" s="311">
        <v>17</v>
      </c>
    </row>
    <row r="55" spans="1:19" s="296" customFormat="1" ht="18" customHeight="1">
      <c r="A55" s="308" t="s">
        <v>188</v>
      </c>
      <c r="B55" s="309"/>
      <c r="C55" s="310">
        <v>19</v>
      </c>
      <c r="D55" s="310">
        <v>17</v>
      </c>
      <c r="E55" s="310">
        <v>2</v>
      </c>
      <c r="F55" s="310">
        <v>611</v>
      </c>
      <c r="G55" s="310">
        <v>310</v>
      </c>
      <c r="H55" s="310">
        <v>301</v>
      </c>
      <c r="I55" s="310">
        <v>46</v>
      </c>
      <c r="J55" s="311">
        <v>3</v>
      </c>
      <c r="K55" s="312">
        <v>27954</v>
      </c>
      <c r="L55" s="313">
        <v>45.8</v>
      </c>
      <c r="M55" s="310">
        <v>7151</v>
      </c>
      <c r="N55" s="310">
        <v>7044</v>
      </c>
      <c r="O55" s="310">
        <v>107</v>
      </c>
      <c r="P55" s="313">
        <v>11.7</v>
      </c>
      <c r="Q55" s="310">
        <v>1277</v>
      </c>
      <c r="R55" s="310">
        <v>19</v>
      </c>
      <c r="S55" s="311">
        <v>19</v>
      </c>
    </row>
    <row r="56" spans="1:19" s="296" customFormat="1" ht="18" customHeight="1">
      <c r="A56" s="308" t="s">
        <v>189</v>
      </c>
      <c r="B56" s="309"/>
      <c r="C56" s="310">
        <v>13</v>
      </c>
      <c r="D56" s="310">
        <v>12</v>
      </c>
      <c r="E56" s="310">
        <v>1</v>
      </c>
      <c r="F56" s="310">
        <v>400</v>
      </c>
      <c r="G56" s="310">
        <v>200</v>
      </c>
      <c r="H56" s="310">
        <v>200</v>
      </c>
      <c r="I56" s="310">
        <v>27</v>
      </c>
      <c r="J56" s="311">
        <v>3</v>
      </c>
      <c r="K56" s="312">
        <v>27891</v>
      </c>
      <c r="L56" s="313">
        <v>69.7</v>
      </c>
      <c r="M56" s="310">
        <v>6226</v>
      </c>
      <c r="N56" s="310">
        <v>6168</v>
      </c>
      <c r="O56" s="310">
        <v>58</v>
      </c>
      <c r="P56" s="313">
        <v>15.6</v>
      </c>
      <c r="Q56" s="310">
        <v>1277</v>
      </c>
      <c r="R56" s="310">
        <v>13</v>
      </c>
      <c r="S56" s="311">
        <v>15</v>
      </c>
    </row>
    <row r="57" spans="1:19" s="296" customFormat="1" ht="18" customHeight="1">
      <c r="A57" s="308" t="s">
        <v>190</v>
      </c>
      <c r="B57" s="309"/>
      <c r="C57" s="310">
        <v>19</v>
      </c>
      <c r="D57" s="310">
        <v>17</v>
      </c>
      <c r="E57" s="310">
        <v>2</v>
      </c>
      <c r="F57" s="310">
        <v>593</v>
      </c>
      <c r="G57" s="310">
        <v>296</v>
      </c>
      <c r="H57" s="310">
        <v>297</v>
      </c>
      <c r="I57" s="310">
        <v>42</v>
      </c>
      <c r="J57" s="311">
        <v>3</v>
      </c>
      <c r="K57" s="312">
        <v>38889</v>
      </c>
      <c r="L57" s="313">
        <v>65.599999999999994</v>
      </c>
      <c r="M57" s="310">
        <v>5838</v>
      </c>
      <c r="N57" s="310">
        <v>5747</v>
      </c>
      <c r="O57" s="310">
        <v>91</v>
      </c>
      <c r="P57" s="313">
        <v>9.8000000000000007</v>
      </c>
      <c r="Q57" s="310">
        <v>1315</v>
      </c>
      <c r="R57" s="310">
        <v>19</v>
      </c>
      <c r="S57" s="311">
        <v>14</v>
      </c>
    </row>
    <row r="58" spans="1:19" s="296" customFormat="1" ht="18" customHeight="1">
      <c r="A58" s="308" t="s">
        <v>191</v>
      </c>
      <c r="B58" s="309"/>
      <c r="C58" s="310">
        <v>7</v>
      </c>
      <c r="D58" s="310">
        <v>6</v>
      </c>
      <c r="E58" s="310">
        <v>1</v>
      </c>
      <c r="F58" s="310">
        <v>202</v>
      </c>
      <c r="G58" s="310">
        <v>112</v>
      </c>
      <c r="H58" s="310">
        <v>90</v>
      </c>
      <c r="I58" s="310">
        <v>20</v>
      </c>
      <c r="J58" s="311">
        <v>3</v>
      </c>
      <c r="K58" s="312">
        <v>23524</v>
      </c>
      <c r="L58" s="313">
        <v>116.5</v>
      </c>
      <c r="M58" s="310">
        <v>3656</v>
      </c>
      <c r="N58" s="310">
        <v>3656</v>
      </c>
      <c r="O58" s="310">
        <v>0</v>
      </c>
      <c r="P58" s="313">
        <v>18.100000000000001</v>
      </c>
      <c r="Q58" s="310">
        <v>1157</v>
      </c>
      <c r="R58" s="310">
        <v>7</v>
      </c>
      <c r="S58" s="311">
        <v>9</v>
      </c>
    </row>
    <row r="59" spans="1:19" s="296" customFormat="1" ht="18" customHeight="1">
      <c r="A59" s="308" t="s">
        <v>160</v>
      </c>
      <c r="B59" s="309"/>
      <c r="C59" s="310">
        <v>3</v>
      </c>
      <c r="D59" s="310">
        <v>3</v>
      </c>
      <c r="E59" s="310">
        <v>0</v>
      </c>
      <c r="F59" s="310">
        <v>50</v>
      </c>
      <c r="G59" s="310">
        <v>25</v>
      </c>
      <c r="H59" s="310">
        <v>25</v>
      </c>
      <c r="I59" s="310">
        <v>12</v>
      </c>
      <c r="J59" s="311">
        <v>2</v>
      </c>
      <c r="K59" s="312">
        <v>0</v>
      </c>
      <c r="L59" s="313">
        <v>209.3</v>
      </c>
      <c r="M59" s="310">
        <v>1998</v>
      </c>
      <c r="N59" s="310">
        <v>1886</v>
      </c>
      <c r="O59" s="310">
        <v>112</v>
      </c>
      <c r="P59" s="313">
        <v>40</v>
      </c>
      <c r="Q59" s="310">
        <v>749</v>
      </c>
      <c r="R59" s="310">
        <v>3</v>
      </c>
      <c r="S59" s="311">
        <v>8</v>
      </c>
    </row>
    <row r="60" spans="1:19" s="296" customFormat="1" ht="18" customHeight="1">
      <c r="A60" s="308" t="s">
        <v>157</v>
      </c>
      <c r="B60" s="309"/>
      <c r="C60" s="310">
        <v>21</v>
      </c>
      <c r="D60" s="310">
        <v>18</v>
      </c>
      <c r="E60" s="310">
        <v>3</v>
      </c>
      <c r="F60" s="310">
        <v>636</v>
      </c>
      <c r="G60" s="310">
        <v>327</v>
      </c>
      <c r="H60" s="310">
        <v>309</v>
      </c>
      <c r="I60" s="310">
        <v>45</v>
      </c>
      <c r="J60" s="311">
        <v>3</v>
      </c>
      <c r="K60" s="312">
        <v>31600</v>
      </c>
      <c r="L60" s="313">
        <v>49.7</v>
      </c>
      <c r="M60" s="310">
        <v>5793</v>
      </c>
      <c r="N60" s="310">
        <v>5686</v>
      </c>
      <c r="O60" s="310">
        <v>107</v>
      </c>
      <c r="P60" s="313">
        <v>9.1</v>
      </c>
      <c r="Q60" s="310">
        <v>1375</v>
      </c>
      <c r="R60" s="310">
        <v>21</v>
      </c>
      <c r="S60" s="311">
        <v>16</v>
      </c>
    </row>
    <row r="61" spans="1:19" s="296" customFormat="1" ht="18" customHeight="1">
      <c r="A61" s="308" t="s">
        <v>192</v>
      </c>
      <c r="B61" s="309"/>
      <c r="C61" s="310">
        <v>10</v>
      </c>
      <c r="D61" s="310">
        <v>9</v>
      </c>
      <c r="E61" s="310">
        <v>1</v>
      </c>
      <c r="F61" s="310">
        <v>309</v>
      </c>
      <c r="G61" s="310">
        <v>143</v>
      </c>
      <c r="H61" s="310">
        <v>166</v>
      </c>
      <c r="I61" s="310">
        <v>23</v>
      </c>
      <c r="J61" s="311">
        <v>3</v>
      </c>
      <c r="K61" s="312">
        <v>27746</v>
      </c>
      <c r="L61" s="313">
        <v>89.8</v>
      </c>
      <c r="M61" s="310">
        <v>4312</v>
      </c>
      <c r="N61" s="310">
        <v>4301</v>
      </c>
      <c r="O61" s="310">
        <v>11</v>
      </c>
      <c r="P61" s="313">
        <v>14</v>
      </c>
      <c r="Q61" s="310">
        <v>1141</v>
      </c>
      <c r="R61" s="310">
        <v>10</v>
      </c>
      <c r="S61" s="311">
        <v>10</v>
      </c>
    </row>
    <row r="62" spans="1:19" s="296" customFormat="1" ht="18" customHeight="1">
      <c r="A62" s="308" t="s">
        <v>193</v>
      </c>
      <c r="B62" s="309"/>
      <c r="C62" s="310">
        <v>19</v>
      </c>
      <c r="D62" s="310">
        <v>17</v>
      </c>
      <c r="E62" s="310">
        <v>2</v>
      </c>
      <c r="F62" s="310">
        <v>613</v>
      </c>
      <c r="G62" s="310">
        <v>308</v>
      </c>
      <c r="H62" s="310">
        <v>305</v>
      </c>
      <c r="I62" s="310">
        <v>44</v>
      </c>
      <c r="J62" s="311">
        <v>3</v>
      </c>
      <c r="K62" s="312">
        <v>43593</v>
      </c>
      <c r="L62" s="313">
        <v>71.099999999999994</v>
      </c>
      <c r="M62" s="310">
        <v>7709</v>
      </c>
      <c r="N62" s="310">
        <v>7709</v>
      </c>
      <c r="O62" s="310">
        <v>0</v>
      </c>
      <c r="P62" s="313">
        <v>12.6</v>
      </c>
      <c r="Q62" s="310">
        <v>2315</v>
      </c>
      <c r="R62" s="310">
        <v>19</v>
      </c>
      <c r="S62" s="311">
        <v>18</v>
      </c>
    </row>
    <row r="63" spans="1:19" s="296" customFormat="1" ht="18" customHeight="1">
      <c r="A63" s="308" t="s">
        <v>168</v>
      </c>
      <c r="B63" s="309"/>
      <c r="C63" s="310">
        <v>3</v>
      </c>
      <c r="D63" s="310">
        <v>3</v>
      </c>
      <c r="E63" s="310">
        <v>0</v>
      </c>
      <c r="F63" s="310">
        <v>22</v>
      </c>
      <c r="G63" s="310">
        <v>14</v>
      </c>
      <c r="H63" s="310">
        <v>8</v>
      </c>
      <c r="I63" s="310">
        <v>11</v>
      </c>
      <c r="J63" s="316">
        <v>1.5</v>
      </c>
      <c r="K63" s="312">
        <v>15259</v>
      </c>
      <c r="L63" s="313">
        <v>693.6</v>
      </c>
      <c r="M63" s="310">
        <v>2206</v>
      </c>
      <c r="N63" s="310">
        <v>2206</v>
      </c>
      <c r="O63" s="310">
        <v>0</v>
      </c>
      <c r="P63" s="313">
        <v>100.3</v>
      </c>
      <c r="Q63" s="310">
        <v>897</v>
      </c>
      <c r="R63" s="310">
        <v>3</v>
      </c>
      <c r="S63" s="311">
        <v>11</v>
      </c>
    </row>
    <row r="64" spans="1:19" s="296" customFormat="1" ht="18" customHeight="1">
      <c r="A64" s="308" t="s">
        <v>171</v>
      </c>
      <c r="B64" s="309"/>
      <c r="C64" s="310">
        <v>3</v>
      </c>
      <c r="D64" s="310">
        <v>3</v>
      </c>
      <c r="E64" s="310">
        <v>0</v>
      </c>
      <c r="F64" s="310">
        <v>63</v>
      </c>
      <c r="G64" s="310">
        <v>34</v>
      </c>
      <c r="H64" s="310">
        <v>29</v>
      </c>
      <c r="I64" s="310">
        <v>13</v>
      </c>
      <c r="J64" s="311">
        <v>2</v>
      </c>
      <c r="K64" s="312">
        <v>15471</v>
      </c>
      <c r="L64" s="313">
        <v>245.6</v>
      </c>
      <c r="M64" s="310">
        <v>2919</v>
      </c>
      <c r="N64" s="310">
        <v>2307</v>
      </c>
      <c r="O64" s="310">
        <v>612</v>
      </c>
      <c r="P64" s="313">
        <v>46.3</v>
      </c>
      <c r="Q64" s="310">
        <v>961</v>
      </c>
      <c r="R64" s="310">
        <v>3</v>
      </c>
      <c r="S64" s="311">
        <v>13</v>
      </c>
    </row>
    <row r="65" spans="1:19" s="296" customFormat="1" ht="18" customHeight="1">
      <c r="A65" s="308" t="s">
        <v>172</v>
      </c>
      <c r="B65" s="309"/>
      <c r="C65" s="310">
        <v>3</v>
      </c>
      <c r="D65" s="310">
        <v>3</v>
      </c>
      <c r="E65" s="310">
        <v>0</v>
      </c>
      <c r="F65" s="310">
        <v>20</v>
      </c>
      <c r="G65" s="310">
        <v>11</v>
      </c>
      <c r="H65" s="310">
        <v>9</v>
      </c>
      <c r="I65" s="310">
        <v>13</v>
      </c>
      <c r="J65" s="316">
        <v>1.5</v>
      </c>
      <c r="K65" s="312">
        <v>261</v>
      </c>
      <c r="L65" s="313">
        <v>309.2</v>
      </c>
      <c r="M65" s="310">
        <v>2161</v>
      </c>
      <c r="N65" s="310">
        <v>1511</v>
      </c>
      <c r="O65" s="310">
        <v>650</v>
      </c>
      <c r="P65" s="313">
        <v>108.1</v>
      </c>
      <c r="Q65" s="310">
        <v>725</v>
      </c>
      <c r="R65" s="310">
        <v>3</v>
      </c>
      <c r="S65" s="311">
        <v>9</v>
      </c>
    </row>
    <row r="66" spans="1:19" s="296" customFormat="1" ht="18" customHeight="1">
      <c r="A66" s="308" t="s">
        <v>174</v>
      </c>
      <c r="B66" s="309"/>
      <c r="C66" s="310">
        <v>4</v>
      </c>
      <c r="D66" s="310">
        <v>3</v>
      </c>
      <c r="E66" s="310">
        <v>1</v>
      </c>
      <c r="F66" s="310">
        <v>39</v>
      </c>
      <c r="G66" s="310">
        <v>23</v>
      </c>
      <c r="H66" s="310">
        <v>16</v>
      </c>
      <c r="I66" s="310">
        <v>12</v>
      </c>
      <c r="J66" s="311">
        <v>2</v>
      </c>
      <c r="K66" s="312">
        <v>10987</v>
      </c>
      <c r="L66" s="313">
        <v>281.7</v>
      </c>
      <c r="M66" s="310">
        <v>1829</v>
      </c>
      <c r="N66" s="310">
        <v>1829</v>
      </c>
      <c r="O66" s="310">
        <v>0</v>
      </c>
      <c r="P66" s="313">
        <v>46.9</v>
      </c>
      <c r="Q66" s="310">
        <v>455</v>
      </c>
      <c r="R66" s="310">
        <v>4</v>
      </c>
      <c r="S66" s="311">
        <v>4</v>
      </c>
    </row>
    <row r="67" spans="1:19" s="296" customFormat="1" ht="18" customHeight="1">
      <c r="A67" s="308" t="s">
        <v>194</v>
      </c>
      <c r="B67" s="309"/>
      <c r="C67" s="310">
        <v>13</v>
      </c>
      <c r="D67" s="310">
        <v>12</v>
      </c>
      <c r="E67" s="310">
        <v>1</v>
      </c>
      <c r="F67" s="310">
        <v>400</v>
      </c>
      <c r="G67" s="310">
        <v>206</v>
      </c>
      <c r="H67" s="310">
        <v>194</v>
      </c>
      <c r="I67" s="310">
        <v>30</v>
      </c>
      <c r="J67" s="311">
        <v>3</v>
      </c>
      <c r="K67" s="312">
        <v>31649</v>
      </c>
      <c r="L67" s="313">
        <v>79.099999999999994</v>
      </c>
      <c r="M67" s="310">
        <v>7807</v>
      </c>
      <c r="N67" s="310">
        <v>7807</v>
      </c>
      <c r="O67" s="310">
        <v>0</v>
      </c>
      <c r="P67" s="313">
        <v>19.5</v>
      </c>
      <c r="Q67" s="310">
        <v>2595</v>
      </c>
      <c r="R67" s="310">
        <v>13</v>
      </c>
      <c r="S67" s="314">
        <v>19</v>
      </c>
    </row>
    <row r="68" spans="1:19" s="296" customFormat="1" ht="18" customHeight="1">
      <c r="A68" s="308" t="s">
        <v>179</v>
      </c>
      <c r="B68" s="309"/>
      <c r="C68" s="310">
        <v>12</v>
      </c>
      <c r="D68" s="310">
        <v>9</v>
      </c>
      <c r="E68" s="310">
        <v>3</v>
      </c>
      <c r="F68" s="310">
        <v>292</v>
      </c>
      <c r="G68" s="310">
        <v>143</v>
      </c>
      <c r="H68" s="310">
        <v>149</v>
      </c>
      <c r="I68" s="310">
        <v>25</v>
      </c>
      <c r="J68" s="311">
        <v>3</v>
      </c>
      <c r="K68" s="312">
        <v>32422</v>
      </c>
      <c r="L68" s="313">
        <v>111</v>
      </c>
      <c r="M68" s="310">
        <v>4247</v>
      </c>
      <c r="N68" s="310">
        <v>4238</v>
      </c>
      <c r="O68" s="310">
        <v>9</v>
      </c>
      <c r="P68" s="313">
        <v>14.5</v>
      </c>
      <c r="Q68" s="310">
        <v>1197</v>
      </c>
      <c r="R68" s="310">
        <v>12</v>
      </c>
      <c r="S68" s="311">
        <v>11</v>
      </c>
    </row>
    <row r="69" spans="1:19" s="338" customFormat="1" ht="18" customHeight="1">
      <c r="A69" s="336" t="s">
        <v>180</v>
      </c>
      <c r="B69" s="337"/>
      <c r="C69" s="310">
        <v>10</v>
      </c>
      <c r="D69" s="310">
        <v>8</v>
      </c>
      <c r="E69" s="310">
        <v>2</v>
      </c>
      <c r="F69" s="310">
        <v>229</v>
      </c>
      <c r="G69" s="310">
        <v>135</v>
      </c>
      <c r="H69" s="310">
        <v>94</v>
      </c>
      <c r="I69" s="310">
        <v>22</v>
      </c>
      <c r="J69" s="311">
        <v>3</v>
      </c>
      <c r="K69" s="312">
        <v>28154</v>
      </c>
      <c r="L69" s="313">
        <v>122.9</v>
      </c>
      <c r="M69" s="310">
        <v>4753</v>
      </c>
      <c r="N69" s="310">
        <v>4753</v>
      </c>
      <c r="O69" s="310">
        <v>0</v>
      </c>
      <c r="P69" s="313">
        <v>20.8</v>
      </c>
      <c r="Q69" s="310">
        <v>1364</v>
      </c>
      <c r="R69" s="310">
        <v>10</v>
      </c>
      <c r="S69" s="311">
        <v>13</v>
      </c>
    </row>
    <row r="70" spans="1:19" s="338" customFormat="1" ht="18" customHeight="1">
      <c r="A70" s="334" t="s">
        <v>195</v>
      </c>
      <c r="B70" s="335"/>
      <c r="C70" s="304">
        <v>5</v>
      </c>
      <c r="D70" s="304">
        <v>5</v>
      </c>
      <c r="E70" s="304">
        <v>0</v>
      </c>
      <c r="F70" s="304">
        <v>122</v>
      </c>
      <c r="G70" s="339">
        <v>60</v>
      </c>
      <c r="H70" s="339">
        <v>62</v>
      </c>
      <c r="I70" s="304">
        <v>8</v>
      </c>
      <c r="J70" s="305">
        <v>2</v>
      </c>
      <c r="K70" s="306">
        <v>3619</v>
      </c>
      <c r="L70" s="307">
        <v>29.7</v>
      </c>
      <c r="M70" s="304">
        <v>707</v>
      </c>
      <c r="N70" s="304">
        <v>697</v>
      </c>
      <c r="O70" s="304">
        <v>10</v>
      </c>
      <c r="P70" s="307">
        <v>5.8</v>
      </c>
      <c r="Q70" s="304">
        <v>0</v>
      </c>
      <c r="R70" s="304">
        <v>5</v>
      </c>
      <c r="S70" s="305">
        <v>0</v>
      </c>
    </row>
    <row r="71" spans="1:19" s="338" customFormat="1" ht="18" customHeight="1" thickBot="1">
      <c r="A71" s="317" t="s">
        <v>196</v>
      </c>
      <c r="B71" s="318"/>
      <c r="C71" s="319">
        <v>5</v>
      </c>
      <c r="D71" s="319">
        <v>5</v>
      </c>
      <c r="E71" s="319">
        <v>0</v>
      </c>
      <c r="F71" s="319">
        <v>122</v>
      </c>
      <c r="G71" s="323">
        <v>60</v>
      </c>
      <c r="H71" s="323">
        <v>62</v>
      </c>
      <c r="I71" s="319">
        <v>8</v>
      </c>
      <c r="J71" s="320">
        <v>2</v>
      </c>
      <c r="K71" s="321">
        <v>3619</v>
      </c>
      <c r="L71" s="322">
        <v>29.7</v>
      </c>
      <c r="M71" s="319">
        <v>707</v>
      </c>
      <c r="N71" s="319">
        <v>697</v>
      </c>
      <c r="O71" s="319">
        <v>10</v>
      </c>
      <c r="P71" s="322">
        <v>5.8</v>
      </c>
      <c r="Q71" s="319">
        <v>0</v>
      </c>
      <c r="R71" s="319">
        <v>5</v>
      </c>
      <c r="S71" s="320">
        <v>0</v>
      </c>
    </row>
    <row r="72" spans="1:19" s="296" customFormat="1" ht="13.5" customHeight="1">
      <c r="A72" s="291" t="s">
        <v>197</v>
      </c>
      <c r="B72" s="291"/>
      <c r="C72" s="291"/>
      <c r="D72" s="291"/>
      <c r="E72" s="291"/>
      <c r="F72" s="291"/>
      <c r="G72" s="292"/>
      <c r="H72" s="291"/>
      <c r="I72" s="291"/>
      <c r="J72" s="291"/>
    </row>
    <row r="73" spans="1:19" s="291" customFormat="1" ht="13.5" customHeight="1">
      <c r="A73" s="291" t="s">
        <v>198</v>
      </c>
    </row>
    <row r="74" spans="1:19" s="291" customFormat="1" ht="13.5" customHeight="1">
      <c r="A74" s="291" t="s">
        <v>199</v>
      </c>
    </row>
    <row r="75" spans="1:19" s="291" customFormat="1" ht="13.5" customHeight="1"/>
    <row r="76" spans="1:19" s="291" customFormat="1" ht="13.5" customHeight="1"/>
    <row r="77" spans="1:19" s="291" customFormat="1" ht="13.5" customHeight="1"/>
    <row r="78" spans="1:19" s="291" customFormat="1" ht="13.5" customHeight="1"/>
    <row r="79" spans="1:19" s="291" customFormat="1" ht="13.5" customHeight="1"/>
    <row r="80" spans="1:19" s="291" customFormat="1" ht="13.5" customHeight="1"/>
    <row r="81" s="291" customFormat="1" ht="13.5" customHeight="1"/>
    <row r="82" s="291" customFormat="1" ht="13.5" customHeight="1"/>
    <row r="83" s="291" customFormat="1" ht="13.5" customHeight="1"/>
    <row r="84" s="291" customFormat="1" ht="13.5" customHeight="1"/>
    <row r="85" s="291" customFormat="1" ht="13.5" customHeight="1"/>
    <row r="86" s="291" customFormat="1" ht="13.5" customHeight="1"/>
    <row r="87" s="291" customFormat="1" ht="13.5" customHeight="1"/>
    <row r="88" s="291" customFormat="1" ht="13.5" customHeight="1"/>
    <row r="89" s="291" customFormat="1" ht="13.5" customHeight="1"/>
    <row r="90" s="291" customFormat="1" ht="13.5" customHeight="1"/>
    <row r="91" s="291" customFormat="1" ht="13.5" customHeight="1"/>
    <row r="92" s="291" customFormat="1" ht="13.5" customHeight="1"/>
    <row r="93" s="291" customFormat="1" ht="13.5" customHeight="1"/>
    <row r="94" s="291" customFormat="1" ht="12"/>
    <row r="95" s="291" customFormat="1" ht="12"/>
  </sheetData>
  <mergeCells count="20">
    <mergeCell ref="R49:S49"/>
    <mergeCell ref="A46:J46"/>
    <mergeCell ref="K46:S46"/>
    <mergeCell ref="A49:A50"/>
    <mergeCell ref="C49:E49"/>
    <mergeCell ref="F49:H49"/>
    <mergeCell ref="J49:J50"/>
    <mergeCell ref="K49:L49"/>
    <mergeCell ref="M49:P49"/>
    <mergeCell ref="Q49:Q50"/>
    <mergeCell ref="K2:S2"/>
    <mergeCell ref="K5:L5"/>
    <mergeCell ref="M5:P5"/>
    <mergeCell ref="Q5:Q6"/>
    <mergeCell ref="R5:S5"/>
    <mergeCell ref="A5:A6"/>
    <mergeCell ref="C5:E5"/>
    <mergeCell ref="F5:H5"/>
    <mergeCell ref="A2:J2"/>
    <mergeCell ref="J5:J6"/>
  </mergeCells>
  <phoneticPr fontId="3"/>
  <printOptions horizontalCentered="1" gridLinesSet="0"/>
  <pageMargins left="0.78740157480314965" right="0.78740157480314965" top="0.78740157480314965" bottom="0.78740157480314965" header="0.59055118110236227" footer="0.19685039370078741"/>
  <pageSetup paperSize="9" scale="98" fitToHeight="2" pageOrder="overThenDown" orientation="portrait" r:id="rId1"/>
  <headerFooter alignWithMargins="0"/>
  <colBreaks count="1" manualBreakCount="1">
    <brk id="10" max="7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zoomScaleNormal="75" zoomScaleSheetLayoutView="100" workbookViewId="0"/>
  </sheetViews>
  <sheetFormatPr defaultRowHeight="12"/>
  <cols>
    <col min="1" max="1" width="6.25" style="18" customWidth="1"/>
    <col min="2" max="2" width="12.5" style="18" customWidth="1"/>
    <col min="3" max="8" width="11.25" style="18" customWidth="1"/>
    <col min="9" max="14" width="12" style="18" customWidth="1"/>
    <col min="15" max="15" width="12.5" style="18" customWidth="1"/>
    <col min="16" max="34" width="5.75" style="18" customWidth="1"/>
    <col min="35" max="16384" width="9" style="18"/>
  </cols>
  <sheetData>
    <row r="1" spans="1:15" ht="13.5" customHeight="1"/>
    <row r="2" spans="1:15" ht="22.5" customHeight="1">
      <c r="A2" s="777" t="s">
        <v>218</v>
      </c>
      <c r="B2" s="777"/>
      <c r="C2" s="777"/>
      <c r="D2" s="777"/>
      <c r="E2" s="777"/>
      <c r="F2" s="777"/>
      <c r="G2" s="777"/>
      <c r="H2" s="777"/>
      <c r="I2" s="775" t="s">
        <v>219</v>
      </c>
      <c r="J2" s="775"/>
      <c r="K2" s="776"/>
      <c r="L2" s="776"/>
      <c r="M2" s="776"/>
      <c r="N2" s="776"/>
      <c r="O2" s="776"/>
    </row>
    <row r="3" spans="1:15" ht="13.5" customHeight="1" thickBot="1">
      <c r="A3" s="340"/>
      <c r="B3" s="340"/>
      <c r="C3" s="340"/>
      <c r="D3" s="340"/>
      <c r="E3" s="340"/>
      <c r="F3" s="340"/>
      <c r="G3" s="340"/>
      <c r="H3" s="340"/>
      <c r="I3" s="340"/>
      <c r="J3" s="340"/>
      <c r="K3" s="340"/>
      <c r="O3" s="341" t="s">
        <v>220</v>
      </c>
    </row>
    <row r="4" spans="1:15" ht="15" customHeight="1">
      <c r="A4" s="786" t="s">
        <v>221</v>
      </c>
      <c r="B4" s="786"/>
      <c r="C4" s="342" t="s">
        <v>213</v>
      </c>
      <c r="D4" s="342"/>
      <c r="E4" s="778" t="s">
        <v>214</v>
      </c>
      <c r="F4" s="672"/>
      <c r="G4" s="672"/>
      <c r="H4" s="672"/>
      <c r="I4" s="788" t="s">
        <v>215</v>
      </c>
      <c r="J4" s="789"/>
      <c r="K4" s="789"/>
      <c r="L4" s="778" t="s">
        <v>222</v>
      </c>
      <c r="M4" s="672"/>
      <c r="N4" s="672"/>
      <c r="O4" s="782" t="s">
        <v>223</v>
      </c>
    </row>
    <row r="5" spans="1:15" ht="37.5" customHeight="1">
      <c r="A5" s="787"/>
      <c r="B5" s="787"/>
      <c r="C5" s="343" t="s">
        <v>224</v>
      </c>
      <c r="D5" s="344" t="s">
        <v>225</v>
      </c>
      <c r="E5" s="343" t="s">
        <v>226</v>
      </c>
      <c r="F5" s="343" t="s">
        <v>227</v>
      </c>
      <c r="G5" s="343" t="s">
        <v>216</v>
      </c>
      <c r="H5" s="344" t="s">
        <v>225</v>
      </c>
      <c r="I5" s="345" t="s">
        <v>228</v>
      </c>
      <c r="J5" s="343" t="s">
        <v>217</v>
      </c>
      <c r="K5" s="343" t="s">
        <v>144</v>
      </c>
      <c r="L5" s="343" t="s">
        <v>229</v>
      </c>
      <c r="M5" s="343" t="s">
        <v>224</v>
      </c>
      <c r="N5" s="344" t="s">
        <v>225</v>
      </c>
      <c r="O5" s="783"/>
    </row>
    <row r="6" spans="1:15" ht="15" customHeight="1">
      <c r="A6" s="779" t="s">
        <v>128</v>
      </c>
      <c r="B6" s="346" t="s">
        <v>230</v>
      </c>
      <c r="C6" s="347">
        <v>772715</v>
      </c>
      <c r="D6" s="348">
        <v>55.9</v>
      </c>
      <c r="E6" s="347">
        <v>157875</v>
      </c>
      <c r="F6" s="347">
        <v>8277</v>
      </c>
      <c r="G6" s="347">
        <v>149598</v>
      </c>
      <c r="H6" s="348">
        <v>11.4</v>
      </c>
      <c r="I6" s="349">
        <v>840</v>
      </c>
      <c r="J6" s="347">
        <v>513</v>
      </c>
      <c r="K6" s="347">
        <v>327</v>
      </c>
      <c r="L6" s="347">
        <v>35</v>
      </c>
      <c r="M6" s="347">
        <v>31184</v>
      </c>
      <c r="N6" s="350">
        <v>2.2599999999999998</v>
      </c>
      <c r="O6" s="347">
        <v>34</v>
      </c>
    </row>
    <row r="7" spans="1:15" ht="15" customHeight="1">
      <c r="A7" s="780"/>
      <c r="B7" s="351" t="s">
        <v>231</v>
      </c>
      <c r="C7" s="352">
        <v>773165</v>
      </c>
      <c r="D7" s="353">
        <v>56.854999999999997</v>
      </c>
      <c r="E7" s="352">
        <v>157465</v>
      </c>
      <c r="F7" s="352">
        <v>8277</v>
      </c>
      <c r="G7" s="352">
        <v>149188</v>
      </c>
      <c r="H7" s="353">
        <v>11.579000000000001</v>
      </c>
      <c r="I7" s="354">
        <v>828</v>
      </c>
      <c r="J7" s="352">
        <v>509</v>
      </c>
      <c r="K7" s="352">
        <v>319</v>
      </c>
      <c r="L7" s="352">
        <v>35</v>
      </c>
      <c r="M7" s="352">
        <v>32047</v>
      </c>
      <c r="N7" s="355">
        <v>2.3570000000000002</v>
      </c>
      <c r="O7" s="352">
        <v>34</v>
      </c>
    </row>
    <row r="8" spans="1:15" ht="15" customHeight="1">
      <c r="A8" s="780"/>
      <c r="B8" s="351" t="s">
        <v>232</v>
      </c>
      <c r="C8" s="352">
        <v>788640</v>
      </c>
      <c r="D8" s="353">
        <v>59</v>
      </c>
      <c r="E8" s="352">
        <v>157482</v>
      </c>
      <c r="F8" s="352">
        <v>8277</v>
      </c>
      <c r="G8" s="352">
        <v>149205</v>
      </c>
      <c r="H8" s="353">
        <v>11.8</v>
      </c>
      <c r="I8" s="354">
        <v>828</v>
      </c>
      <c r="J8" s="352">
        <v>511</v>
      </c>
      <c r="K8" s="352">
        <v>317</v>
      </c>
      <c r="L8" s="352">
        <v>35</v>
      </c>
      <c r="M8" s="352">
        <v>32342</v>
      </c>
      <c r="N8" s="355">
        <v>2.42</v>
      </c>
      <c r="O8" s="352">
        <v>34</v>
      </c>
    </row>
    <row r="9" spans="1:15" ht="15" customHeight="1">
      <c r="A9" s="780"/>
      <c r="B9" s="356" t="s">
        <v>233</v>
      </c>
      <c r="C9" s="357">
        <v>788640</v>
      </c>
      <c r="D9" s="358">
        <v>60</v>
      </c>
      <c r="E9" s="357">
        <v>157370</v>
      </c>
      <c r="F9" s="357">
        <v>8184</v>
      </c>
      <c r="G9" s="357">
        <v>149186</v>
      </c>
      <c r="H9" s="358">
        <v>12</v>
      </c>
      <c r="I9" s="359">
        <v>823</v>
      </c>
      <c r="J9" s="357">
        <v>514</v>
      </c>
      <c r="K9" s="357">
        <v>309</v>
      </c>
      <c r="L9" s="357">
        <v>35</v>
      </c>
      <c r="M9" s="357">
        <v>33038</v>
      </c>
      <c r="N9" s="360">
        <v>2.5099999999999998</v>
      </c>
      <c r="O9" s="357">
        <v>34</v>
      </c>
    </row>
    <row r="10" spans="1:15" ht="15" customHeight="1">
      <c r="A10" s="781"/>
      <c r="B10" s="361" t="s">
        <v>234</v>
      </c>
      <c r="C10" s="362">
        <v>788640</v>
      </c>
      <c r="D10" s="363">
        <v>61.3</v>
      </c>
      <c r="E10" s="362">
        <v>157677</v>
      </c>
      <c r="F10" s="362">
        <v>9134</v>
      </c>
      <c r="G10" s="362">
        <v>148543</v>
      </c>
      <c r="H10" s="363">
        <v>12.3</v>
      </c>
      <c r="I10" s="364">
        <v>818</v>
      </c>
      <c r="J10" s="362">
        <v>518</v>
      </c>
      <c r="K10" s="362">
        <v>300</v>
      </c>
      <c r="L10" s="362">
        <v>35</v>
      </c>
      <c r="M10" s="362">
        <v>33264</v>
      </c>
      <c r="N10" s="365">
        <v>2.59</v>
      </c>
      <c r="O10" s="362">
        <v>34</v>
      </c>
    </row>
    <row r="11" spans="1:15" ht="15" customHeight="1">
      <c r="A11" s="784" t="s">
        <v>117</v>
      </c>
      <c r="B11" s="366" t="s">
        <v>230</v>
      </c>
      <c r="C11" s="347">
        <v>466815</v>
      </c>
      <c r="D11" s="348">
        <v>72.900000000000006</v>
      </c>
      <c r="E11" s="347">
        <v>91843</v>
      </c>
      <c r="F11" s="347">
        <v>1987</v>
      </c>
      <c r="G11" s="347">
        <v>89856</v>
      </c>
      <c r="H11" s="348">
        <v>14.4</v>
      </c>
      <c r="I11" s="349">
        <v>462</v>
      </c>
      <c r="J11" s="347">
        <v>204</v>
      </c>
      <c r="K11" s="347">
        <v>258</v>
      </c>
      <c r="L11" s="347">
        <v>18</v>
      </c>
      <c r="M11" s="347">
        <v>23132</v>
      </c>
      <c r="N11" s="350">
        <v>3.61</v>
      </c>
      <c r="O11" s="347">
        <v>11</v>
      </c>
    </row>
    <row r="12" spans="1:15" ht="15" customHeight="1">
      <c r="A12" s="780"/>
      <c r="B12" s="367" t="s">
        <v>231</v>
      </c>
      <c r="C12" s="352">
        <v>473016</v>
      </c>
      <c r="D12" s="353">
        <v>74.772999999999996</v>
      </c>
      <c r="E12" s="352">
        <v>91914</v>
      </c>
      <c r="F12" s="352">
        <v>1987</v>
      </c>
      <c r="G12" s="352">
        <v>89927</v>
      </c>
      <c r="H12" s="353">
        <v>14.53</v>
      </c>
      <c r="I12" s="354">
        <v>458</v>
      </c>
      <c r="J12" s="352">
        <v>203</v>
      </c>
      <c r="K12" s="352">
        <v>255</v>
      </c>
      <c r="L12" s="352">
        <v>18</v>
      </c>
      <c r="M12" s="352">
        <v>23132</v>
      </c>
      <c r="N12" s="355">
        <v>3.657</v>
      </c>
      <c r="O12" s="352">
        <v>11</v>
      </c>
    </row>
    <row r="13" spans="1:15" ht="15" customHeight="1">
      <c r="A13" s="780"/>
      <c r="B13" s="367" t="s">
        <v>232</v>
      </c>
      <c r="C13" s="357">
        <v>457541</v>
      </c>
      <c r="D13" s="358">
        <v>73.7</v>
      </c>
      <c r="E13" s="357">
        <v>90560</v>
      </c>
      <c r="F13" s="357">
        <v>1987</v>
      </c>
      <c r="G13" s="357">
        <v>88573</v>
      </c>
      <c r="H13" s="358">
        <v>14.6</v>
      </c>
      <c r="I13" s="359">
        <v>452</v>
      </c>
      <c r="J13" s="357">
        <v>208</v>
      </c>
      <c r="K13" s="357">
        <v>244</v>
      </c>
      <c r="L13" s="357">
        <v>18</v>
      </c>
      <c r="M13" s="357">
        <v>23115</v>
      </c>
      <c r="N13" s="360">
        <v>3.72</v>
      </c>
      <c r="O13" s="357">
        <v>11</v>
      </c>
    </row>
    <row r="14" spans="1:15" ht="15" customHeight="1">
      <c r="A14" s="780"/>
      <c r="B14" s="368" t="s">
        <v>233</v>
      </c>
      <c r="C14" s="369">
        <v>457541</v>
      </c>
      <c r="D14" s="370">
        <v>75.599999999999994</v>
      </c>
      <c r="E14" s="369">
        <v>89892</v>
      </c>
      <c r="F14" s="369">
        <v>1938</v>
      </c>
      <c r="G14" s="369">
        <v>87954</v>
      </c>
      <c r="H14" s="370">
        <v>14.8</v>
      </c>
      <c r="I14" s="371">
        <v>445</v>
      </c>
      <c r="J14" s="369">
        <v>202</v>
      </c>
      <c r="K14" s="369">
        <v>243</v>
      </c>
      <c r="L14" s="369">
        <v>18</v>
      </c>
      <c r="M14" s="369">
        <v>23115</v>
      </c>
      <c r="N14" s="372">
        <v>3.82</v>
      </c>
      <c r="O14" s="369">
        <v>10</v>
      </c>
    </row>
    <row r="15" spans="1:15" ht="15" customHeight="1" thickBot="1">
      <c r="A15" s="785"/>
      <c r="B15" s="373" t="s">
        <v>234</v>
      </c>
      <c r="C15" s="374">
        <v>457541</v>
      </c>
      <c r="D15" s="375">
        <v>76.3</v>
      </c>
      <c r="E15" s="374">
        <v>89939</v>
      </c>
      <c r="F15" s="374">
        <v>1938</v>
      </c>
      <c r="G15" s="374">
        <v>88001</v>
      </c>
      <c r="H15" s="375">
        <v>15</v>
      </c>
      <c r="I15" s="376">
        <v>445</v>
      </c>
      <c r="J15" s="374">
        <v>208</v>
      </c>
      <c r="K15" s="374">
        <v>237</v>
      </c>
      <c r="L15" s="374">
        <v>18</v>
      </c>
      <c r="M15" s="374">
        <v>23115</v>
      </c>
      <c r="N15" s="377">
        <v>3.85</v>
      </c>
      <c r="O15" s="374">
        <v>10</v>
      </c>
    </row>
    <row r="16" spans="1:15" ht="13.5" customHeight="1">
      <c r="A16" s="378" t="s">
        <v>235</v>
      </c>
      <c r="B16" s="379"/>
      <c r="C16" s="380"/>
      <c r="D16" s="381"/>
      <c r="E16" s="382"/>
      <c r="F16" s="383"/>
      <c r="G16" s="383"/>
      <c r="H16" s="381"/>
      <c r="I16" s="37"/>
      <c r="K16" s="383"/>
    </row>
    <row r="17" ht="13.5" customHeight="1"/>
    <row r="18" ht="15" customHeight="1"/>
    <row r="19" ht="15" customHeight="1"/>
    <row r="20" ht="15" customHeight="1"/>
    <row r="21" ht="15" customHeight="1"/>
    <row r="22" ht="15" customHeight="1"/>
    <row r="23" ht="13.5" customHeight="1"/>
    <row r="24" ht="13.5" customHeight="1"/>
  </sheetData>
  <mergeCells count="9">
    <mergeCell ref="I2:O2"/>
    <mergeCell ref="A2:H2"/>
    <mergeCell ref="L4:N4"/>
    <mergeCell ref="A6:A10"/>
    <mergeCell ref="O4:O5"/>
    <mergeCell ref="A11:A15"/>
    <mergeCell ref="A4:B5"/>
    <mergeCell ref="E4:H4"/>
    <mergeCell ref="I4:K4"/>
  </mergeCells>
  <phoneticPr fontId="3"/>
  <printOptions horizontalCentered="1"/>
  <pageMargins left="0.78740157480314965" right="0.78740157480314965" top="0.78740157480314965" bottom="0.78740157480314965" header="0.59055118110236227" footer="0.59055118110236227"/>
  <pageSetup paperSize="9" orientation="portrait" r:id="rId1"/>
  <headerFooter alignWithMargins="0"/>
  <ignoredErrors>
    <ignoredError sqref="B7:B10 B12:B15"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4"/>
  <sheetViews>
    <sheetView showGridLines="0" workbookViewId="0"/>
  </sheetViews>
  <sheetFormatPr defaultRowHeight="13.5"/>
  <cols>
    <col min="1" max="1" width="4.75" style="385" customWidth="1"/>
    <col min="2" max="3" width="4.375" style="385" customWidth="1"/>
    <col min="4" max="12" width="8.125" style="385" customWidth="1"/>
    <col min="13" max="16384" width="9" style="385"/>
  </cols>
  <sheetData>
    <row r="2" spans="1:13" ht="22.5" customHeight="1">
      <c r="A2" s="795" t="s">
        <v>236</v>
      </c>
      <c r="B2" s="795"/>
      <c r="C2" s="795"/>
      <c r="D2" s="795"/>
      <c r="E2" s="795"/>
      <c r="F2" s="795"/>
      <c r="G2" s="795"/>
      <c r="H2" s="795"/>
      <c r="I2" s="795"/>
      <c r="J2" s="795"/>
      <c r="K2" s="795"/>
      <c r="L2" s="795"/>
      <c r="M2" s="384"/>
    </row>
    <row r="3" spans="1:13" ht="14.25" thickBot="1"/>
    <row r="4" spans="1:13" ht="27" customHeight="1">
      <c r="A4" s="804" t="s">
        <v>241</v>
      </c>
      <c r="B4" s="804"/>
      <c r="C4" s="805"/>
      <c r="D4" s="790" t="s">
        <v>242</v>
      </c>
      <c r="E4" s="802"/>
      <c r="F4" s="803"/>
      <c r="G4" s="790" t="s">
        <v>243</v>
      </c>
      <c r="H4" s="791"/>
      <c r="I4" s="792"/>
      <c r="J4" s="790" t="s">
        <v>244</v>
      </c>
      <c r="K4" s="791"/>
      <c r="L4" s="791"/>
    </row>
    <row r="5" spans="1:13" ht="27" customHeight="1">
      <c r="A5" s="806"/>
      <c r="B5" s="806"/>
      <c r="C5" s="807"/>
      <c r="D5" s="386" t="s">
        <v>237</v>
      </c>
      <c r="E5" s="387" t="s">
        <v>238</v>
      </c>
      <c r="F5" s="388" t="s">
        <v>239</v>
      </c>
      <c r="G5" s="386" t="s">
        <v>237</v>
      </c>
      <c r="H5" s="387" t="s">
        <v>238</v>
      </c>
      <c r="I5" s="388" t="s">
        <v>239</v>
      </c>
      <c r="J5" s="386" t="s">
        <v>237</v>
      </c>
      <c r="K5" s="387" t="s">
        <v>238</v>
      </c>
      <c r="L5" s="389" t="s">
        <v>239</v>
      </c>
    </row>
    <row r="6" spans="1:13" ht="27" customHeight="1">
      <c r="A6" s="796" t="s">
        <v>245</v>
      </c>
      <c r="B6" s="799" t="s">
        <v>246</v>
      </c>
      <c r="C6" s="390" t="s">
        <v>36</v>
      </c>
      <c r="D6" s="391">
        <v>116.2</v>
      </c>
      <c r="E6" s="392">
        <v>116.3</v>
      </c>
      <c r="F6" s="393">
        <v>116.2</v>
      </c>
      <c r="G6" s="394">
        <v>21.4</v>
      </c>
      <c r="H6" s="392">
        <v>21.2</v>
      </c>
      <c r="I6" s="395">
        <v>21.2</v>
      </c>
      <c r="J6" s="396">
        <v>64.8</v>
      </c>
      <c r="K6" s="396">
        <v>64.7</v>
      </c>
      <c r="L6" s="396">
        <v>64.7</v>
      </c>
    </row>
    <row r="7" spans="1:13" ht="27" customHeight="1">
      <c r="A7" s="797"/>
      <c r="B7" s="800"/>
      <c r="C7" s="397" t="s">
        <v>37</v>
      </c>
      <c r="D7" s="398">
        <v>115.7</v>
      </c>
      <c r="E7" s="399">
        <v>115.3</v>
      </c>
      <c r="F7" s="400">
        <v>115.4</v>
      </c>
      <c r="G7" s="401">
        <v>21.1</v>
      </c>
      <c r="H7" s="399">
        <v>20.8</v>
      </c>
      <c r="I7" s="402">
        <v>20.9</v>
      </c>
      <c r="J7" s="403">
        <v>64.599999999999994</v>
      </c>
      <c r="K7" s="403">
        <v>64.3</v>
      </c>
      <c r="L7" s="403">
        <v>64.599999999999994</v>
      </c>
    </row>
    <row r="8" spans="1:13" ht="27" customHeight="1">
      <c r="A8" s="797"/>
      <c r="B8" s="799" t="s">
        <v>247</v>
      </c>
      <c r="C8" s="390" t="s">
        <v>36</v>
      </c>
      <c r="D8" s="391">
        <v>122.3</v>
      </c>
      <c r="E8" s="392">
        <v>122.1</v>
      </c>
      <c r="F8" s="393">
        <v>122.1</v>
      </c>
      <c r="G8" s="394">
        <v>24</v>
      </c>
      <c r="H8" s="392">
        <v>23.8</v>
      </c>
      <c r="I8" s="395">
        <v>23.9</v>
      </c>
      <c r="J8" s="396">
        <v>67.599999999999994</v>
      </c>
      <c r="K8" s="396">
        <v>67.5</v>
      </c>
      <c r="L8" s="396">
        <v>67.400000000000006</v>
      </c>
    </row>
    <row r="9" spans="1:13" ht="27" customHeight="1">
      <c r="A9" s="797"/>
      <c r="B9" s="800"/>
      <c r="C9" s="397" t="s">
        <v>37</v>
      </c>
      <c r="D9" s="398">
        <v>121.2</v>
      </c>
      <c r="E9" s="399">
        <v>121.3</v>
      </c>
      <c r="F9" s="400">
        <v>121.1</v>
      </c>
      <c r="G9" s="401">
        <v>23.7</v>
      </c>
      <c r="H9" s="399">
        <v>23.6</v>
      </c>
      <c r="I9" s="402">
        <v>23.4</v>
      </c>
      <c r="J9" s="403">
        <v>67.3</v>
      </c>
      <c r="K9" s="403">
        <v>67.19</v>
      </c>
      <c r="L9" s="403">
        <v>67.099999999999994</v>
      </c>
    </row>
    <row r="10" spans="1:13" ht="27" customHeight="1">
      <c r="A10" s="797"/>
      <c r="B10" s="799" t="s">
        <v>248</v>
      </c>
      <c r="C10" s="390" t="s">
        <v>36</v>
      </c>
      <c r="D10" s="391">
        <v>127.9</v>
      </c>
      <c r="E10" s="392">
        <v>127.8</v>
      </c>
      <c r="F10" s="393">
        <v>127.7</v>
      </c>
      <c r="G10" s="394">
        <v>27.1</v>
      </c>
      <c r="H10" s="392">
        <v>26.8</v>
      </c>
      <c r="I10" s="395">
        <v>26.9</v>
      </c>
      <c r="J10" s="396">
        <v>70.2</v>
      </c>
      <c r="K10" s="396">
        <v>70.2</v>
      </c>
      <c r="L10" s="396">
        <v>69.900000000000006</v>
      </c>
    </row>
    <row r="11" spans="1:13" ht="27" customHeight="1">
      <c r="A11" s="797"/>
      <c r="B11" s="800"/>
      <c r="C11" s="397" t="s">
        <v>37</v>
      </c>
      <c r="D11" s="398">
        <v>127.4</v>
      </c>
      <c r="E11" s="399">
        <v>126.8</v>
      </c>
      <c r="F11" s="400">
        <v>127.3</v>
      </c>
      <c r="G11" s="401">
        <v>26.7</v>
      </c>
      <c r="H11" s="399">
        <v>26.6</v>
      </c>
      <c r="I11" s="402">
        <v>26.6</v>
      </c>
      <c r="J11" s="403">
        <v>70</v>
      </c>
      <c r="K11" s="403">
        <v>69.8</v>
      </c>
      <c r="L11" s="403">
        <v>69.900000000000006</v>
      </c>
    </row>
    <row r="12" spans="1:13" ht="27" customHeight="1">
      <c r="A12" s="797"/>
      <c r="B12" s="799" t="s">
        <v>249</v>
      </c>
      <c r="C12" s="390" t="s">
        <v>36</v>
      </c>
      <c r="D12" s="391">
        <v>133.4</v>
      </c>
      <c r="E12" s="392">
        <v>133.19999999999999</v>
      </c>
      <c r="F12" s="393">
        <v>133.1</v>
      </c>
      <c r="G12" s="394">
        <v>30.4</v>
      </c>
      <c r="H12" s="392">
        <v>30.3</v>
      </c>
      <c r="I12" s="395">
        <v>30.2</v>
      </c>
      <c r="J12" s="396">
        <v>72.599999999999994</v>
      </c>
      <c r="K12" s="396">
        <v>73</v>
      </c>
      <c r="L12" s="396">
        <v>72.2</v>
      </c>
    </row>
    <row r="13" spans="1:13" ht="27" customHeight="1">
      <c r="A13" s="797"/>
      <c r="B13" s="800"/>
      <c r="C13" s="397" t="s">
        <v>37</v>
      </c>
      <c r="D13" s="398">
        <v>133.5</v>
      </c>
      <c r="E13" s="399">
        <v>133.6</v>
      </c>
      <c r="F13" s="400">
        <v>133.19999999999999</v>
      </c>
      <c r="G13" s="401">
        <v>30.1</v>
      </c>
      <c r="H13" s="399">
        <v>30.2</v>
      </c>
      <c r="I13" s="402">
        <v>30</v>
      </c>
      <c r="J13" s="403">
        <v>72.8</v>
      </c>
      <c r="K13" s="403">
        <v>72.8</v>
      </c>
      <c r="L13" s="403">
        <v>72.5</v>
      </c>
    </row>
    <row r="14" spans="1:13" ht="27" customHeight="1">
      <c r="A14" s="797"/>
      <c r="B14" s="793" t="s">
        <v>250</v>
      </c>
      <c r="C14" s="390" t="s">
        <v>36</v>
      </c>
      <c r="D14" s="391">
        <v>138.6</v>
      </c>
      <c r="E14" s="392">
        <v>138.5</v>
      </c>
      <c r="F14" s="393">
        <v>138.6</v>
      </c>
      <c r="G14" s="394">
        <v>34.1</v>
      </c>
      <c r="H14" s="392">
        <v>33.4</v>
      </c>
      <c r="I14" s="395">
        <v>33.9</v>
      </c>
      <c r="J14" s="396">
        <v>74.8</v>
      </c>
      <c r="K14" s="396">
        <v>75</v>
      </c>
      <c r="L14" s="396">
        <v>74.8</v>
      </c>
    </row>
    <row r="15" spans="1:13" ht="27" customHeight="1">
      <c r="A15" s="797"/>
      <c r="B15" s="801"/>
      <c r="C15" s="397" t="s">
        <v>37</v>
      </c>
      <c r="D15" s="398">
        <v>140.5</v>
      </c>
      <c r="E15" s="399">
        <v>140.30000000000001</v>
      </c>
      <c r="F15" s="400">
        <v>140.30000000000001</v>
      </c>
      <c r="G15" s="401">
        <v>34.299999999999997</v>
      </c>
      <c r="H15" s="399">
        <v>34.299999999999997</v>
      </c>
      <c r="I15" s="402">
        <v>34.4</v>
      </c>
      <c r="J15" s="403">
        <v>76.099999999999994</v>
      </c>
      <c r="K15" s="403">
        <v>76.2</v>
      </c>
      <c r="L15" s="403">
        <v>76</v>
      </c>
    </row>
    <row r="16" spans="1:13" ht="27" customHeight="1">
      <c r="A16" s="797"/>
      <c r="B16" s="793" t="s">
        <v>251</v>
      </c>
      <c r="C16" s="390" t="s">
        <v>36</v>
      </c>
      <c r="D16" s="391">
        <v>144.6</v>
      </c>
      <c r="E16" s="392">
        <v>144.80000000000001</v>
      </c>
      <c r="F16" s="393">
        <v>144.6</v>
      </c>
      <c r="G16" s="394">
        <v>37.299999999999997</v>
      </c>
      <c r="H16" s="392">
        <v>38.200000000000003</v>
      </c>
      <c r="I16" s="395">
        <v>37.6</v>
      </c>
      <c r="J16" s="396">
        <v>77.5</v>
      </c>
      <c r="K16" s="396">
        <v>77.599999999999994</v>
      </c>
      <c r="L16" s="396">
        <v>76</v>
      </c>
    </row>
    <row r="17" spans="1:12" ht="27" customHeight="1">
      <c r="A17" s="797"/>
      <c r="B17" s="801"/>
      <c r="C17" s="397" t="s">
        <v>37</v>
      </c>
      <c r="D17" s="398">
        <v>146.80000000000001</v>
      </c>
      <c r="E17" s="399">
        <v>147.1</v>
      </c>
      <c r="F17" s="400">
        <v>146.9</v>
      </c>
      <c r="G17" s="401">
        <v>39</v>
      </c>
      <c r="H17" s="399">
        <v>39.200000000000003</v>
      </c>
      <c r="I17" s="402">
        <v>39.299999999999997</v>
      </c>
      <c r="J17" s="403">
        <v>79.3</v>
      </c>
      <c r="K17" s="403">
        <v>79.5</v>
      </c>
      <c r="L17" s="403">
        <v>79.5</v>
      </c>
    </row>
    <row r="18" spans="1:12" ht="27" customHeight="1">
      <c r="A18" s="796" t="s">
        <v>252</v>
      </c>
      <c r="B18" s="793" t="s">
        <v>253</v>
      </c>
      <c r="C18" s="390" t="s">
        <v>36</v>
      </c>
      <c r="D18" s="391">
        <v>151.6</v>
      </c>
      <c r="E18" s="392">
        <v>151.6</v>
      </c>
      <c r="F18" s="393">
        <v>151.80000000000001</v>
      </c>
      <c r="G18" s="394">
        <v>43.4</v>
      </c>
      <c r="H18" s="392">
        <v>42.9</v>
      </c>
      <c r="I18" s="395">
        <v>43.6</v>
      </c>
      <c r="J18" s="396">
        <v>80.5</v>
      </c>
      <c r="K18" s="396">
        <v>80.900000000000006</v>
      </c>
      <c r="L18" s="396">
        <v>81</v>
      </c>
    </row>
    <row r="19" spans="1:12" ht="27" customHeight="1">
      <c r="A19" s="797"/>
      <c r="B19" s="801"/>
      <c r="C19" s="397" t="s">
        <v>37</v>
      </c>
      <c r="D19" s="398">
        <v>151.80000000000001</v>
      </c>
      <c r="E19" s="399">
        <v>151.5</v>
      </c>
      <c r="F19" s="400">
        <v>152</v>
      </c>
      <c r="G19" s="401">
        <v>44.3</v>
      </c>
      <c r="H19" s="399">
        <v>43.8</v>
      </c>
      <c r="I19" s="402">
        <v>44.3</v>
      </c>
      <c r="J19" s="403">
        <v>82</v>
      </c>
      <c r="K19" s="403">
        <v>81.900000000000006</v>
      </c>
      <c r="L19" s="403">
        <v>82</v>
      </c>
    </row>
    <row r="20" spans="1:12" ht="27" customHeight="1">
      <c r="A20" s="797"/>
      <c r="B20" s="793" t="s">
        <v>254</v>
      </c>
      <c r="C20" s="390" t="s">
        <v>36</v>
      </c>
      <c r="D20" s="391">
        <v>159.1</v>
      </c>
      <c r="E20" s="392">
        <v>158.5</v>
      </c>
      <c r="F20" s="393">
        <v>158.6</v>
      </c>
      <c r="G20" s="394">
        <v>48.4</v>
      </c>
      <c r="H20" s="392">
        <v>48</v>
      </c>
      <c r="I20" s="395">
        <v>47.6</v>
      </c>
      <c r="J20" s="396">
        <v>84.6</v>
      </c>
      <c r="K20" s="396">
        <v>84.1</v>
      </c>
      <c r="L20" s="396">
        <v>84.3</v>
      </c>
    </row>
    <row r="21" spans="1:12" ht="27" customHeight="1">
      <c r="A21" s="797"/>
      <c r="B21" s="801"/>
      <c r="C21" s="397" t="s">
        <v>37</v>
      </c>
      <c r="D21" s="398">
        <v>154.6</v>
      </c>
      <c r="E21" s="399">
        <v>155</v>
      </c>
      <c r="F21" s="400">
        <v>154.4</v>
      </c>
      <c r="G21" s="401">
        <v>47.4</v>
      </c>
      <c r="H21" s="399">
        <v>47.3</v>
      </c>
      <c r="I21" s="402">
        <v>47</v>
      </c>
      <c r="J21" s="403">
        <v>83.3</v>
      </c>
      <c r="K21" s="403">
        <v>83.6</v>
      </c>
      <c r="L21" s="403">
        <v>83.5</v>
      </c>
    </row>
    <row r="22" spans="1:12" ht="27" customHeight="1">
      <c r="A22" s="797"/>
      <c r="B22" s="793" t="s">
        <v>255</v>
      </c>
      <c r="C22" s="390" t="s">
        <v>36</v>
      </c>
      <c r="D22" s="391">
        <v>164.3</v>
      </c>
      <c r="E22" s="392">
        <v>164.4</v>
      </c>
      <c r="F22" s="393">
        <v>164.3</v>
      </c>
      <c r="G22" s="394">
        <v>53.7</v>
      </c>
      <c r="H22" s="392">
        <v>53.6</v>
      </c>
      <c r="I22" s="395">
        <v>53.4</v>
      </c>
      <c r="J22" s="396">
        <v>87.4</v>
      </c>
      <c r="K22" s="396">
        <v>87.7</v>
      </c>
      <c r="L22" s="396">
        <v>87.5</v>
      </c>
    </row>
    <row r="23" spans="1:12" ht="27" customHeight="1" thickBot="1">
      <c r="A23" s="798"/>
      <c r="B23" s="794"/>
      <c r="C23" s="404" t="s">
        <v>37</v>
      </c>
      <c r="D23" s="405">
        <v>156.4</v>
      </c>
      <c r="E23" s="406">
        <v>156.30000000000001</v>
      </c>
      <c r="F23" s="407">
        <v>156.69999999999999</v>
      </c>
      <c r="G23" s="408">
        <v>50</v>
      </c>
      <c r="H23" s="406">
        <v>49.9</v>
      </c>
      <c r="I23" s="409">
        <v>50.1</v>
      </c>
      <c r="J23" s="410">
        <v>84.7</v>
      </c>
      <c r="K23" s="410">
        <v>84.4</v>
      </c>
      <c r="L23" s="410">
        <v>84.5</v>
      </c>
    </row>
    <row r="24" spans="1:12">
      <c r="A24" s="411" t="s">
        <v>240</v>
      </c>
    </row>
  </sheetData>
  <mergeCells count="17">
    <mergeCell ref="D4:F4"/>
    <mergeCell ref="A6:A17"/>
    <mergeCell ref="A4:C4"/>
    <mergeCell ref="B20:B21"/>
    <mergeCell ref="B6:B7"/>
    <mergeCell ref="B8:B9"/>
    <mergeCell ref="A5:C5"/>
    <mergeCell ref="G4:I4"/>
    <mergeCell ref="J4:L4"/>
    <mergeCell ref="B22:B23"/>
    <mergeCell ref="A2:L2"/>
    <mergeCell ref="A18:A23"/>
    <mergeCell ref="B10:B11"/>
    <mergeCell ref="B12:B13"/>
    <mergeCell ref="B14:B15"/>
    <mergeCell ref="B16:B17"/>
    <mergeCell ref="B18:B19"/>
  </mergeCells>
  <phoneticPr fontId="22"/>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zoomScaleNormal="100" workbookViewId="0"/>
  </sheetViews>
  <sheetFormatPr defaultColWidth="8.625" defaultRowHeight="12"/>
  <cols>
    <col min="1" max="2" width="11.75" style="412" customWidth="1"/>
    <col min="3" max="3" width="1" style="412" customWidth="1"/>
    <col min="4" max="4" width="10.375" style="412" customWidth="1"/>
    <col min="5" max="5" width="1" style="412" customWidth="1"/>
    <col min="6" max="6" width="10.375" style="412" customWidth="1"/>
    <col min="7" max="7" width="1" style="412" customWidth="1"/>
    <col min="8" max="8" width="8.125" style="412" customWidth="1"/>
    <col min="9" max="9" width="1" style="412" customWidth="1"/>
    <col min="10" max="10" width="10" style="412" customWidth="1"/>
    <col min="11" max="11" width="1" style="412" customWidth="1"/>
    <col min="12" max="12" width="9.125" style="413" customWidth="1"/>
    <col min="13" max="13" width="1" style="412" customWidth="1"/>
    <col min="14" max="16384" width="8.625" style="412"/>
  </cols>
  <sheetData>
    <row r="1" spans="1:14" ht="13.5" customHeight="1">
      <c r="A1" s="412" t="s">
        <v>256</v>
      </c>
    </row>
    <row r="2" spans="1:14" ht="22.5" customHeight="1">
      <c r="A2" s="648" t="s">
        <v>276</v>
      </c>
      <c r="B2" s="648"/>
      <c r="C2" s="648"/>
      <c r="D2" s="648"/>
      <c r="E2" s="648"/>
      <c r="F2" s="648"/>
      <c r="G2" s="648"/>
      <c r="H2" s="648"/>
      <c r="I2" s="648"/>
      <c r="J2" s="648"/>
      <c r="K2" s="648"/>
      <c r="L2" s="648"/>
    </row>
    <row r="3" spans="1:14" ht="13.5" customHeight="1">
      <c r="A3" s="414"/>
      <c r="B3" s="414"/>
      <c r="C3" s="414"/>
      <c r="D3" s="414"/>
      <c r="E3" s="414"/>
      <c r="F3" s="414"/>
      <c r="G3" s="414"/>
      <c r="H3" s="414"/>
      <c r="I3" s="414"/>
      <c r="J3" s="414"/>
      <c r="K3" s="414"/>
      <c r="L3" s="414"/>
    </row>
    <row r="4" spans="1:14" ht="13.5" customHeight="1" thickBot="1">
      <c r="A4" s="415"/>
      <c r="B4" s="415"/>
      <c r="C4" s="415"/>
      <c r="D4" s="415"/>
      <c r="E4" s="415"/>
      <c r="F4" s="415"/>
      <c r="G4" s="415"/>
      <c r="H4" s="415"/>
      <c r="I4" s="415"/>
      <c r="J4" s="415"/>
      <c r="K4" s="415"/>
      <c r="L4" s="412"/>
      <c r="M4" s="416" t="s">
        <v>277</v>
      </c>
    </row>
    <row r="5" spans="1:14" ht="16.5" customHeight="1">
      <c r="A5" s="640" t="s">
        <v>257</v>
      </c>
      <c r="B5" s="646" t="s">
        <v>278</v>
      </c>
      <c r="C5" s="829"/>
      <c r="D5" s="832" t="s">
        <v>279</v>
      </c>
      <c r="E5" s="833"/>
      <c r="F5" s="832" t="s">
        <v>280</v>
      </c>
      <c r="G5" s="833"/>
      <c r="H5" s="646" t="s">
        <v>281</v>
      </c>
      <c r="I5" s="640"/>
      <c r="J5" s="832" t="s">
        <v>282</v>
      </c>
      <c r="K5" s="833"/>
      <c r="L5" s="832" t="s">
        <v>283</v>
      </c>
      <c r="M5" s="836"/>
    </row>
    <row r="6" spans="1:14" ht="16.5" customHeight="1">
      <c r="A6" s="828"/>
      <c r="B6" s="830"/>
      <c r="C6" s="831"/>
      <c r="D6" s="834"/>
      <c r="E6" s="835"/>
      <c r="F6" s="834"/>
      <c r="G6" s="835"/>
      <c r="H6" s="830"/>
      <c r="I6" s="828"/>
      <c r="J6" s="834"/>
      <c r="K6" s="835"/>
      <c r="L6" s="834"/>
      <c r="M6" s="837"/>
    </row>
    <row r="7" spans="1:14" s="3" customFormat="1" ht="18" customHeight="1">
      <c r="A7" s="417" t="s">
        <v>258</v>
      </c>
      <c r="B7" s="418" t="s">
        <v>284</v>
      </c>
      <c r="C7" s="419"/>
      <c r="D7" s="420">
        <v>481.38</v>
      </c>
      <c r="E7" s="421"/>
      <c r="F7" s="422">
        <v>1947.27</v>
      </c>
      <c r="G7" s="423"/>
      <c r="H7" s="424">
        <v>1646</v>
      </c>
      <c r="I7" s="425"/>
      <c r="J7" s="426">
        <v>23263</v>
      </c>
      <c r="K7" s="425"/>
      <c r="L7" s="427">
        <v>1986</v>
      </c>
      <c r="M7" s="428"/>
      <c r="N7" s="19"/>
    </row>
    <row r="8" spans="1:14" s="3" customFormat="1" ht="18" customHeight="1">
      <c r="A8" s="429" t="s">
        <v>259</v>
      </c>
      <c r="B8" s="430" t="s">
        <v>284</v>
      </c>
      <c r="C8" s="431"/>
      <c r="D8" s="432">
        <v>594.20000000000005</v>
      </c>
      <c r="E8" s="433"/>
      <c r="F8" s="432">
        <v>904.96</v>
      </c>
      <c r="G8" s="433"/>
      <c r="H8" s="434">
        <v>1578</v>
      </c>
      <c r="I8" s="435"/>
      <c r="J8" s="436">
        <v>23896</v>
      </c>
      <c r="K8" s="435"/>
      <c r="L8" s="427">
        <v>1872</v>
      </c>
      <c r="M8" s="437"/>
      <c r="N8" s="19"/>
    </row>
    <row r="9" spans="1:14" s="3" customFormat="1" ht="18" customHeight="1">
      <c r="A9" s="429" t="s">
        <v>260</v>
      </c>
      <c r="B9" s="430" t="s">
        <v>284</v>
      </c>
      <c r="C9" s="431"/>
      <c r="D9" s="432">
        <v>405.29</v>
      </c>
      <c r="E9" s="433"/>
      <c r="F9" s="438">
        <v>2050.17</v>
      </c>
      <c r="G9" s="439"/>
      <c r="H9" s="440">
        <v>2149</v>
      </c>
      <c r="I9" s="435"/>
      <c r="J9" s="436">
        <v>32092</v>
      </c>
      <c r="K9" s="435"/>
      <c r="L9" s="427">
        <v>3874</v>
      </c>
      <c r="M9" s="441"/>
    </row>
    <row r="10" spans="1:14" s="3" customFormat="1" ht="18" customHeight="1">
      <c r="A10" s="429" t="s">
        <v>261</v>
      </c>
      <c r="B10" s="430" t="s">
        <v>284</v>
      </c>
      <c r="C10" s="431"/>
      <c r="D10" s="432">
        <v>787.39</v>
      </c>
      <c r="E10" s="433"/>
      <c r="F10" s="438">
        <v>3164.77</v>
      </c>
      <c r="G10" s="439"/>
      <c r="H10" s="440">
        <v>3412</v>
      </c>
      <c r="I10" s="435"/>
      <c r="J10" s="436">
        <v>34228</v>
      </c>
      <c r="K10" s="435"/>
      <c r="L10" s="427">
        <v>1258</v>
      </c>
      <c r="M10" s="437"/>
    </row>
    <row r="11" spans="1:14" s="3" customFormat="1" ht="18" customHeight="1">
      <c r="A11" s="429" t="s">
        <v>262</v>
      </c>
      <c r="B11" s="430" t="s">
        <v>284</v>
      </c>
      <c r="C11" s="431"/>
      <c r="D11" s="432">
        <v>486.88</v>
      </c>
      <c r="E11" s="433"/>
      <c r="F11" s="438">
        <v>1413.64</v>
      </c>
      <c r="G11" s="433"/>
      <c r="H11" s="440">
        <v>1643</v>
      </c>
      <c r="I11" s="435"/>
      <c r="J11" s="436">
        <v>29010</v>
      </c>
      <c r="K11" s="435"/>
      <c r="L11" s="427">
        <v>2218</v>
      </c>
      <c r="M11" s="441"/>
      <c r="N11" s="19"/>
    </row>
    <row r="12" spans="1:14" s="3" customFormat="1" ht="18" customHeight="1">
      <c r="A12" s="429" t="s">
        <v>263</v>
      </c>
      <c r="B12" s="430" t="s">
        <v>285</v>
      </c>
      <c r="C12" s="431"/>
      <c r="D12" s="432">
        <v>639.84</v>
      </c>
      <c r="E12" s="433"/>
      <c r="F12" s="438">
        <v>1177.42</v>
      </c>
      <c r="G12" s="439"/>
      <c r="H12" s="440">
        <v>1222</v>
      </c>
      <c r="I12" s="435"/>
      <c r="J12" s="436">
        <v>16430</v>
      </c>
      <c r="K12" s="435"/>
      <c r="L12" s="427">
        <v>4121</v>
      </c>
      <c r="M12" s="437"/>
    </row>
    <row r="13" spans="1:14" s="3" customFormat="1" ht="18" customHeight="1">
      <c r="A13" s="429" t="s">
        <v>264</v>
      </c>
      <c r="B13" s="430" t="s">
        <v>286</v>
      </c>
      <c r="C13" s="431"/>
      <c r="D13" s="432">
        <v>427.82</v>
      </c>
      <c r="E13" s="433"/>
      <c r="F13" s="438">
        <v>1486.66</v>
      </c>
      <c r="G13" s="439"/>
      <c r="H13" s="440">
        <v>1175</v>
      </c>
      <c r="I13" s="435"/>
      <c r="J13" s="436">
        <v>19879</v>
      </c>
      <c r="K13" s="435"/>
      <c r="L13" s="427">
        <v>472</v>
      </c>
      <c r="M13" s="441"/>
    </row>
    <row r="14" spans="1:14" s="3" customFormat="1" ht="12.75" customHeight="1">
      <c r="A14" s="838" t="s">
        <v>265</v>
      </c>
      <c r="B14" s="826" t="s">
        <v>287</v>
      </c>
      <c r="C14" s="443"/>
      <c r="D14" s="822">
        <v>680.67</v>
      </c>
      <c r="E14" s="445"/>
      <c r="F14" s="824">
        <v>3000.56</v>
      </c>
      <c r="G14" s="447"/>
      <c r="H14" s="810">
        <v>1326</v>
      </c>
      <c r="I14" s="448"/>
      <c r="J14" s="449">
        <v>19216</v>
      </c>
      <c r="K14" s="450"/>
      <c r="L14" s="808">
        <v>11749</v>
      </c>
      <c r="M14" s="451"/>
    </row>
    <row r="15" spans="1:14" s="3" customFormat="1" ht="12.75" customHeight="1">
      <c r="A15" s="839"/>
      <c r="B15" s="827"/>
      <c r="C15" s="419"/>
      <c r="D15" s="823"/>
      <c r="E15" s="452"/>
      <c r="F15" s="825"/>
      <c r="G15" s="453"/>
      <c r="H15" s="811"/>
      <c r="I15" s="454"/>
      <c r="J15" s="455" t="s">
        <v>288</v>
      </c>
      <c r="K15" s="456"/>
      <c r="L15" s="809"/>
      <c r="M15" s="457"/>
    </row>
    <row r="16" spans="1:14" s="3" customFormat="1" ht="18" customHeight="1">
      <c r="A16" s="429" t="s">
        <v>266</v>
      </c>
      <c r="B16" s="430" t="s">
        <v>289</v>
      </c>
      <c r="C16" s="431"/>
      <c r="D16" s="458">
        <v>656.27</v>
      </c>
      <c r="E16" s="459"/>
      <c r="F16" s="460">
        <v>987.05</v>
      </c>
      <c r="G16" s="461"/>
      <c r="H16" s="440">
        <v>3622</v>
      </c>
      <c r="I16" s="435"/>
      <c r="J16" s="436">
        <v>28947</v>
      </c>
      <c r="K16" s="462"/>
      <c r="L16" s="427">
        <v>2173</v>
      </c>
      <c r="M16" s="441"/>
    </row>
    <row r="17" spans="1:13" s="3" customFormat="1" ht="12.75" customHeight="1">
      <c r="A17" s="838" t="s">
        <v>267</v>
      </c>
      <c r="B17" s="826" t="s">
        <v>290</v>
      </c>
      <c r="C17" s="443"/>
      <c r="D17" s="822">
        <v>706.44</v>
      </c>
      <c r="E17" s="445"/>
      <c r="F17" s="824">
        <v>2473.16</v>
      </c>
      <c r="G17" s="447"/>
      <c r="H17" s="810">
        <v>2911</v>
      </c>
      <c r="I17" s="816"/>
      <c r="J17" s="449">
        <v>39678</v>
      </c>
      <c r="K17" s="450"/>
      <c r="L17" s="808">
        <v>13727</v>
      </c>
      <c r="M17" s="451"/>
    </row>
    <row r="18" spans="1:13" s="3" customFormat="1" ht="12.75" customHeight="1">
      <c r="A18" s="839"/>
      <c r="B18" s="827"/>
      <c r="C18" s="419"/>
      <c r="D18" s="823"/>
      <c r="E18" s="452"/>
      <c r="F18" s="825"/>
      <c r="G18" s="453"/>
      <c r="H18" s="811"/>
      <c r="I18" s="817"/>
      <c r="J18" s="455" t="s">
        <v>288</v>
      </c>
      <c r="K18" s="456"/>
      <c r="L18" s="809"/>
      <c r="M18" s="457"/>
    </row>
    <row r="19" spans="1:13" s="3" customFormat="1" ht="19.5" customHeight="1">
      <c r="A19" s="429" t="s">
        <v>268</v>
      </c>
      <c r="B19" s="430" t="s">
        <v>291</v>
      </c>
      <c r="C19" s="431"/>
      <c r="D19" s="458">
        <v>589.21</v>
      </c>
      <c r="E19" s="459"/>
      <c r="F19" s="463">
        <v>4014.06</v>
      </c>
      <c r="G19" s="464"/>
      <c r="H19" s="434">
        <v>1853</v>
      </c>
      <c r="I19" s="435"/>
      <c r="J19" s="436">
        <v>34548</v>
      </c>
      <c r="K19" s="462"/>
      <c r="L19" s="427">
        <v>1929</v>
      </c>
      <c r="M19" s="441"/>
    </row>
    <row r="20" spans="1:13" s="3" customFormat="1" ht="12.75" customHeight="1">
      <c r="A20" s="838" t="s">
        <v>269</v>
      </c>
      <c r="B20" s="826" t="s">
        <v>292</v>
      </c>
      <c r="C20" s="443"/>
      <c r="D20" s="822">
        <v>772.4</v>
      </c>
      <c r="E20" s="445"/>
      <c r="F20" s="824">
        <v>3306.37</v>
      </c>
      <c r="G20" s="447"/>
      <c r="H20" s="810">
        <v>2285</v>
      </c>
      <c r="I20" s="816"/>
      <c r="J20" s="449">
        <v>31239</v>
      </c>
      <c r="K20" s="450"/>
      <c r="L20" s="808">
        <v>17174</v>
      </c>
      <c r="M20" s="451"/>
    </row>
    <row r="21" spans="1:13" s="3" customFormat="1" ht="12.75" customHeight="1">
      <c r="A21" s="839"/>
      <c r="B21" s="827"/>
      <c r="C21" s="419"/>
      <c r="D21" s="823"/>
      <c r="E21" s="452"/>
      <c r="F21" s="825"/>
      <c r="G21" s="453"/>
      <c r="H21" s="811"/>
      <c r="I21" s="817"/>
      <c r="J21" s="455" t="s">
        <v>288</v>
      </c>
      <c r="K21" s="456"/>
      <c r="L21" s="809"/>
      <c r="M21" s="457"/>
    </row>
    <row r="22" spans="1:13" s="3" customFormat="1" ht="12.75" customHeight="1">
      <c r="A22" s="838" t="s">
        <v>270</v>
      </c>
      <c r="B22" s="826" t="s">
        <v>293</v>
      </c>
      <c r="C22" s="443"/>
      <c r="D22" s="822">
        <v>704.5</v>
      </c>
      <c r="E22" s="445"/>
      <c r="F22" s="824">
        <v>1945.81</v>
      </c>
      <c r="G22" s="447"/>
      <c r="H22" s="810">
        <v>1644</v>
      </c>
      <c r="I22" s="816"/>
      <c r="J22" s="449">
        <v>20556</v>
      </c>
      <c r="K22" s="450"/>
      <c r="L22" s="808">
        <v>17390</v>
      </c>
      <c r="M22" s="451"/>
    </row>
    <row r="23" spans="1:13" s="3" customFormat="1" ht="12.75" customHeight="1">
      <c r="A23" s="839"/>
      <c r="B23" s="827"/>
      <c r="C23" s="419"/>
      <c r="D23" s="823"/>
      <c r="E23" s="452"/>
      <c r="F23" s="825"/>
      <c r="G23" s="453"/>
      <c r="H23" s="811"/>
      <c r="I23" s="817"/>
      <c r="J23" s="455" t="s">
        <v>288</v>
      </c>
      <c r="K23" s="456"/>
      <c r="L23" s="809"/>
      <c r="M23" s="457"/>
    </row>
    <row r="24" spans="1:13" s="3" customFormat="1" ht="12.75" customHeight="1">
      <c r="A24" s="838" t="s">
        <v>271</v>
      </c>
      <c r="B24" s="826" t="s">
        <v>294</v>
      </c>
      <c r="C24" s="443"/>
      <c r="D24" s="822">
        <v>622.54</v>
      </c>
      <c r="E24" s="445"/>
      <c r="F24" s="824">
        <v>4677.53</v>
      </c>
      <c r="G24" s="447"/>
      <c r="H24" s="810">
        <v>1945</v>
      </c>
      <c r="I24" s="816"/>
      <c r="J24" s="449">
        <v>24334</v>
      </c>
      <c r="K24" s="450"/>
      <c r="L24" s="808">
        <v>15100</v>
      </c>
      <c r="M24" s="451"/>
    </row>
    <row r="25" spans="1:13" s="3" customFormat="1" ht="12.75" customHeight="1">
      <c r="A25" s="839"/>
      <c r="B25" s="827"/>
      <c r="C25" s="419"/>
      <c r="D25" s="823"/>
      <c r="E25" s="452"/>
      <c r="F25" s="825"/>
      <c r="G25" s="453"/>
      <c r="H25" s="811"/>
      <c r="I25" s="817"/>
      <c r="J25" s="455" t="s">
        <v>288</v>
      </c>
      <c r="K25" s="456"/>
      <c r="L25" s="809"/>
      <c r="M25" s="457"/>
    </row>
    <row r="26" spans="1:13" s="3" customFormat="1" ht="18" customHeight="1">
      <c r="A26" s="429" t="s">
        <v>272</v>
      </c>
      <c r="B26" s="430" t="s">
        <v>295</v>
      </c>
      <c r="C26" s="431"/>
      <c r="D26" s="458">
        <v>634.44000000000005</v>
      </c>
      <c r="E26" s="459"/>
      <c r="F26" s="463">
        <v>2840.2</v>
      </c>
      <c r="G26" s="464"/>
      <c r="H26" s="440">
        <v>932</v>
      </c>
      <c r="I26" s="435"/>
      <c r="J26" s="436">
        <v>22996</v>
      </c>
      <c r="K26" s="462"/>
      <c r="L26" s="427">
        <v>1090</v>
      </c>
      <c r="M26" s="441"/>
    </row>
    <row r="27" spans="1:13" s="3" customFormat="1" ht="18" customHeight="1">
      <c r="A27" s="429" t="s">
        <v>273</v>
      </c>
      <c r="B27" s="430" t="s">
        <v>296</v>
      </c>
      <c r="C27" s="431"/>
      <c r="D27" s="458">
        <v>608.72</v>
      </c>
      <c r="E27" s="459"/>
      <c r="F27" s="463">
        <v>2619.23</v>
      </c>
      <c r="G27" s="464"/>
      <c r="H27" s="465">
        <v>868</v>
      </c>
      <c r="I27" s="435"/>
      <c r="J27" s="436">
        <v>18841</v>
      </c>
      <c r="K27" s="462"/>
      <c r="L27" s="427">
        <v>1083</v>
      </c>
      <c r="M27" s="441"/>
    </row>
    <row r="28" spans="1:13" s="3" customFormat="1" ht="18" customHeight="1">
      <c r="A28" s="429" t="s">
        <v>274</v>
      </c>
      <c r="B28" s="430" t="s">
        <v>297</v>
      </c>
      <c r="C28" s="431"/>
      <c r="D28" s="458">
        <v>453.06</v>
      </c>
      <c r="E28" s="459"/>
      <c r="F28" s="463">
        <v>1410.37</v>
      </c>
      <c r="G28" s="464"/>
      <c r="H28" s="465">
        <v>1491</v>
      </c>
      <c r="I28" s="435"/>
      <c r="J28" s="436">
        <v>17788</v>
      </c>
      <c r="K28" s="462"/>
      <c r="L28" s="427">
        <v>1416</v>
      </c>
      <c r="M28" s="441"/>
    </row>
    <row r="29" spans="1:13" s="3" customFormat="1" ht="18" customHeight="1">
      <c r="A29" s="429" t="s">
        <v>275</v>
      </c>
      <c r="B29" s="430" t="s">
        <v>298</v>
      </c>
      <c r="C29" s="431"/>
      <c r="D29" s="458">
        <v>578.41</v>
      </c>
      <c r="E29" s="459"/>
      <c r="F29" s="463">
        <v>1320.24</v>
      </c>
      <c r="G29" s="464"/>
      <c r="H29" s="465">
        <v>1883</v>
      </c>
      <c r="I29" s="435"/>
      <c r="J29" s="436">
        <v>23613</v>
      </c>
      <c r="K29" s="462"/>
      <c r="L29" s="427">
        <v>1038</v>
      </c>
      <c r="M29" s="441"/>
    </row>
    <row r="30" spans="1:13" s="3" customFormat="1" ht="12.75" customHeight="1">
      <c r="A30" s="838" t="s">
        <v>299</v>
      </c>
      <c r="B30" s="826" t="s">
        <v>300</v>
      </c>
      <c r="C30" s="443"/>
      <c r="D30" s="822">
        <v>607.39</v>
      </c>
      <c r="E30" s="445"/>
      <c r="F30" s="824">
        <v>3000</v>
      </c>
      <c r="G30" s="447"/>
      <c r="H30" s="810">
        <v>1922</v>
      </c>
      <c r="I30" s="816"/>
      <c r="J30" s="449">
        <v>26129</v>
      </c>
      <c r="K30" s="450"/>
      <c r="L30" s="808">
        <v>16830</v>
      </c>
      <c r="M30" s="451"/>
    </row>
    <row r="31" spans="1:13" s="3" customFormat="1" ht="12.75" customHeight="1">
      <c r="A31" s="839"/>
      <c r="B31" s="827"/>
      <c r="C31" s="419"/>
      <c r="D31" s="823"/>
      <c r="E31" s="452"/>
      <c r="F31" s="825"/>
      <c r="G31" s="453"/>
      <c r="H31" s="811"/>
      <c r="I31" s="817"/>
      <c r="J31" s="455" t="s">
        <v>288</v>
      </c>
      <c r="K31" s="456"/>
      <c r="L31" s="809"/>
      <c r="M31" s="457"/>
    </row>
    <row r="32" spans="1:13" s="3" customFormat="1" ht="12.75" customHeight="1">
      <c r="A32" s="838" t="s">
        <v>301</v>
      </c>
      <c r="B32" s="826" t="s">
        <v>302</v>
      </c>
      <c r="C32" s="443"/>
      <c r="D32" s="822">
        <v>2203.9699999999998</v>
      </c>
      <c r="E32" s="445"/>
      <c r="F32" s="824">
        <v>1488.56</v>
      </c>
      <c r="G32" s="447"/>
      <c r="H32" s="810">
        <v>1817</v>
      </c>
      <c r="I32" s="816"/>
      <c r="J32" s="449">
        <v>35516</v>
      </c>
      <c r="K32" s="450"/>
      <c r="L32" s="808">
        <v>26463</v>
      </c>
      <c r="M32" s="451"/>
    </row>
    <row r="33" spans="1:13" s="3" customFormat="1" ht="12.75" customHeight="1">
      <c r="A33" s="839"/>
      <c r="B33" s="827"/>
      <c r="C33" s="419"/>
      <c r="D33" s="823"/>
      <c r="E33" s="452"/>
      <c r="F33" s="825"/>
      <c r="G33" s="453"/>
      <c r="H33" s="811"/>
      <c r="I33" s="817"/>
      <c r="J33" s="840">
        <v>47502</v>
      </c>
      <c r="K33" s="841"/>
      <c r="L33" s="809"/>
      <c r="M33" s="457"/>
    </row>
    <row r="34" spans="1:13" s="3" customFormat="1" ht="12.75" customHeight="1">
      <c r="A34" s="818" t="s">
        <v>303</v>
      </c>
      <c r="B34" s="826" t="s">
        <v>304</v>
      </c>
      <c r="C34" s="443"/>
      <c r="D34" s="822">
        <v>3162.65</v>
      </c>
      <c r="E34" s="445"/>
      <c r="F34" s="824">
        <v>7965.75</v>
      </c>
      <c r="G34" s="447"/>
      <c r="H34" s="810">
        <v>1944</v>
      </c>
      <c r="I34" s="842"/>
      <c r="J34" s="449">
        <v>23569</v>
      </c>
      <c r="K34" s="450"/>
      <c r="L34" s="808">
        <v>93031</v>
      </c>
      <c r="M34" s="451"/>
    </row>
    <row r="35" spans="1:13" s="3" customFormat="1" ht="12.75" customHeight="1">
      <c r="A35" s="819"/>
      <c r="B35" s="827"/>
      <c r="C35" s="419"/>
      <c r="D35" s="823"/>
      <c r="E35" s="452"/>
      <c r="F35" s="825"/>
      <c r="G35" s="453"/>
      <c r="H35" s="811"/>
      <c r="I35" s="843"/>
      <c r="J35" s="840">
        <v>67913</v>
      </c>
      <c r="K35" s="841"/>
      <c r="L35" s="809"/>
      <c r="M35" s="457"/>
    </row>
    <row r="36" spans="1:13" s="3" customFormat="1" ht="12.75" customHeight="1">
      <c r="A36" s="818" t="s">
        <v>305</v>
      </c>
      <c r="B36" s="820" t="s">
        <v>306</v>
      </c>
      <c r="C36" s="466"/>
      <c r="D36" s="822">
        <v>359.19</v>
      </c>
      <c r="E36" s="467"/>
      <c r="F36" s="824">
        <v>1000</v>
      </c>
      <c r="G36" s="468"/>
      <c r="H36" s="810">
        <v>824</v>
      </c>
      <c r="I36" s="469"/>
      <c r="J36" s="812">
        <v>7985</v>
      </c>
      <c r="K36" s="470"/>
      <c r="L36" s="814">
        <v>0</v>
      </c>
      <c r="M36" s="471"/>
    </row>
    <row r="37" spans="1:13" s="3" customFormat="1" ht="12.75" customHeight="1">
      <c r="A37" s="819"/>
      <c r="B37" s="821"/>
      <c r="C37" s="466"/>
      <c r="D37" s="823"/>
      <c r="E37" s="467"/>
      <c r="F37" s="825"/>
      <c r="G37" s="468"/>
      <c r="H37" s="811"/>
      <c r="I37" s="469"/>
      <c r="J37" s="813"/>
      <c r="K37" s="470"/>
      <c r="L37" s="815"/>
      <c r="M37" s="471"/>
    </row>
    <row r="38" spans="1:13" s="3" customFormat="1" ht="12.75" customHeight="1">
      <c r="A38" s="818" t="s">
        <v>307</v>
      </c>
      <c r="B38" s="826" t="s">
        <v>308</v>
      </c>
      <c r="C38" s="443"/>
      <c r="D38" s="822">
        <v>2216.35</v>
      </c>
      <c r="E38" s="445"/>
      <c r="F38" s="824">
        <v>6120.72</v>
      </c>
      <c r="G38" s="447"/>
      <c r="H38" s="810">
        <v>992</v>
      </c>
      <c r="I38" s="844"/>
      <c r="J38" s="449">
        <v>24539</v>
      </c>
      <c r="K38" s="450"/>
      <c r="L38" s="808">
        <v>28532</v>
      </c>
      <c r="M38" s="451"/>
    </row>
    <row r="39" spans="1:13" s="3" customFormat="1" ht="12.75" customHeight="1">
      <c r="A39" s="819"/>
      <c r="B39" s="827"/>
      <c r="C39" s="419"/>
      <c r="D39" s="823"/>
      <c r="E39" s="452"/>
      <c r="F39" s="825"/>
      <c r="G39" s="453"/>
      <c r="H39" s="811"/>
      <c r="I39" s="845"/>
      <c r="J39" s="840">
        <v>13053</v>
      </c>
      <c r="K39" s="841"/>
      <c r="L39" s="809"/>
      <c r="M39" s="457"/>
    </row>
    <row r="40" spans="1:13" s="3" customFormat="1" ht="12.75" customHeight="1">
      <c r="A40" s="838" t="s">
        <v>309</v>
      </c>
      <c r="B40" s="826" t="s">
        <v>310</v>
      </c>
      <c r="C40" s="443"/>
      <c r="D40" s="822">
        <v>541.58000000000004</v>
      </c>
      <c r="E40" s="445"/>
      <c r="F40" s="824">
        <v>1484.66</v>
      </c>
      <c r="G40" s="447"/>
      <c r="H40" s="810">
        <v>319</v>
      </c>
      <c r="I40" s="472"/>
      <c r="J40" s="449">
        <v>5890</v>
      </c>
      <c r="K40" s="472"/>
      <c r="L40" s="808">
        <v>12020</v>
      </c>
      <c r="M40" s="451"/>
    </row>
    <row r="41" spans="1:13" s="3" customFormat="1" ht="12.75" customHeight="1">
      <c r="A41" s="839"/>
      <c r="B41" s="827"/>
      <c r="C41" s="419"/>
      <c r="D41" s="823"/>
      <c r="E41" s="452"/>
      <c r="F41" s="825"/>
      <c r="G41" s="453"/>
      <c r="H41" s="811"/>
      <c r="I41" s="473"/>
      <c r="J41" s="455" t="s">
        <v>288</v>
      </c>
      <c r="K41" s="456"/>
      <c r="L41" s="809"/>
      <c r="M41" s="457"/>
    </row>
    <row r="42" spans="1:13" s="3" customFormat="1" ht="18" customHeight="1">
      <c r="A42" s="429" t="s">
        <v>311</v>
      </c>
      <c r="B42" s="474" t="s">
        <v>312</v>
      </c>
      <c r="C42" s="475"/>
      <c r="D42" s="458">
        <v>1195.56</v>
      </c>
      <c r="E42" s="459"/>
      <c r="F42" s="463">
        <v>4949.16</v>
      </c>
      <c r="G42" s="464"/>
      <c r="H42" s="465">
        <v>922</v>
      </c>
      <c r="I42" s="435"/>
      <c r="J42" s="436">
        <v>23305</v>
      </c>
      <c r="K42" s="462"/>
      <c r="L42" s="427">
        <v>1749</v>
      </c>
      <c r="M42" s="476"/>
    </row>
    <row r="43" spans="1:13" s="3" customFormat="1" ht="18" customHeight="1">
      <c r="A43" s="429" t="s">
        <v>313</v>
      </c>
      <c r="B43" s="474" t="s">
        <v>312</v>
      </c>
      <c r="C43" s="475"/>
      <c r="D43" s="458">
        <v>571.6</v>
      </c>
      <c r="E43" s="459"/>
      <c r="F43" s="463">
        <v>2911.89</v>
      </c>
      <c r="G43" s="464"/>
      <c r="H43" s="434">
        <v>884</v>
      </c>
      <c r="I43" s="435"/>
      <c r="J43" s="436">
        <v>10453</v>
      </c>
      <c r="K43" s="462"/>
      <c r="L43" s="477">
        <v>0</v>
      </c>
      <c r="M43" s="476"/>
    </row>
    <row r="44" spans="1:13" s="3" customFormat="1" ht="18" customHeight="1">
      <c r="A44" s="429" t="s">
        <v>314</v>
      </c>
      <c r="B44" s="474" t="s">
        <v>312</v>
      </c>
      <c r="C44" s="475"/>
      <c r="D44" s="458">
        <v>654.89</v>
      </c>
      <c r="E44" s="459"/>
      <c r="F44" s="463">
        <v>1384.09</v>
      </c>
      <c r="G44" s="464"/>
      <c r="H44" s="465">
        <v>496</v>
      </c>
      <c r="I44" s="435"/>
      <c r="J44" s="436">
        <v>5741</v>
      </c>
      <c r="K44" s="462"/>
      <c r="L44" s="427">
        <v>1350</v>
      </c>
      <c r="M44" s="476"/>
    </row>
    <row r="45" spans="1:13" s="3" customFormat="1" ht="18" customHeight="1">
      <c r="A45" s="429" t="s">
        <v>315</v>
      </c>
      <c r="B45" s="474" t="s">
        <v>312</v>
      </c>
      <c r="C45" s="475"/>
      <c r="D45" s="458">
        <v>367</v>
      </c>
      <c r="E45" s="459"/>
      <c r="F45" s="463">
        <v>2629.5</v>
      </c>
      <c r="G45" s="464"/>
      <c r="H45" s="424">
        <v>462</v>
      </c>
      <c r="I45" s="435"/>
      <c r="J45" s="436">
        <v>14569</v>
      </c>
      <c r="K45" s="462"/>
      <c r="L45" s="477">
        <v>0</v>
      </c>
      <c r="M45" s="476"/>
    </row>
    <row r="46" spans="1:13" s="3" customFormat="1" ht="12.75" customHeight="1">
      <c r="A46" s="838" t="s">
        <v>316</v>
      </c>
      <c r="B46" s="846" t="s">
        <v>317</v>
      </c>
      <c r="C46" s="479"/>
      <c r="D46" s="822">
        <v>400.97</v>
      </c>
      <c r="E46" s="445"/>
      <c r="F46" s="824">
        <v>1080</v>
      </c>
      <c r="G46" s="447"/>
      <c r="H46" s="810">
        <v>1282</v>
      </c>
      <c r="I46" s="480"/>
      <c r="J46" s="449">
        <v>27771</v>
      </c>
      <c r="K46" s="450"/>
      <c r="L46" s="808">
        <v>51143</v>
      </c>
      <c r="M46" s="451"/>
    </row>
    <row r="47" spans="1:13" s="3" customFormat="1" ht="12.75" customHeight="1">
      <c r="A47" s="839"/>
      <c r="B47" s="847"/>
      <c r="C47" s="481"/>
      <c r="D47" s="823"/>
      <c r="E47" s="452"/>
      <c r="F47" s="825"/>
      <c r="G47" s="453"/>
      <c r="H47" s="811"/>
      <c r="I47" s="482"/>
      <c r="J47" s="455" t="s">
        <v>288</v>
      </c>
      <c r="K47" s="456"/>
      <c r="L47" s="809"/>
      <c r="M47" s="457"/>
    </row>
    <row r="48" spans="1:13" s="3" customFormat="1" ht="18" customHeight="1">
      <c r="A48" s="442" t="s">
        <v>318</v>
      </c>
      <c r="B48" s="478" t="s">
        <v>285</v>
      </c>
      <c r="C48" s="479"/>
      <c r="D48" s="444">
        <v>504</v>
      </c>
      <c r="E48" s="445"/>
      <c r="F48" s="446">
        <v>1409.3</v>
      </c>
      <c r="G48" s="447"/>
      <c r="H48" s="483">
        <v>1200</v>
      </c>
      <c r="I48" s="480"/>
      <c r="J48" s="449">
        <v>27191</v>
      </c>
      <c r="K48" s="450"/>
      <c r="L48" s="427">
        <v>6400</v>
      </c>
      <c r="M48" s="484"/>
    </row>
    <row r="49" spans="1:13" s="3" customFormat="1" ht="18" customHeight="1" thickBot="1">
      <c r="A49" s="485" t="s">
        <v>319</v>
      </c>
      <c r="B49" s="486"/>
      <c r="C49" s="487"/>
      <c r="D49" s="488">
        <v>23614.61</v>
      </c>
      <c r="E49" s="489"/>
      <c r="F49" s="488">
        <v>76163.100000000006</v>
      </c>
      <c r="G49" s="489"/>
      <c r="H49" s="490">
        <v>46649</v>
      </c>
      <c r="I49" s="491"/>
      <c r="J49" s="492">
        <v>821680</v>
      </c>
      <c r="K49" s="491"/>
      <c r="L49" s="492">
        <v>337188</v>
      </c>
      <c r="M49" s="493">
        <f>SUM(M7:M48)</f>
        <v>0</v>
      </c>
    </row>
    <row r="50" spans="1:13" ht="13.5" customHeight="1">
      <c r="A50" s="412" t="s">
        <v>320</v>
      </c>
    </row>
    <row r="51" spans="1:13" s="494" customFormat="1" ht="13.5" customHeight="1">
      <c r="A51" s="37" t="s">
        <v>321</v>
      </c>
      <c r="L51" s="495"/>
    </row>
    <row r="52" spans="1:13" s="494" customFormat="1" ht="13.5" customHeight="1">
      <c r="A52" s="494" t="s">
        <v>322</v>
      </c>
      <c r="L52" s="495"/>
    </row>
    <row r="53" spans="1:13" s="494" customFormat="1" ht="13.5" customHeight="1">
      <c r="A53" s="494" t="s">
        <v>323</v>
      </c>
      <c r="L53" s="495"/>
    </row>
  </sheetData>
  <mergeCells count="92">
    <mergeCell ref="L46:L47"/>
    <mergeCell ref="A40:A41"/>
    <mergeCell ref="B40:B41"/>
    <mergeCell ref="D40:D41"/>
    <mergeCell ref="F40:F41"/>
    <mergeCell ref="H38:H39"/>
    <mergeCell ref="I38:I39"/>
    <mergeCell ref="H40:H41"/>
    <mergeCell ref="L40:L41"/>
    <mergeCell ref="A46:A47"/>
    <mergeCell ref="B46:B47"/>
    <mergeCell ref="D46:D47"/>
    <mergeCell ref="F46:F47"/>
    <mergeCell ref="H46:H47"/>
    <mergeCell ref="J35:K35"/>
    <mergeCell ref="L34:L35"/>
    <mergeCell ref="J39:K39"/>
    <mergeCell ref="L38:L39"/>
    <mergeCell ref="A38:A39"/>
    <mergeCell ref="B38:B39"/>
    <mergeCell ref="D38:D39"/>
    <mergeCell ref="F38:F39"/>
    <mergeCell ref="A34:A35"/>
    <mergeCell ref="B34:B35"/>
    <mergeCell ref="D34:D35"/>
    <mergeCell ref="F34:F35"/>
    <mergeCell ref="H34:H35"/>
    <mergeCell ref="I34:I35"/>
    <mergeCell ref="L30:L31"/>
    <mergeCell ref="A32:A33"/>
    <mergeCell ref="B32:B33"/>
    <mergeCell ref="D32:D33"/>
    <mergeCell ref="F32:F33"/>
    <mergeCell ref="H32:H33"/>
    <mergeCell ref="I32:I33"/>
    <mergeCell ref="J33:K33"/>
    <mergeCell ref="L32:L33"/>
    <mergeCell ref="F24:F25"/>
    <mergeCell ref="H24:H25"/>
    <mergeCell ref="I24:I25"/>
    <mergeCell ref="L24:L25"/>
    <mergeCell ref="A30:A31"/>
    <mergeCell ref="B30:B31"/>
    <mergeCell ref="D30:D31"/>
    <mergeCell ref="F30:F31"/>
    <mergeCell ref="H30:H31"/>
    <mergeCell ref="I30:I31"/>
    <mergeCell ref="H20:H21"/>
    <mergeCell ref="I20:I21"/>
    <mergeCell ref="A22:A23"/>
    <mergeCell ref="B22:B23"/>
    <mergeCell ref="D22:D23"/>
    <mergeCell ref="F22:F23"/>
    <mergeCell ref="H22:H23"/>
    <mergeCell ref="I22:I23"/>
    <mergeCell ref="A20:A21"/>
    <mergeCell ref="F14:F15"/>
    <mergeCell ref="A17:A18"/>
    <mergeCell ref="B17:B18"/>
    <mergeCell ref="D17:D18"/>
    <mergeCell ref="F17:F18"/>
    <mergeCell ref="A14:A15"/>
    <mergeCell ref="B14:B15"/>
    <mergeCell ref="D14:D15"/>
    <mergeCell ref="A2:L2"/>
    <mergeCell ref="A5:A6"/>
    <mergeCell ref="B5:C6"/>
    <mergeCell ref="J5:K6"/>
    <mergeCell ref="L5:M6"/>
    <mergeCell ref="D5:E6"/>
    <mergeCell ref="F5:G6"/>
    <mergeCell ref="H5:I6"/>
    <mergeCell ref="A36:A37"/>
    <mergeCell ref="B36:B37"/>
    <mergeCell ref="D36:D37"/>
    <mergeCell ref="F36:F37"/>
    <mergeCell ref="B20:B21"/>
    <mergeCell ref="D20:D21"/>
    <mergeCell ref="F20:F21"/>
    <mergeCell ref="A24:A25"/>
    <mergeCell ref="B24:B25"/>
    <mergeCell ref="D24:D25"/>
    <mergeCell ref="L17:L18"/>
    <mergeCell ref="L14:L15"/>
    <mergeCell ref="H36:H37"/>
    <mergeCell ref="J36:J37"/>
    <mergeCell ref="L36:L37"/>
    <mergeCell ref="H14:H15"/>
    <mergeCell ref="L20:L21"/>
    <mergeCell ref="L22:L23"/>
    <mergeCell ref="H17:H18"/>
    <mergeCell ref="I17:I18"/>
  </mergeCells>
  <phoneticPr fontId="3"/>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3"/>
  <sheetViews>
    <sheetView showGridLines="0" workbookViewId="0"/>
  </sheetViews>
  <sheetFormatPr defaultRowHeight="13.5"/>
  <cols>
    <col min="1" max="1" width="1" style="1" customWidth="1"/>
    <col min="2" max="2" width="17.875" style="1" customWidth="1"/>
    <col min="3" max="3" width="1" style="1" customWidth="1"/>
    <col min="4" max="6" width="13.25" style="1" customWidth="1"/>
    <col min="7" max="8" width="13.25" style="38" customWidth="1"/>
    <col min="9" max="16384" width="9" style="1"/>
  </cols>
  <sheetData>
    <row r="2" spans="1:8" s="496" customFormat="1" ht="21" customHeight="1">
      <c r="B2" s="648" t="s">
        <v>324</v>
      </c>
      <c r="C2" s="648"/>
      <c r="D2" s="648"/>
      <c r="E2" s="648"/>
      <c r="F2" s="648"/>
      <c r="G2" s="648"/>
      <c r="H2" s="648"/>
    </row>
    <row r="3" spans="1:8" s="414" customFormat="1" ht="13.5" customHeight="1" thickBot="1">
      <c r="B3" s="19" t="s">
        <v>325</v>
      </c>
      <c r="C3" s="19"/>
      <c r="D3" s="497"/>
      <c r="E3" s="497"/>
      <c r="F3" s="497"/>
      <c r="G3" s="497"/>
      <c r="H3" s="497"/>
    </row>
    <row r="4" spans="1:8" s="3" customFormat="1" ht="16.5" customHeight="1">
      <c r="A4" s="44"/>
      <c r="B4" s="498" t="s">
        <v>349</v>
      </c>
      <c r="C4" s="499"/>
      <c r="D4" s="79" t="s">
        <v>326</v>
      </c>
      <c r="E4" s="79" t="s">
        <v>327</v>
      </c>
      <c r="F4" s="79" t="s">
        <v>328</v>
      </c>
      <c r="G4" s="79" t="s">
        <v>329</v>
      </c>
      <c r="H4" s="79" t="s">
        <v>330</v>
      </c>
    </row>
    <row r="5" spans="1:8" s="19" customFormat="1" ht="11.1" customHeight="1">
      <c r="A5" s="22"/>
      <c r="B5" s="636" t="s">
        <v>331</v>
      </c>
      <c r="C5" s="500"/>
      <c r="D5" s="501">
        <v>231</v>
      </c>
      <c r="E5" s="501">
        <v>240</v>
      </c>
      <c r="F5" s="501">
        <v>201</v>
      </c>
      <c r="G5" s="501">
        <v>245</v>
      </c>
      <c r="H5" s="502">
        <v>240</v>
      </c>
    </row>
    <row r="6" spans="1:8" s="3" customFormat="1" ht="11.1" customHeight="1">
      <c r="A6" s="19"/>
      <c r="B6" s="637"/>
      <c r="C6" s="503"/>
      <c r="D6" s="504">
        <v>303</v>
      </c>
      <c r="E6" s="504">
        <v>310</v>
      </c>
      <c r="F6" s="504">
        <v>284</v>
      </c>
      <c r="G6" s="504">
        <v>306</v>
      </c>
      <c r="H6" s="505">
        <v>320</v>
      </c>
    </row>
    <row r="7" spans="1:8" s="3" customFormat="1" ht="11.1" customHeight="1">
      <c r="A7" s="27"/>
      <c r="B7" s="638"/>
      <c r="C7" s="506"/>
      <c r="D7" s="507">
        <v>76.2</v>
      </c>
      <c r="E7" s="507">
        <v>77.400000000000006</v>
      </c>
      <c r="F7" s="507">
        <v>70.8</v>
      </c>
      <c r="G7" s="507">
        <v>80.099999999999994</v>
      </c>
      <c r="H7" s="508">
        <v>75</v>
      </c>
    </row>
    <row r="8" spans="1:8" s="3" customFormat="1" ht="11.1" customHeight="1">
      <c r="A8" s="22"/>
      <c r="B8" s="636" t="s">
        <v>332</v>
      </c>
      <c r="C8" s="500"/>
      <c r="D8" s="501">
        <v>239</v>
      </c>
      <c r="E8" s="501">
        <v>239</v>
      </c>
      <c r="F8" s="501">
        <v>237</v>
      </c>
      <c r="G8" s="501">
        <v>237</v>
      </c>
      <c r="H8" s="502">
        <v>222</v>
      </c>
    </row>
    <row r="9" spans="1:8" s="3" customFormat="1" ht="11.1" customHeight="1">
      <c r="A9" s="19"/>
      <c r="B9" s="637"/>
      <c r="C9" s="503"/>
      <c r="D9" s="504">
        <v>297</v>
      </c>
      <c r="E9" s="504">
        <v>295</v>
      </c>
      <c r="F9" s="504">
        <v>315</v>
      </c>
      <c r="G9" s="504">
        <v>296</v>
      </c>
      <c r="H9" s="505">
        <v>281</v>
      </c>
    </row>
    <row r="10" spans="1:8" s="3" customFormat="1" ht="11.1" customHeight="1">
      <c r="A10" s="27"/>
      <c r="B10" s="638"/>
      <c r="C10" s="506"/>
      <c r="D10" s="507">
        <v>80.5</v>
      </c>
      <c r="E10" s="507">
        <v>81</v>
      </c>
      <c r="F10" s="507">
        <v>75.2</v>
      </c>
      <c r="G10" s="507">
        <v>80.099999999999994</v>
      </c>
      <c r="H10" s="508">
        <v>79</v>
      </c>
    </row>
    <row r="11" spans="1:8" s="3" customFormat="1" ht="11.1" customHeight="1">
      <c r="A11" s="22"/>
      <c r="B11" s="636" t="s">
        <v>333</v>
      </c>
      <c r="C11" s="500"/>
      <c r="D11" s="501">
        <v>265</v>
      </c>
      <c r="E11" s="501">
        <v>265</v>
      </c>
      <c r="F11" s="501">
        <v>247</v>
      </c>
      <c r="G11" s="501">
        <v>254</v>
      </c>
      <c r="H11" s="502">
        <v>261</v>
      </c>
    </row>
    <row r="12" spans="1:8" s="3" customFormat="1" ht="11.1" customHeight="1">
      <c r="A12" s="19"/>
      <c r="B12" s="637"/>
      <c r="C12" s="503"/>
      <c r="D12" s="504">
        <v>326</v>
      </c>
      <c r="E12" s="504">
        <v>324</v>
      </c>
      <c r="F12" s="504">
        <v>316</v>
      </c>
      <c r="G12" s="504">
        <v>313</v>
      </c>
      <c r="H12" s="505">
        <v>322</v>
      </c>
    </row>
    <row r="13" spans="1:8" s="3" customFormat="1" ht="11.1" customHeight="1">
      <c r="A13" s="27"/>
      <c r="B13" s="638"/>
      <c r="C13" s="506"/>
      <c r="D13" s="507">
        <v>81.3</v>
      </c>
      <c r="E13" s="507">
        <v>81.8</v>
      </c>
      <c r="F13" s="507">
        <v>78.2</v>
      </c>
      <c r="G13" s="507">
        <v>81.2</v>
      </c>
      <c r="H13" s="508">
        <v>81.05</v>
      </c>
    </row>
    <row r="14" spans="1:8" s="3" customFormat="1" ht="11.1" customHeight="1">
      <c r="A14" s="22"/>
      <c r="B14" s="636" t="s">
        <v>334</v>
      </c>
      <c r="C14" s="500"/>
      <c r="D14" s="501">
        <v>314</v>
      </c>
      <c r="E14" s="501">
        <v>317</v>
      </c>
      <c r="F14" s="501">
        <v>310</v>
      </c>
      <c r="G14" s="501">
        <v>304</v>
      </c>
      <c r="H14" s="502">
        <v>293</v>
      </c>
    </row>
    <row r="15" spans="1:8" s="3" customFormat="1" ht="11.1" customHeight="1">
      <c r="A15" s="19"/>
      <c r="B15" s="637"/>
      <c r="C15" s="503"/>
      <c r="D15" s="504">
        <v>326</v>
      </c>
      <c r="E15" s="504">
        <v>324</v>
      </c>
      <c r="F15" s="504">
        <v>323</v>
      </c>
      <c r="G15" s="504">
        <v>322</v>
      </c>
      <c r="H15" s="505">
        <v>326</v>
      </c>
    </row>
    <row r="16" spans="1:8" s="3" customFormat="1" ht="11.1" customHeight="1">
      <c r="A16" s="27"/>
      <c r="B16" s="638"/>
      <c r="C16" s="506"/>
      <c r="D16" s="507">
        <v>96.3</v>
      </c>
      <c r="E16" s="507">
        <v>97.8</v>
      </c>
      <c r="F16" s="507">
        <v>96</v>
      </c>
      <c r="G16" s="507">
        <v>94.4</v>
      </c>
      <c r="H16" s="508">
        <v>89.9</v>
      </c>
    </row>
    <row r="17" spans="1:8" s="3" customFormat="1" ht="11.1" customHeight="1">
      <c r="A17" s="22"/>
      <c r="B17" s="636" t="s">
        <v>335</v>
      </c>
      <c r="C17" s="500"/>
      <c r="D17" s="501">
        <v>229</v>
      </c>
      <c r="E17" s="501">
        <v>219</v>
      </c>
      <c r="F17" s="501">
        <v>218</v>
      </c>
      <c r="G17" s="501">
        <v>217</v>
      </c>
      <c r="H17" s="502">
        <v>198</v>
      </c>
    </row>
    <row r="18" spans="1:8" s="3" customFormat="1" ht="11.1" customHeight="1">
      <c r="A18" s="19"/>
      <c r="B18" s="637"/>
      <c r="C18" s="503"/>
      <c r="D18" s="504">
        <v>326</v>
      </c>
      <c r="E18" s="504">
        <v>324</v>
      </c>
      <c r="F18" s="504">
        <v>323</v>
      </c>
      <c r="G18" s="504">
        <v>323</v>
      </c>
      <c r="H18" s="505">
        <v>326</v>
      </c>
    </row>
    <row r="19" spans="1:8" s="3" customFormat="1" ht="11.1" customHeight="1">
      <c r="A19" s="27"/>
      <c r="B19" s="638"/>
      <c r="C19" s="506"/>
      <c r="D19" s="507">
        <v>70.2</v>
      </c>
      <c r="E19" s="507">
        <v>67.599999999999994</v>
      </c>
      <c r="F19" s="507">
        <v>67.5</v>
      </c>
      <c r="G19" s="507">
        <v>67.2</v>
      </c>
      <c r="H19" s="508">
        <v>60.73</v>
      </c>
    </row>
    <row r="20" spans="1:8" s="3" customFormat="1" ht="11.1" customHeight="1">
      <c r="A20" s="22"/>
      <c r="B20" s="636" t="s">
        <v>336</v>
      </c>
      <c r="C20" s="500"/>
      <c r="D20" s="501">
        <v>271</v>
      </c>
      <c r="E20" s="501">
        <v>268</v>
      </c>
      <c r="F20" s="501">
        <v>233</v>
      </c>
      <c r="G20" s="501">
        <v>236</v>
      </c>
      <c r="H20" s="502">
        <v>265</v>
      </c>
    </row>
    <row r="21" spans="1:8" s="3" customFormat="1" ht="11.1" customHeight="1">
      <c r="A21" s="19"/>
      <c r="B21" s="637"/>
      <c r="C21" s="503"/>
      <c r="D21" s="504">
        <v>326</v>
      </c>
      <c r="E21" s="504">
        <v>324</v>
      </c>
      <c r="F21" s="504">
        <v>316</v>
      </c>
      <c r="G21" s="504">
        <v>322</v>
      </c>
      <c r="H21" s="505">
        <v>326</v>
      </c>
    </row>
    <row r="22" spans="1:8" s="3" customFormat="1" ht="11.1" customHeight="1">
      <c r="A22" s="27"/>
      <c r="B22" s="638"/>
      <c r="C22" s="506"/>
      <c r="D22" s="507">
        <v>83.1</v>
      </c>
      <c r="E22" s="507">
        <v>82.7</v>
      </c>
      <c r="F22" s="507">
        <v>73.7</v>
      </c>
      <c r="G22" s="507">
        <v>73.3</v>
      </c>
      <c r="H22" s="508">
        <v>81.28</v>
      </c>
    </row>
    <row r="23" spans="1:8" s="3" customFormat="1" ht="11.1" customHeight="1">
      <c r="A23" s="22"/>
      <c r="B23" s="636" t="s">
        <v>337</v>
      </c>
      <c r="C23" s="500"/>
      <c r="D23" s="501">
        <v>302</v>
      </c>
      <c r="E23" s="501">
        <v>308</v>
      </c>
      <c r="F23" s="501">
        <v>296</v>
      </c>
      <c r="G23" s="501">
        <v>300</v>
      </c>
      <c r="H23" s="502">
        <v>290</v>
      </c>
    </row>
    <row r="24" spans="1:8" s="3" customFormat="1" ht="11.1" customHeight="1">
      <c r="A24" s="19"/>
      <c r="B24" s="637"/>
      <c r="C24" s="503"/>
      <c r="D24" s="504">
        <v>326</v>
      </c>
      <c r="E24" s="504">
        <v>325</v>
      </c>
      <c r="F24" s="504">
        <v>317</v>
      </c>
      <c r="G24" s="504">
        <v>323</v>
      </c>
      <c r="H24" s="505">
        <v>327</v>
      </c>
    </row>
    <row r="25" spans="1:8" s="3" customFormat="1" ht="11.1" customHeight="1">
      <c r="A25" s="27"/>
      <c r="B25" s="638"/>
      <c r="C25" s="506"/>
      <c r="D25" s="507">
        <v>92.6</v>
      </c>
      <c r="E25" s="507">
        <v>94.8</v>
      </c>
      <c r="F25" s="507">
        <v>93.4</v>
      </c>
      <c r="G25" s="507">
        <v>92.9</v>
      </c>
      <c r="H25" s="508">
        <v>88.68</v>
      </c>
    </row>
    <row r="26" spans="1:8" s="3" customFormat="1" ht="11.1" customHeight="1">
      <c r="A26" s="22"/>
      <c r="B26" s="636" t="s">
        <v>338</v>
      </c>
      <c r="C26" s="500"/>
      <c r="D26" s="501">
        <v>287</v>
      </c>
      <c r="E26" s="501">
        <v>289</v>
      </c>
      <c r="F26" s="501">
        <v>292</v>
      </c>
      <c r="G26" s="501">
        <v>295</v>
      </c>
      <c r="H26" s="502">
        <v>288</v>
      </c>
    </row>
    <row r="27" spans="1:8" s="3" customFormat="1" ht="11.1" customHeight="1">
      <c r="A27" s="19"/>
      <c r="B27" s="637"/>
      <c r="C27" s="503"/>
      <c r="D27" s="504">
        <v>327</v>
      </c>
      <c r="E27" s="504">
        <v>327</v>
      </c>
      <c r="F27" s="504">
        <v>324</v>
      </c>
      <c r="G27" s="504">
        <v>326</v>
      </c>
      <c r="H27" s="505">
        <v>327</v>
      </c>
    </row>
    <row r="28" spans="1:8" s="3" customFormat="1" ht="11.1" customHeight="1">
      <c r="A28" s="27"/>
      <c r="B28" s="638"/>
      <c r="C28" s="506"/>
      <c r="D28" s="507">
        <v>87.8</v>
      </c>
      <c r="E28" s="507">
        <v>88.4</v>
      </c>
      <c r="F28" s="507">
        <v>90.1</v>
      </c>
      <c r="G28" s="507">
        <v>90.5</v>
      </c>
      <c r="H28" s="508">
        <v>88.07</v>
      </c>
    </row>
    <row r="29" spans="1:8" s="3" customFormat="1" ht="11.1" customHeight="1">
      <c r="A29" s="22"/>
      <c r="B29" s="636" t="s">
        <v>339</v>
      </c>
      <c r="C29" s="500"/>
      <c r="D29" s="501">
        <v>147</v>
      </c>
      <c r="E29" s="501">
        <v>162</v>
      </c>
      <c r="F29" s="501">
        <v>131</v>
      </c>
      <c r="G29" s="501">
        <v>139</v>
      </c>
      <c r="H29" s="502">
        <v>146</v>
      </c>
    </row>
    <row r="30" spans="1:8" s="3" customFormat="1" ht="11.1" customHeight="1">
      <c r="A30" s="19"/>
      <c r="B30" s="637"/>
      <c r="C30" s="503"/>
      <c r="D30" s="504">
        <v>323</v>
      </c>
      <c r="E30" s="504">
        <v>325</v>
      </c>
      <c r="F30" s="504">
        <v>323</v>
      </c>
      <c r="G30" s="504">
        <v>321</v>
      </c>
      <c r="H30" s="505">
        <v>325</v>
      </c>
    </row>
    <row r="31" spans="1:8" s="3" customFormat="1" ht="11.1" customHeight="1">
      <c r="A31" s="27"/>
      <c r="B31" s="638"/>
      <c r="C31" s="506"/>
      <c r="D31" s="507">
        <v>45.5</v>
      </c>
      <c r="E31" s="507">
        <v>49.8</v>
      </c>
      <c r="F31" s="507">
        <v>40.6</v>
      </c>
      <c r="G31" s="507">
        <v>43.3</v>
      </c>
      <c r="H31" s="508">
        <v>44.92</v>
      </c>
    </row>
    <row r="32" spans="1:8" s="3" customFormat="1" ht="11.1" customHeight="1">
      <c r="A32" s="22"/>
      <c r="B32" s="636" t="s">
        <v>340</v>
      </c>
      <c r="C32" s="500"/>
      <c r="D32" s="501">
        <v>88</v>
      </c>
      <c r="E32" s="501">
        <v>76</v>
      </c>
      <c r="F32" s="501">
        <v>64</v>
      </c>
      <c r="G32" s="501">
        <v>79</v>
      </c>
      <c r="H32" s="502">
        <v>79</v>
      </c>
    </row>
    <row r="33" spans="1:8" s="3" customFormat="1" ht="11.1" customHeight="1">
      <c r="A33" s="19"/>
      <c r="B33" s="637"/>
      <c r="C33" s="503"/>
      <c r="D33" s="504">
        <v>322</v>
      </c>
      <c r="E33" s="504">
        <v>324</v>
      </c>
      <c r="F33" s="504">
        <v>323</v>
      </c>
      <c r="G33" s="504">
        <v>315</v>
      </c>
      <c r="H33" s="505">
        <v>325</v>
      </c>
    </row>
    <row r="34" spans="1:8" s="3" customFormat="1" ht="11.1" customHeight="1">
      <c r="A34" s="27"/>
      <c r="B34" s="638"/>
      <c r="C34" s="506"/>
      <c r="D34" s="507">
        <v>27.3</v>
      </c>
      <c r="E34" s="507">
        <v>23.5</v>
      </c>
      <c r="F34" s="507">
        <v>19.8</v>
      </c>
      <c r="G34" s="507">
        <v>25.1</v>
      </c>
      <c r="H34" s="508">
        <v>24.3</v>
      </c>
    </row>
    <row r="35" spans="1:8" s="3" customFormat="1" ht="11.1" customHeight="1">
      <c r="A35" s="22"/>
      <c r="B35" s="636" t="s">
        <v>341</v>
      </c>
      <c r="C35" s="500"/>
      <c r="D35" s="501">
        <v>199</v>
      </c>
      <c r="E35" s="501">
        <v>205</v>
      </c>
      <c r="F35" s="501">
        <v>191</v>
      </c>
      <c r="G35" s="501">
        <v>195</v>
      </c>
      <c r="H35" s="502">
        <v>207</v>
      </c>
    </row>
    <row r="36" spans="1:8" s="3" customFormat="1" ht="11.1" customHeight="1">
      <c r="A36" s="19"/>
      <c r="B36" s="637"/>
      <c r="C36" s="503"/>
      <c r="D36" s="504">
        <v>321</v>
      </c>
      <c r="E36" s="504">
        <v>328</v>
      </c>
      <c r="F36" s="504">
        <v>324</v>
      </c>
      <c r="G36" s="504">
        <v>319</v>
      </c>
      <c r="H36" s="505">
        <v>326</v>
      </c>
    </row>
    <row r="37" spans="1:8" s="3" customFormat="1" ht="11.1" customHeight="1">
      <c r="A37" s="27"/>
      <c r="B37" s="638"/>
      <c r="C37" s="506"/>
      <c r="D37" s="507">
        <v>62</v>
      </c>
      <c r="E37" s="507">
        <v>62.5</v>
      </c>
      <c r="F37" s="507">
        <v>59</v>
      </c>
      <c r="G37" s="507">
        <v>61.1</v>
      </c>
      <c r="H37" s="508">
        <v>63.49</v>
      </c>
    </row>
    <row r="38" spans="1:8" s="3" customFormat="1" ht="11.1" customHeight="1">
      <c r="A38" s="22"/>
      <c r="B38" s="636" t="s">
        <v>96</v>
      </c>
      <c r="C38" s="500"/>
      <c r="D38" s="509">
        <v>2572</v>
      </c>
      <c r="E38" s="509">
        <v>2588</v>
      </c>
      <c r="F38" s="509">
        <v>2420</v>
      </c>
      <c r="G38" s="509">
        <v>2501</v>
      </c>
      <c r="H38" s="510">
        <v>2489</v>
      </c>
    </row>
    <row r="39" spans="1:8" s="3" customFormat="1" ht="11.1" customHeight="1">
      <c r="A39" s="19"/>
      <c r="B39" s="637"/>
      <c r="C39" s="503"/>
      <c r="D39" s="504">
        <v>3523</v>
      </c>
      <c r="E39" s="504">
        <v>3530</v>
      </c>
      <c r="F39" s="504">
        <v>3488</v>
      </c>
      <c r="G39" s="504">
        <v>3486</v>
      </c>
      <c r="H39" s="505">
        <v>3531</v>
      </c>
    </row>
    <row r="40" spans="1:8" s="3" customFormat="1" ht="11.1" customHeight="1">
      <c r="A40" s="27"/>
      <c r="B40" s="638"/>
      <c r="C40" s="506"/>
      <c r="D40" s="507">
        <v>73</v>
      </c>
      <c r="E40" s="507">
        <v>73.3</v>
      </c>
      <c r="F40" s="507">
        <v>69.400000000000006</v>
      </c>
      <c r="G40" s="507">
        <v>71.7</v>
      </c>
      <c r="H40" s="508">
        <v>70.48</v>
      </c>
    </row>
    <row r="41" spans="1:8" s="3" customFormat="1" ht="16.5" customHeight="1" thickBot="1">
      <c r="A41" s="22"/>
      <c r="B41" s="78" t="s">
        <v>342</v>
      </c>
      <c r="C41" s="503"/>
      <c r="D41" s="511">
        <v>412663</v>
      </c>
      <c r="E41" s="511">
        <v>409458</v>
      </c>
      <c r="F41" s="511">
        <v>369371</v>
      </c>
      <c r="G41" s="511">
        <v>432074</v>
      </c>
      <c r="H41" s="512">
        <v>386881</v>
      </c>
    </row>
    <row r="42" spans="1:8" s="3" customFormat="1" ht="16.5" customHeight="1">
      <c r="A42" s="513"/>
      <c r="B42" s="514" t="s">
        <v>350</v>
      </c>
      <c r="C42" s="515"/>
      <c r="D42" s="79" t="s">
        <v>326</v>
      </c>
      <c r="E42" s="79" t="s">
        <v>327</v>
      </c>
      <c r="F42" s="79" t="s">
        <v>328</v>
      </c>
      <c r="G42" s="79" t="s">
        <v>329</v>
      </c>
      <c r="H42" s="79" t="s">
        <v>330</v>
      </c>
    </row>
    <row r="43" spans="1:8" s="3" customFormat="1" ht="11.1" customHeight="1">
      <c r="A43" s="22"/>
      <c r="B43" s="636" t="s">
        <v>343</v>
      </c>
      <c r="C43" s="500"/>
      <c r="D43" s="501">
        <v>174</v>
      </c>
      <c r="E43" s="501">
        <v>160</v>
      </c>
      <c r="F43" s="501">
        <v>161</v>
      </c>
      <c r="G43" s="501">
        <v>174</v>
      </c>
      <c r="H43" s="502">
        <v>179</v>
      </c>
    </row>
    <row r="44" spans="1:8" s="3" customFormat="1" ht="11.1" customHeight="1">
      <c r="A44" s="19"/>
      <c r="B44" s="637"/>
      <c r="C44" s="503"/>
      <c r="D44" s="504">
        <v>323</v>
      </c>
      <c r="E44" s="504">
        <v>311</v>
      </c>
      <c r="F44" s="504">
        <v>312</v>
      </c>
      <c r="G44" s="504">
        <v>320</v>
      </c>
      <c r="H44" s="505">
        <v>286</v>
      </c>
    </row>
    <row r="45" spans="1:8" s="3" customFormat="1" ht="11.1" customHeight="1">
      <c r="A45" s="27"/>
      <c r="B45" s="638"/>
      <c r="C45" s="506"/>
      <c r="D45" s="507">
        <v>53.9</v>
      </c>
      <c r="E45" s="507">
        <v>51.4</v>
      </c>
      <c r="F45" s="507">
        <v>51.6</v>
      </c>
      <c r="G45" s="507">
        <v>54.4</v>
      </c>
      <c r="H45" s="508">
        <v>62.58</v>
      </c>
    </row>
    <row r="46" spans="1:8" s="3" customFormat="1" ht="11.1" customHeight="1">
      <c r="A46" s="22"/>
      <c r="B46" s="636" t="s">
        <v>338</v>
      </c>
      <c r="C46" s="500"/>
      <c r="D46" s="501">
        <v>184</v>
      </c>
      <c r="E46" s="501">
        <v>154</v>
      </c>
      <c r="F46" s="501">
        <v>178</v>
      </c>
      <c r="G46" s="501">
        <v>152</v>
      </c>
      <c r="H46" s="502">
        <v>168</v>
      </c>
    </row>
    <row r="47" spans="1:8" s="3" customFormat="1" ht="11.1" customHeight="1">
      <c r="A47" s="19"/>
      <c r="B47" s="637"/>
      <c r="C47" s="503"/>
      <c r="D47" s="504">
        <v>342</v>
      </c>
      <c r="E47" s="504">
        <v>339</v>
      </c>
      <c r="F47" s="504">
        <v>339</v>
      </c>
      <c r="G47" s="504">
        <v>338</v>
      </c>
      <c r="H47" s="505">
        <v>342</v>
      </c>
    </row>
    <row r="48" spans="1:8" s="3" customFormat="1" ht="11.1" customHeight="1">
      <c r="A48" s="27"/>
      <c r="B48" s="638"/>
      <c r="C48" s="506"/>
      <c r="D48" s="507">
        <v>53.8</v>
      </c>
      <c r="E48" s="507">
        <v>45.4</v>
      </c>
      <c r="F48" s="507">
        <v>52.5</v>
      </c>
      <c r="G48" s="507">
        <v>45</v>
      </c>
      <c r="H48" s="508">
        <v>49.12</v>
      </c>
    </row>
    <row r="49" spans="1:8" s="3" customFormat="1" ht="11.1" customHeight="1">
      <c r="A49" s="22"/>
      <c r="B49" s="636" t="s">
        <v>344</v>
      </c>
      <c r="C49" s="500"/>
      <c r="D49" s="516">
        <v>287</v>
      </c>
      <c r="E49" s="516">
        <v>274</v>
      </c>
      <c r="F49" s="516">
        <v>288</v>
      </c>
      <c r="G49" s="516">
        <v>281</v>
      </c>
      <c r="H49" s="517">
        <v>289</v>
      </c>
    </row>
    <row r="50" spans="1:8" s="3" customFormat="1" ht="11.1" customHeight="1">
      <c r="A50" s="19"/>
      <c r="B50" s="637"/>
      <c r="C50" s="503"/>
      <c r="D50" s="504">
        <v>333</v>
      </c>
      <c r="E50" s="504">
        <v>340</v>
      </c>
      <c r="F50" s="504">
        <v>339</v>
      </c>
      <c r="G50" s="504">
        <v>341</v>
      </c>
      <c r="H50" s="505">
        <v>341</v>
      </c>
    </row>
    <row r="51" spans="1:8" s="3" customFormat="1" ht="11.1" customHeight="1">
      <c r="A51" s="27"/>
      <c r="B51" s="638"/>
      <c r="C51" s="506"/>
      <c r="D51" s="507">
        <v>86.2</v>
      </c>
      <c r="E51" s="507">
        <v>80.599999999999994</v>
      </c>
      <c r="F51" s="507">
        <v>85</v>
      </c>
      <c r="G51" s="507">
        <v>82.4</v>
      </c>
      <c r="H51" s="508">
        <v>84.75</v>
      </c>
    </row>
    <row r="52" spans="1:8" s="3" customFormat="1" ht="11.1" customHeight="1">
      <c r="A52" s="22"/>
      <c r="B52" s="636" t="s">
        <v>345</v>
      </c>
      <c r="C52" s="500"/>
      <c r="D52" s="516">
        <v>292</v>
      </c>
      <c r="E52" s="516">
        <v>271</v>
      </c>
      <c r="F52" s="516">
        <v>291</v>
      </c>
      <c r="G52" s="516">
        <v>277</v>
      </c>
      <c r="H52" s="517">
        <v>299</v>
      </c>
    </row>
    <row r="53" spans="1:8" s="3" customFormat="1" ht="11.1" customHeight="1">
      <c r="A53" s="19"/>
      <c r="B53" s="637"/>
      <c r="C53" s="503"/>
      <c r="D53" s="504">
        <v>335</v>
      </c>
      <c r="E53" s="504">
        <v>340</v>
      </c>
      <c r="F53" s="504">
        <v>340</v>
      </c>
      <c r="G53" s="504">
        <v>341</v>
      </c>
      <c r="H53" s="505">
        <v>343</v>
      </c>
    </row>
    <row r="54" spans="1:8" s="3" customFormat="1" ht="11.1" customHeight="1">
      <c r="A54" s="27"/>
      <c r="B54" s="638"/>
      <c r="C54" s="506"/>
      <c r="D54" s="507">
        <v>87.2</v>
      </c>
      <c r="E54" s="507">
        <v>79.7</v>
      </c>
      <c r="F54" s="507">
        <v>85.6</v>
      </c>
      <c r="G54" s="507">
        <v>81.2</v>
      </c>
      <c r="H54" s="508">
        <v>87.17</v>
      </c>
    </row>
    <row r="55" spans="1:8" s="3" customFormat="1" ht="11.1" customHeight="1">
      <c r="A55" s="22"/>
      <c r="B55" s="636" t="s">
        <v>346</v>
      </c>
      <c r="C55" s="500"/>
      <c r="D55" s="516">
        <v>245</v>
      </c>
      <c r="E55" s="516">
        <v>202</v>
      </c>
      <c r="F55" s="516">
        <v>202</v>
      </c>
      <c r="G55" s="516">
        <v>237</v>
      </c>
      <c r="H55" s="517">
        <v>233</v>
      </c>
    </row>
    <row r="56" spans="1:8" s="3" customFormat="1" ht="11.1" customHeight="1">
      <c r="A56" s="19"/>
      <c r="B56" s="637"/>
      <c r="C56" s="503"/>
      <c r="D56" s="504">
        <v>339</v>
      </c>
      <c r="E56" s="504">
        <v>340</v>
      </c>
      <c r="F56" s="504">
        <v>340</v>
      </c>
      <c r="G56" s="504">
        <v>341</v>
      </c>
      <c r="H56" s="505">
        <v>343</v>
      </c>
    </row>
    <row r="57" spans="1:8" s="3" customFormat="1" ht="11.1" customHeight="1">
      <c r="A57" s="27"/>
      <c r="B57" s="638"/>
      <c r="C57" s="506"/>
      <c r="D57" s="507">
        <v>72.3</v>
      </c>
      <c r="E57" s="507">
        <v>59.43</v>
      </c>
      <c r="F57" s="507">
        <v>59.4</v>
      </c>
      <c r="G57" s="507">
        <v>69.5</v>
      </c>
      <c r="H57" s="508">
        <v>67.930000000000007</v>
      </c>
    </row>
    <row r="58" spans="1:8" s="3" customFormat="1" ht="11.1" customHeight="1">
      <c r="A58" s="22"/>
      <c r="B58" s="636" t="s">
        <v>347</v>
      </c>
      <c r="C58" s="500"/>
      <c r="D58" s="516">
        <v>182</v>
      </c>
      <c r="E58" s="516">
        <v>130</v>
      </c>
      <c r="F58" s="516">
        <v>168</v>
      </c>
      <c r="G58" s="516">
        <v>170</v>
      </c>
      <c r="H58" s="517">
        <v>176</v>
      </c>
    </row>
    <row r="59" spans="1:8" s="3" customFormat="1" ht="11.1" customHeight="1">
      <c r="A59" s="19"/>
      <c r="B59" s="637"/>
      <c r="C59" s="503"/>
      <c r="D59" s="504">
        <v>341</v>
      </c>
      <c r="E59" s="504">
        <v>340</v>
      </c>
      <c r="F59" s="504">
        <v>341</v>
      </c>
      <c r="G59" s="504">
        <v>341</v>
      </c>
      <c r="H59" s="505">
        <v>341</v>
      </c>
    </row>
    <row r="60" spans="1:8" s="3" customFormat="1" ht="11.1" customHeight="1">
      <c r="A60" s="27"/>
      <c r="B60" s="638"/>
      <c r="C60" s="506"/>
      <c r="D60" s="507">
        <v>53.4</v>
      </c>
      <c r="E60" s="507">
        <v>38.200000000000003</v>
      </c>
      <c r="F60" s="507">
        <v>49.3</v>
      </c>
      <c r="G60" s="507">
        <v>49.9</v>
      </c>
      <c r="H60" s="508">
        <v>51.61</v>
      </c>
    </row>
    <row r="61" spans="1:8" s="3" customFormat="1" ht="11.1" customHeight="1">
      <c r="A61" s="22"/>
      <c r="B61" s="636" t="s">
        <v>339</v>
      </c>
      <c r="C61" s="500"/>
      <c r="D61" s="516">
        <v>158</v>
      </c>
      <c r="E61" s="516">
        <v>100</v>
      </c>
      <c r="F61" s="516">
        <v>100</v>
      </c>
      <c r="G61" s="516">
        <v>100</v>
      </c>
      <c r="H61" s="517">
        <v>107</v>
      </c>
    </row>
    <row r="62" spans="1:8" s="3" customFormat="1" ht="11.1" customHeight="1">
      <c r="A62" s="19"/>
      <c r="B62" s="637"/>
      <c r="C62" s="503"/>
      <c r="D62" s="504">
        <v>342</v>
      </c>
      <c r="E62" s="504">
        <v>338</v>
      </c>
      <c r="F62" s="504">
        <v>341</v>
      </c>
      <c r="G62" s="504">
        <v>341</v>
      </c>
      <c r="H62" s="505">
        <v>343</v>
      </c>
    </row>
    <row r="63" spans="1:8" s="3" customFormat="1" ht="11.1" customHeight="1">
      <c r="A63" s="27"/>
      <c r="B63" s="638"/>
      <c r="C63" s="506"/>
      <c r="D63" s="507">
        <v>46.2</v>
      </c>
      <c r="E63" s="507">
        <v>29.6</v>
      </c>
      <c r="F63" s="507">
        <v>29.3</v>
      </c>
      <c r="G63" s="507">
        <v>29.3</v>
      </c>
      <c r="H63" s="508">
        <v>31.19</v>
      </c>
    </row>
    <row r="64" spans="1:8" s="3" customFormat="1" ht="11.1" customHeight="1">
      <c r="A64" s="22"/>
      <c r="B64" s="636" t="s">
        <v>96</v>
      </c>
      <c r="C64" s="500"/>
      <c r="D64" s="516">
        <v>1522</v>
      </c>
      <c r="E64" s="516">
        <v>1291</v>
      </c>
      <c r="F64" s="516">
        <v>1388</v>
      </c>
      <c r="G64" s="516">
        <v>1391</v>
      </c>
      <c r="H64" s="517">
        <v>1451</v>
      </c>
    </row>
    <row r="65" spans="1:8" s="3" customFormat="1" ht="11.1" customHeight="1">
      <c r="A65" s="19"/>
      <c r="B65" s="637"/>
      <c r="C65" s="503"/>
      <c r="D65" s="516">
        <v>2355</v>
      </c>
      <c r="E65" s="516">
        <v>2348</v>
      </c>
      <c r="F65" s="516">
        <v>2352</v>
      </c>
      <c r="G65" s="516">
        <v>2363</v>
      </c>
      <c r="H65" s="517">
        <v>2339</v>
      </c>
    </row>
    <row r="66" spans="1:8" s="3" customFormat="1" ht="11.1" customHeight="1">
      <c r="A66" s="27"/>
      <c r="B66" s="638"/>
      <c r="C66" s="506"/>
      <c r="D66" s="507">
        <v>64.599999999999994</v>
      </c>
      <c r="E66" s="507">
        <v>55</v>
      </c>
      <c r="F66" s="507">
        <v>59</v>
      </c>
      <c r="G66" s="507">
        <v>58.9</v>
      </c>
      <c r="H66" s="508">
        <v>62.03</v>
      </c>
    </row>
    <row r="67" spans="1:8" s="3" customFormat="1" ht="16.5" customHeight="1" thickBot="1">
      <c r="A67" s="518"/>
      <c r="B67" s="519" t="s">
        <v>342</v>
      </c>
      <c r="C67" s="520"/>
      <c r="D67" s="511">
        <v>103497</v>
      </c>
      <c r="E67" s="511">
        <v>90226</v>
      </c>
      <c r="F67" s="511">
        <v>101905</v>
      </c>
      <c r="G67" s="511">
        <v>96477</v>
      </c>
      <c r="H67" s="512">
        <v>101659</v>
      </c>
    </row>
    <row r="68" spans="1:8" s="3" customFormat="1" ht="12">
      <c r="A68" s="3" t="s">
        <v>351</v>
      </c>
      <c r="G68" s="19"/>
      <c r="H68" s="19"/>
    </row>
    <row r="69" spans="1:8" s="3" customFormat="1" ht="12">
      <c r="A69" s="3" t="s">
        <v>348</v>
      </c>
      <c r="G69" s="19"/>
      <c r="H69" s="19"/>
    </row>
    <row r="70" spans="1:8" s="3" customFormat="1" ht="12">
      <c r="G70" s="19"/>
      <c r="H70" s="19"/>
    </row>
    <row r="71" spans="1:8" s="3" customFormat="1" ht="12"/>
    <row r="72" spans="1:8" s="3" customFormat="1" ht="12"/>
    <row r="73" spans="1:8" s="3" customFormat="1" ht="12"/>
    <row r="74" spans="1:8" s="3" customFormat="1" ht="12"/>
    <row r="75" spans="1:8" s="3" customFormat="1" ht="12"/>
    <row r="76" spans="1:8" s="3" customFormat="1" ht="12"/>
    <row r="77" spans="1:8" s="3" customFormat="1" ht="12"/>
    <row r="78" spans="1:8" s="3" customFormat="1" ht="12"/>
    <row r="79" spans="1:8" s="3" customFormat="1" ht="12"/>
    <row r="80" spans="1:8"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row r="94" s="3" customFormat="1" ht="12"/>
    <row r="95" s="3" customFormat="1" ht="12"/>
    <row r="96" s="3" customFormat="1" ht="12"/>
    <row r="97" spans="7:8" s="3" customFormat="1" ht="12">
      <c r="G97" s="19"/>
      <c r="H97" s="19"/>
    </row>
    <row r="98" spans="7:8" s="3" customFormat="1" ht="12">
      <c r="G98" s="19"/>
      <c r="H98" s="19"/>
    </row>
    <row r="99" spans="7:8" s="3" customFormat="1" ht="12">
      <c r="G99" s="19"/>
      <c r="H99" s="19"/>
    </row>
    <row r="100" spans="7:8" s="3" customFormat="1" ht="12">
      <c r="G100" s="19"/>
      <c r="H100" s="19"/>
    </row>
    <row r="101" spans="7:8" s="3" customFormat="1" ht="12">
      <c r="G101" s="19"/>
      <c r="H101" s="19"/>
    </row>
    <row r="102" spans="7:8" s="3" customFormat="1" ht="12">
      <c r="G102" s="19"/>
      <c r="H102" s="19"/>
    </row>
    <row r="103" spans="7:8" s="3" customFormat="1" ht="12">
      <c r="G103" s="19"/>
      <c r="H103" s="19"/>
    </row>
    <row r="104" spans="7:8" s="3" customFormat="1" ht="12">
      <c r="G104" s="19"/>
      <c r="H104" s="19"/>
    </row>
    <row r="105" spans="7:8" s="3" customFormat="1" ht="12">
      <c r="G105" s="19"/>
      <c r="H105" s="19"/>
    </row>
    <row r="106" spans="7:8" s="3" customFormat="1" ht="12">
      <c r="G106" s="19"/>
      <c r="H106" s="19"/>
    </row>
    <row r="107" spans="7:8" s="3" customFormat="1" ht="12">
      <c r="G107" s="19"/>
      <c r="H107" s="19"/>
    </row>
    <row r="108" spans="7:8" s="3" customFormat="1" ht="12">
      <c r="G108" s="19"/>
      <c r="H108" s="19"/>
    </row>
    <row r="109" spans="7:8" s="3" customFormat="1" ht="12">
      <c r="G109" s="19"/>
      <c r="H109" s="19"/>
    </row>
    <row r="110" spans="7:8" s="3" customFormat="1" ht="12">
      <c r="G110" s="19"/>
      <c r="H110" s="19"/>
    </row>
    <row r="111" spans="7:8" s="3" customFormat="1" ht="12">
      <c r="G111" s="19"/>
      <c r="H111" s="19"/>
    </row>
    <row r="112" spans="7:8" s="3" customFormat="1" ht="12">
      <c r="G112" s="19"/>
      <c r="H112" s="19"/>
    </row>
    <row r="113" spans="7:8" s="3" customFormat="1" ht="12">
      <c r="G113" s="19"/>
      <c r="H113" s="19"/>
    </row>
  </sheetData>
  <mergeCells count="21">
    <mergeCell ref="B5:B7"/>
    <mergeCell ref="B8:B10"/>
    <mergeCell ref="B11:B13"/>
    <mergeCell ref="B14:B16"/>
    <mergeCell ref="B64:B66"/>
    <mergeCell ref="B52:B54"/>
    <mergeCell ref="B55:B57"/>
    <mergeCell ref="B58:B60"/>
    <mergeCell ref="B61:B63"/>
    <mergeCell ref="B23:B25"/>
    <mergeCell ref="B26:B28"/>
    <mergeCell ref="B2:H2"/>
    <mergeCell ref="B43:B45"/>
    <mergeCell ref="B46:B48"/>
    <mergeCell ref="B49:B51"/>
    <mergeCell ref="B29:B31"/>
    <mergeCell ref="B32:B34"/>
    <mergeCell ref="B35:B37"/>
    <mergeCell ref="B38:B40"/>
    <mergeCell ref="B17:B19"/>
    <mergeCell ref="B20:B22"/>
  </mergeCells>
  <phoneticPr fontId="3"/>
  <printOptions horizontalCentered="1" gridLinesSet="0"/>
  <pageMargins left="0.78740157480314965" right="0.78740157480314965" top="0.78740157480314965" bottom="0.78740157480314965" header="0.59055118110236227" footer="0.59055118110236227"/>
  <pageSetup paperSize="9" orientation="portrait" horizontalDpi="4294967292" vertic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showGridLines="0" workbookViewId="0"/>
  </sheetViews>
  <sheetFormatPr defaultRowHeight="13.5"/>
  <cols>
    <col min="1" max="1" width="15.5" style="1" customWidth="1"/>
    <col min="2" max="2" width="1" style="1" customWidth="1"/>
    <col min="3" max="3" width="14.25" style="1" customWidth="1"/>
    <col min="4" max="4" width="1" style="1" customWidth="1"/>
    <col min="5" max="9" width="11" style="1" customWidth="1"/>
    <col min="10" max="16384" width="9" style="1"/>
  </cols>
  <sheetData>
    <row r="1" spans="1:9" s="3" customFormat="1" ht="12"/>
    <row r="2" spans="1:9" ht="22.5" customHeight="1">
      <c r="A2" s="648" t="s">
        <v>352</v>
      </c>
      <c r="B2" s="648"/>
      <c r="C2" s="648"/>
      <c r="D2" s="648"/>
      <c r="E2" s="648"/>
      <c r="F2" s="648"/>
      <c r="G2" s="648"/>
      <c r="H2" s="648"/>
      <c r="I2" s="648"/>
    </row>
    <row r="3" spans="1:9" s="3" customFormat="1" ht="13.5" customHeight="1">
      <c r="A3" s="414"/>
      <c r="B3" s="414"/>
      <c r="C3" s="414"/>
      <c r="D3" s="414"/>
      <c r="E3" s="414"/>
      <c r="F3" s="414"/>
      <c r="G3" s="414"/>
      <c r="H3" s="414"/>
      <c r="I3" s="414"/>
    </row>
    <row r="4" spans="1:9" s="3" customFormat="1" ht="13.5" customHeight="1" thickBot="1">
      <c r="A4" s="17" t="s">
        <v>353</v>
      </c>
      <c r="B4" s="17"/>
      <c r="C4" s="17"/>
      <c r="D4" s="17"/>
      <c r="E4" s="17"/>
      <c r="F4" s="17"/>
      <c r="G4" s="17"/>
      <c r="H4" s="17"/>
      <c r="I4" s="17"/>
    </row>
    <row r="5" spans="1:9" s="3" customFormat="1" ht="16.5" customHeight="1">
      <c r="A5" s="521" t="s">
        <v>354</v>
      </c>
      <c r="B5" s="111"/>
      <c r="C5" s="522" t="s">
        <v>355</v>
      </c>
      <c r="D5" s="523"/>
      <c r="E5" s="111" t="s">
        <v>326</v>
      </c>
      <c r="F5" s="111" t="s">
        <v>327</v>
      </c>
      <c r="G5" s="111" t="s">
        <v>328</v>
      </c>
      <c r="H5" s="111" t="s">
        <v>329</v>
      </c>
      <c r="I5" s="111" t="s">
        <v>330</v>
      </c>
    </row>
    <row r="6" spans="1:9" s="3" customFormat="1" ht="16.5" customHeight="1">
      <c r="A6" s="848" t="s">
        <v>362</v>
      </c>
      <c r="B6" s="524"/>
      <c r="C6" s="525" t="s">
        <v>356</v>
      </c>
      <c r="D6" s="526"/>
      <c r="E6" s="501">
        <v>63</v>
      </c>
      <c r="F6" s="501">
        <v>66</v>
      </c>
      <c r="G6" s="501">
        <v>62</v>
      </c>
      <c r="H6" s="501">
        <v>78</v>
      </c>
      <c r="I6" s="501">
        <v>72</v>
      </c>
    </row>
    <row r="7" spans="1:9" s="3" customFormat="1" ht="16.5" customHeight="1">
      <c r="A7" s="849"/>
      <c r="B7" s="527"/>
      <c r="C7" s="528" t="s">
        <v>357</v>
      </c>
      <c r="D7" s="529"/>
      <c r="E7" s="504">
        <v>45</v>
      </c>
      <c r="F7" s="504">
        <v>42</v>
      </c>
      <c r="G7" s="504">
        <v>37</v>
      </c>
      <c r="H7" s="504">
        <v>52</v>
      </c>
      <c r="I7" s="504">
        <v>44</v>
      </c>
    </row>
    <row r="8" spans="1:9" s="3" customFormat="1" ht="16.5" customHeight="1">
      <c r="A8" s="849"/>
      <c r="B8" s="527"/>
      <c r="C8" s="528" t="s">
        <v>358</v>
      </c>
      <c r="D8" s="529"/>
      <c r="E8" s="504">
        <v>28</v>
      </c>
      <c r="F8" s="504">
        <v>24</v>
      </c>
      <c r="G8" s="504">
        <v>23</v>
      </c>
      <c r="H8" s="504">
        <v>14</v>
      </c>
      <c r="I8" s="504">
        <v>20</v>
      </c>
    </row>
    <row r="9" spans="1:9" s="3" customFormat="1" ht="16.5" customHeight="1">
      <c r="A9" s="849"/>
      <c r="B9" s="527"/>
      <c r="C9" s="528" t="s">
        <v>359</v>
      </c>
      <c r="D9" s="529"/>
      <c r="E9" s="504">
        <v>6</v>
      </c>
      <c r="F9" s="504">
        <v>15</v>
      </c>
      <c r="G9" s="504">
        <v>7</v>
      </c>
      <c r="H9" s="504">
        <v>8</v>
      </c>
      <c r="I9" s="504">
        <v>13</v>
      </c>
    </row>
    <row r="10" spans="1:9" s="3" customFormat="1" ht="16.5" customHeight="1">
      <c r="A10" s="849"/>
      <c r="B10" s="527"/>
      <c r="C10" s="528" t="s">
        <v>360</v>
      </c>
      <c r="D10" s="529"/>
      <c r="E10" s="504">
        <v>15</v>
      </c>
      <c r="F10" s="504">
        <v>1</v>
      </c>
      <c r="G10" s="504">
        <v>10</v>
      </c>
      <c r="H10" s="504">
        <v>10</v>
      </c>
      <c r="I10" s="504">
        <v>5</v>
      </c>
    </row>
    <row r="11" spans="1:9" s="3" customFormat="1" ht="16.5" customHeight="1">
      <c r="A11" s="851"/>
      <c r="B11" s="530"/>
      <c r="C11" s="531" t="s">
        <v>96</v>
      </c>
      <c r="D11" s="532"/>
      <c r="E11" s="533">
        <v>157</v>
      </c>
      <c r="F11" s="533">
        <v>148</v>
      </c>
      <c r="G11" s="533">
        <v>139</v>
      </c>
      <c r="H11" s="533">
        <v>162</v>
      </c>
      <c r="I11" s="533">
        <v>154</v>
      </c>
    </row>
    <row r="12" spans="1:9" s="3" customFormat="1" ht="16.5" customHeight="1">
      <c r="A12" s="848" t="s">
        <v>363</v>
      </c>
      <c r="B12" s="524"/>
      <c r="C12" s="525" t="s">
        <v>361</v>
      </c>
      <c r="D12" s="526"/>
      <c r="E12" s="501">
        <v>51</v>
      </c>
      <c r="F12" s="501">
        <v>51</v>
      </c>
      <c r="G12" s="501">
        <v>43</v>
      </c>
      <c r="H12" s="501">
        <v>47</v>
      </c>
      <c r="I12" s="501">
        <v>44</v>
      </c>
    </row>
    <row r="13" spans="1:9" s="3" customFormat="1" ht="16.5" customHeight="1">
      <c r="A13" s="849"/>
      <c r="B13" s="527"/>
      <c r="C13" s="528" t="s">
        <v>357</v>
      </c>
      <c r="D13" s="529"/>
      <c r="E13" s="504">
        <v>73</v>
      </c>
      <c r="F13" s="504">
        <v>71</v>
      </c>
      <c r="G13" s="504">
        <v>54</v>
      </c>
      <c r="H13" s="504">
        <v>68</v>
      </c>
      <c r="I13" s="504">
        <v>64</v>
      </c>
    </row>
    <row r="14" spans="1:9" s="3" customFormat="1" ht="16.5" customHeight="1">
      <c r="A14" s="849"/>
      <c r="B14" s="527"/>
      <c r="C14" s="528" t="s">
        <v>358</v>
      </c>
      <c r="D14" s="529"/>
      <c r="E14" s="504">
        <v>9</v>
      </c>
      <c r="F14" s="504">
        <v>3</v>
      </c>
      <c r="G14" s="504">
        <v>16</v>
      </c>
      <c r="H14" s="504">
        <v>9</v>
      </c>
      <c r="I14" s="504">
        <v>8</v>
      </c>
    </row>
    <row r="15" spans="1:9" s="3" customFormat="1" ht="16.5" customHeight="1">
      <c r="A15" s="849"/>
      <c r="B15" s="527"/>
      <c r="C15" s="528" t="s">
        <v>359</v>
      </c>
      <c r="D15" s="529"/>
      <c r="E15" s="504">
        <v>8</v>
      </c>
      <c r="F15" s="504">
        <v>11</v>
      </c>
      <c r="G15" s="504">
        <v>9</v>
      </c>
      <c r="H15" s="504">
        <v>12</v>
      </c>
      <c r="I15" s="504">
        <v>14</v>
      </c>
    </row>
    <row r="16" spans="1:9" s="3" customFormat="1" ht="16.5" customHeight="1">
      <c r="A16" s="849"/>
      <c r="B16" s="527"/>
      <c r="C16" s="528" t="s">
        <v>360</v>
      </c>
      <c r="D16" s="529"/>
      <c r="E16" s="504">
        <v>6</v>
      </c>
      <c r="F16" s="504">
        <v>13</v>
      </c>
      <c r="G16" s="504">
        <v>28</v>
      </c>
      <c r="H16" s="504">
        <v>15</v>
      </c>
      <c r="I16" s="504">
        <v>5</v>
      </c>
    </row>
    <row r="17" spans="1:9" s="3" customFormat="1" ht="16.5" customHeight="1">
      <c r="A17" s="851"/>
      <c r="B17" s="530"/>
      <c r="C17" s="534" t="s">
        <v>96</v>
      </c>
      <c r="D17" s="535"/>
      <c r="E17" s="533">
        <v>147</v>
      </c>
      <c r="F17" s="533">
        <v>149</v>
      </c>
      <c r="G17" s="533">
        <v>150</v>
      </c>
      <c r="H17" s="533">
        <v>151</v>
      </c>
      <c r="I17" s="533">
        <v>135</v>
      </c>
    </row>
    <row r="18" spans="1:9" s="3" customFormat="1" ht="16.5" customHeight="1">
      <c r="A18" s="848" t="s">
        <v>364</v>
      </c>
      <c r="B18" s="524"/>
      <c r="C18" s="525" t="s">
        <v>361</v>
      </c>
      <c r="D18" s="526"/>
      <c r="E18" s="501">
        <v>2</v>
      </c>
      <c r="F18" s="501">
        <v>1</v>
      </c>
      <c r="G18" s="501">
        <v>10</v>
      </c>
      <c r="H18" s="501">
        <v>4</v>
      </c>
      <c r="I18" s="501">
        <v>5</v>
      </c>
    </row>
    <row r="19" spans="1:9" s="3" customFormat="1" ht="16.5" customHeight="1">
      <c r="A19" s="849"/>
      <c r="B19" s="527"/>
      <c r="C19" s="528" t="s">
        <v>357</v>
      </c>
      <c r="D19" s="529"/>
      <c r="E19" s="504">
        <v>84</v>
      </c>
      <c r="F19" s="504">
        <v>104</v>
      </c>
      <c r="G19" s="504">
        <v>30</v>
      </c>
      <c r="H19" s="504">
        <v>88</v>
      </c>
      <c r="I19" s="504">
        <v>96</v>
      </c>
    </row>
    <row r="20" spans="1:9" s="3" customFormat="1" ht="16.5" customHeight="1">
      <c r="A20" s="849"/>
      <c r="B20" s="527"/>
      <c r="C20" s="528" t="s">
        <v>358</v>
      </c>
      <c r="D20" s="529"/>
      <c r="E20" s="504">
        <v>1</v>
      </c>
      <c r="F20" s="504">
        <v>0</v>
      </c>
      <c r="G20" s="504">
        <v>0</v>
      </c>
      <c r="H20" s="504">
        <v>1</v>
      </c>
      <c r="I20" s="504">
        <v>3</v>
      </c>
    </row>
    <row r="21" spans="1:9" s="3" customFormat="1" ht="16.5" customHeight="1">
      <c r="A21" s="849"/>
      <c r="B21" s="527"/>
      <c r="C21" s="528" t="s">
        <v>359</v>
      </c>
      <c r="D21" s="529"/>
      <c r="E21" s="504">
        <v>1</v>
      </c>
      <c r="F21" s="504">
        <v>0</v>
      </c>
      <c r="G21" s="504">
        <v>0</v>
      </c>
      <c r="H21" s="504">
        <v>0</v>
      </c>
      <c r="I21" s="504">
        <v>1</v>
      </c>
    </row>
    <row r="22" spans="1:9" s="3" customFormat="1" ht="16.5" customHeight="1">
      <c r="A22" s="849"/>
      <c r="B22" s="527"/>
      <c r="C22" s="528" t="s">
        <v>360</v>
      </c>
      <c r="D22" s="529"/>
      <c r="E22" s="504">
        <v>83</v>
      </c>
      <c r="F22" s="504">
        <v>78</v>
      </c>
      <c r="G22" s="504">
        <v>128</v>
      </c>
      <c r="H22" s="504">
        <v>69</v>
      </c>
      <c r="I22" s="504">
        <v>71</v>
      </c>
    </row>
    <row r="23" spans="1:9" s="3" customFormat="1" ht="16.5" customHeight="1">
      <c r="A23" s="851"/>
      <c r="B23" s="530"/>
      <c r="C23" s="534" t="s">
        <v>96</v>
      </c>
      <c r="D23" s="535"/>
      <c r="E23" s="533">
        <v>171</v>
      </c>
      <c r="F23" s="533">
        <v>183</v>
      </c>
      <c r="G23" s="533">
        <v>168</v>
      </c>
      <c r="H23" s="533">
        <v>162</v>
      </c>
      <c r="I23" s="533">
        <v>176</v>
      </c>
    </row>
    <row r="24" spans="1:9" s="3" customFormat="1" ht="16.5" customHeight="1">
      <c r="A24" s="848" t="s">
        <v>365</v>
      </c>
      <c r="B24" s="524"/>
      <c r="C24" s="525" t="s">
        <v>361</v>
      </c>
      <c r="D24" s="526"/>
      <c r="E24" s="501">
        <v>22</v>
      </c>
      <c r="F24" s="501">
        <v>21</v>
      </c>
      <c r="G24" s="501">
        <v>20</v>
      </c>
      <c r="H24" s="501">
        <v>25</v>
      </c>
      <c r="I24" s="501">
        <v>28</v>
      </c>
    </row>
    <row r="25" spans="1:9" s="3" customFormat="1" ht="16.5" customHeight="1">
      <c r="A25" s="849"/>
      <c r="B25" s="527"/>
      <c r="C25" s="528" t="s">
        <v>357</v>
      </c>
      <c r="D25" s="529"/>
      <c r="E25" s="504">
        <v>13</v>
      </c>
      <c r="F25" s="504">
        <v>16</v>
      </c>
      <c r="G25" s="504">
        <v>21</v>
      </c>
      <c r="H25" s="504">
        <v>22</v>
      </c>
      <c r="I25" s="504">
        <v>27</v>
      </c>
    </row>
    <row r="26" spans="1:9" s="3" customFormat="1" ht="16.5" customHeight="1">
      <c r="A26" s="849"/>
      <c r="B26" s="527"/>
      <c r="C26" s="528" t="s">
        <v>358</v>
      </c>
      <c r="D26" s="529"/>
      <c r="E26" s="504">
        <v>27</v>
      </c>
      <c r="F26" s="504">
        <v>27</v>
      </c>
      <c r="G26" s="504">
        <v>33</v>
      </c>
      <c r="H26" s="504">
        <v>26</v>
      </c>
      <c r="I26" s="504">
        <v>20</v>
      </c>
    </row>
    <row r="27" spans="1:9" s="3" customFormat="1" ht="16.5" customHeight="1">
      <c r="A27" s="849"/>
      <c r="B27" s="527"/>
      <c r="C27" s="528" t="s">
        <v>359</v>
      </c>
      <c r="D27" s="529"/>
      <c r="E27" s="504">
        <v>6</v>
      </c>
      <c r="F27" s="504">
        <v>7</v>
      </c>
      <c r="G27" s="504">
        <v>9</v>
      </c>
      <c r="H27" s="504">
        <v>8</v>
      </c>
      <c r="I27" s="504">
        <v>11</v>
      </c>
    </row>
    <row r="28" spans="1:9" s="3" customFormat="1" ht="16.5" customHeight="1">
      <c r="A28" s="849"/>
      <c r="B28" s="527"/>
      <c r="C28" s="528" t="s">
        <v>360</v>
      </c>
      <c r="D28" s="529"/>
      <c r="E28" s="504">
        <v>5</v>
      </c>
      <c r="F28" s="504">
        <v>4</v>
      </c>
      <c r="G28" s="504">
        <v>1</v>
      </c>
      <c r="H28" s="504">
        <v>1</v>
      </c>
      <c r="I28" s="504">
        <v>1</v>
      </c>
    </row>
    <row r="29" spans="1:9" s="3" customFormat="1" ht="16.5" customHeight="1" thickBot="1">
      <c r="A29" s="850"/>
      <c r="B29" s="536"/>
      <c r="C29" s="537" t="s">
        <v>96</v>
      </c>
      <c r="D29" s="538"/>
      <c r="E29" s="539">
        <v>73</v>
      </c>
      <c r="F29" s="539">
        <v>75</v>
      </c>
      <c r="G29" s="539">
        <v>84</v>
      </c>
      <c r="H29" s="539">
        <v>82</v>
      </c>
      <c r="I29" s="539">
        <v>87</v>
      </c>
    </row>
    <row r="30" spans="1:9" s="3" customFormat="1" ht="13.5" customHeight="1">
      <c r="A30" s="3" t="s">
        <v>351</v>
      </c>
      <c r="H30" s="19"/>
      <c r="I30" s="19"/>
    </row>
    <row r="31" spans="1:9" s="3" customFormat="1" ht="13.5" customHeight="1"/>
    <row r="32" spans="1:9" s="3" customFormat="1" ht="13.5" customHeight="1"/>
    <row r="33" s="3" customFormat="1" ht="13.5" customHeight="1"/>
    <row r="34" s="3" customFormat="1" ht="13.5" customHeight="1"/>
    <row r="35" s="3" customFormat="1" ht="13.5" customHeight="1"/>
    <row r="36" s="3" customFormat="1" ht="13.5" customHeight="1"/>
    <row r="37" s="3" customFormat="1" ht="13.5" customHeight="1"/>
    <row r="38" s="3" customFormat="1" ht="13.5" customHeight="1"/>
    <row r="39" s="3" customFormat="1" ht="13.5" customHeight="1"/>
    <row r="40" s="3" customFormat="1" ht="13.5" customHeight="1"/>
    <row r="41" s="3" customFormat="1" ht="13.5" customHeight="1"/>
    <row r="42" s="3" customFormat="1" ht="13.5" customHeight="1"/>
    <row r="43" s="3" customFormat="1" ht="13.5" customHeight="1"/>
    <row r="44" s="3" customFormat="1" ht="13.5" customHeight="1"/>
    <row r="45" s="3" customFormat="1" ht="13.5" customHeight="1"/>
    <row r="46" s="3" customFormat="1" ht="13.5" customHeight="1"/>
    <row r="47" s="3" customFormat="1" ht="13.5" customHeight="1"/>
    <row r="48" s="3" customFormat="1" ht="13.5" customHeight="1"/>
    <row r="49" s="3" customFormat="1" ht="13.5" customHeight="1"/>
    <row r="50" s="3" customFormat="1" ht="13.5" customHeight="1"/>
    <row r="51" s="3" customFormat="1" ht="13.5" customHeight="1"/>
    <row r="52" s="3" customFormat="1" ht="13.5" customHeight="1"/>
    <row r="53" s="3" customFormat="1" ht="13.5" customHeight="1"/>
    <row r="54" s="3" customFormat="1" ht="13.5" customHeight="1"/>
    <row r="55" s="3" customFormat="1" ht="13.5" customHeight="1"/>
    <row r="56" s="3" customFormat="1" ht="13.5" customHeight="1"/>
    <row r="57" s="3" customFormat="1" ht="13.5" customHeight="1"/>
    <row r="58" s="3" customFormat="1" ht="13.5" customHeight="1"/>
    <row r="59" s="3" customFormat="1" ht="13.5" customHeight="1"/>
    <row r="60" s="3" customFormat="1" ht="13.5" customHeight="1"/>
    <row r="61" s="3" customFormat="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sheetData>
  <mergeCells count="5">
    <mergeCell ref="A24:A29"/>
    <mergeCell ref="A2:I2"/>
    <mergeCell ref="A6:A11"/>
    <mergeCell ref="A12:A17"/>
    <mergeCell ref="A18:A23"/>
  </mergeCells>
  <phoneticPr fontId="3"/>
  <printOptions horizontalCentered="1" gridLinesSet="0"/>
  <pageMargins left="0.78740157480314965" right="0.78740157480314965" top="0.78740157480314965" bottom="0.78740157480314965" header="0.59055118110236227" footer="0.59055118110236227"/>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3.5"/>
  <cols>
    <col min="1" max="5" width="15.625" style="1" customWidth="1"/>
    <col min="6" max="16384" width="9" style="1"/>
  </cols>
  <sheetData>
    <row r="1" spans="1:5" s="3" customFormat="1" ht="13.5" customHeight="1"/>
    <row r="2" spans="1:5" ht="22.5" customHeight="1">
      <c r="A2" s="648" t="s">
        <v>366</v>
      </c>
      <c r="B2" s="648"/>
      <c r="C2" s="648"/>
      <c r="D2" s="648"/>
      <c r="E2" s="648"/>
    </row>
    <row r="3" spans="1:5" s="3" customFormat="1" ht="13.5" customHeight="1">
      <c r="A3" s="414"/>
      <c r="B3" s="414"/>
      <c r="C3" s="414"/>
      <c r="D3" s="414"/>
      <c r="E3" s="414"/>
    </row>
    <row r="4" spans="1:5" ht="13.5" customHeight="1" thickBot="1">
      <c r="A4" s="17" t="s">
        <v>367</v>
      </c>
      <c r="B4" s="17"/>
      <c r="C4" s="17"/>
      <c r="D4" s="17"/>
      <c r="E4" s="17"/>
    </row>
    <row r="5" spans="1:5" ht="18" customHeight="1">
      <c r="A5" s="112" t="s">
        <v>368</v>
      </c>
      <c r="B5" s="113" t="s">
        <v>369</v>
      </c>
      <c r="C5" s="114" t="s">
        <v>370</v>
      </c>
      <c r="D5" s="540" t="s">
        <v>371</v>
      </c>
      <c r="E5" s="111" t="s">
        <v>372</v>
      </c>
    </row>
    <row r="6" spans="1:5" ht="18" customHeight="1">
      <c r="A6" s="541" t="s">
        <v>373</v>
      </c>
      <c r="B6" s="542">
        <v>34589</v>
      </c>
      <c r="C6" s="542">
        <v>11064</v>
      </c>
      <c r="D6" s="542">
        <v>3783</v>
      </c>
      <c r="E6" s="543">
        <v>19742</v>
      </c>
    </row>
    <row r="7" spans="1:5" ht="18" customHeight="1">
      <c r="A7" s="541" t="s">
        <v>374</v>
      </c>
      <c r="B7" s="544">
        <v>34261</v>
      </c>
      <c r="C7" s="544">
        <v>9423</v>
      </c>
      <c r="D7" s="544">
        <v>3853</v>
      </c>
      <c r="E7" s="545">
        <v>20985</v>
      </c>
    </row>
    <row r="8" spans="1:5" ht="18" customHeight="1">
      <c r="A8" s="546" t="s">
        <v>375</v>
      </c>
      <c r="B8" s="547">
        <v>38256</v>
      </c>
      <c r="C8" s="547">
        <v>10820</v>
      </c>
      <c r="D8" s="547">
        <v>3702</v>
      </c>
      <c r="E8" s="548">
        <v>23734</v>
      </c>
    </row>
    <row r="9" spans="1:5" ht="18" customHeight="1">
      <c r="A9" s="546" t="s">
        <v>376</v>
      </c>
      <c r="B9" s="544">
        <v>39502</v>
      </c>
      <c r="C9" s="544">
        <v>10092</v>
      </c>
      <c r="D9" s="544">
        <v>4092</v>
      </c>
      <c r="E9" s="545">
        <v>25318</v>
      </c>
    </row>
    <row r="10" spans="1:5" ht="18" customHeight="1" thickBot="1">
      <c r="A10" s="549" t="s">
        <v>377</v>
      </c>
      <c r="B10" s="550">
        <v>40090</v>
      </c>
      <c r="C10" s="550">
        <v>10282</v>
      </c>
      <c r="D10" s="550">
        <v>4316</v>
      </c>
      <c r="E10" s="551">
        <v>25492</v>
      </c>
    </row>
    <row r="11" spans="1:5" s="3" customFormat="1" ht="13.5" customHeight="1">
      <c r="A11" s="19" t="s">
        <v>378</v>
      </c>
      <c r="B11" s="19"/>
    </row>
    <row r="12" spans="1:5" ht="13.5" customHeight="1"/>
    <row r="13" spans="1:5" ht="13.5" customHeight="1"/>
    <row r="14" spans="1:5" ht="13.5" customHeight="1"/>
    <row r="15" spans="1:5" ht="13.5" customHeight="1"/>
    <row r="16" spans="1:5"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mergeCells count="1">
    <mergeCell ref="A2:E2"/>
  </mergeCells>
  <phoneticPr fontId="3"/>
  <printOptions horizontalCentered="1" gridLinesSet="0"/>
  <pageMargins left="0.78740157480314965" right="0.78740157480314965" top="0.78740157480314965" bottom="0.78740157480314965" header="0.59055118110236227" footer="0.59055118110236227"/>
  <pageSetup paperSize="9" orientation="portrait" r:id="rId1"/>
  <headerFooter alignWithMargins="0"/>
  <ignoredErrors>
    <ignoredError sqref="A7:A10"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zoomScaleNormal="100" zoomScaleSheetLayoutView="100" workbookViewId="0"/>
  </sheetViews>
  <sheetFormatPr defaultRowHeight="13.5"/>
  <cols>
    <col min="1" max="2" width="14" style="552" customWidth="1"/>
    <col min="3" max="6" width="12" style="552" customWidth="1"/>
    <col min="7" max="7" width="11.125" style="552" customWidth="1"/>
    <col min="8" max="15" width="10" style="552" customWidth="1"/>
    <col min="16" max="16" width="11.125" style="552" customWidth="1"/>
    <col min="17" max="16384" width="9" style="552"/>
  </cols>
  <sheetData>
    <row r="1" spans="1:15" ht="13.5" customHeight="1">
      <c r="O1" s="553"/>
    </row>
    <row r="2" spans="1:15" ht="22.5" customHeight="1">
      <c r="A2" s="777" t="s">
        <v>379</v>
      </c>
      <c r="B2" s="777"/>
      <c r="C2" s="777"/>
      <c r="D2" s="777"/>
      <c r="E2" s="777"/>
      <c r="F2" s="777"/>
      <c r="G2" s="853"/>
      <c r="H2" s="775" t="s">
        <v>380</v>
      </c>
      <c r="I2" s="853"/>
      <c r="J2" s="853"/>
      <c r="K2" s="676"/>
      <c r="L2" s="554"/>
      <c r="M2" s="554"/>
      <c r="N2" s="554"/>
      <c r="O2" s="554"/>
    </row>
    <row r="3" spans="1:15" ht="13.5" customHeight="1" thickBot="1">
      <c r="A3" s="555"/>
      <c r="B3" s="555"/>
      <c r="C3" s="555"/>
      <c r="D3" s="555"/>
      <c r="E3" s="555"/>
      <c r="F3" s="555"/>
      <c r="G3" s="555"/>
      <c r="H3" s="555"/>
      <c r="I3" s="555"/>
      <c r="J3" s="555"/>
    </row>
    <row r="4" spans="1:15" s="18" customFormat="1" ht="15" customHeight="1">
      <c r="A4" s="858" t="s">
        <v>409</v>
      </c>
      <c r="B4" s="863" t="s">
        <v>381</v>
      </c>
      <c r="C4" s="860" t="s">
        <v>382</v>
      </c>
      <c r="D4" s="860" t="s">
        <v>410</v>
      </c>
      <c r="E4" s="860" t="s">
        <v>411</v>
      </c>
      <c r="F4" s="860" t="s">
        <v>383</v>
      </c>
      <c r="G4" s="863" t="s">
        <v>412</v>
      </c>
      <c r="H4" s="869" t="s">
        <v>384</v>
      </c>
      <c r="I4" s="860"/>
      <c r="J4" s="863" t="s">
        <v>385</v>
      </c>
    </row>
    <row r="5" spans="1:15" s="18" customFormat="1" ht="15" customHeight="1">
      <c r="A5" s="865"/>
      <c r="B5" s="873"/>
      <c r="C5" s="866"/>
      <c r="D5" s="861"/>
      <c r="E5" s="861"/>
      <c r="F5" s="862"/>
      <c r="G5" s="864"/>
      <c r="H5" s="870"/>
      <c r="I5" s="871"/>
      <c r="J5" s="867"/>
    </row>
    <row r="6" spans="1:15" s="18" customFormat="1" ht="18" customHeight="1">
      <c r="A6" s="859"/>
      <c r="B6" s="556" t="s">
        <v>386</v>
      </c>
      <c r="C6" s="557" t="s">
        <v>387</v>
      </c>
      <c r="D6" s="557" t="s">
        <v>388</v>
      </c>
      <c r="E6" s="557" t="s">
        <v>387</v>
      </c>
      <c r="F6" s="557" t="s">
        <v>389</v>
      </c>
      <c r="G6" s="556" t="s">
        <v>386</v>
      </c>
      <c r="H6" s="558" t="s">
        <v>413</v>
      </c>
      <c r="I6" s="559" t="s">
        <v>414</v>
      </c>
      <c r="J6" s="556" t="s">
        <v>387</v>
      </c>
    </row>
    <row r="7" spans="1:15" s="18" customFormat="1" ht="16.5" customHeight="1">
      <c r="A7" s="560" t="s">
        <v>373</v>
      </c>
      <c r="B7" s="561">
        <v>747978</v>
      </c>
      <c r="C7" s="561">
        <v>19265</v>
      </c>
      <c r="D7" s="561">
        <v>293</v>
      </c>
      <c r="E7" s="561">
        <v>678394</v>
      </c>
      <c r="F7" s="561">
        <v>27781</v>
      </c>
      <c r="G7" s="357">
        <v>79843</v>
      </c>
      <c r="H7" s="562">
        <v>1448</v>
      </c>
      <c r="I7" s="561">
        <v>1292</v>
      </c>
      <c r="J7" s="357">
        <v>444044</v>
      </c>
    </row>
    <row r="8" spans="1:15" s="18" customFormat="1" ht="16.5" customHeight="1">
      <c r="A8" s="563">
        <v>20</v>
      </c>
      <c r="B8" s="561">
        <v>778270</v>
      </c>
      <c r="C8" s="561">
        <v>12948</v>
      </c>
      <c r="D8" s="561">
        <v>293</v>
      </c>
      <c r="E8" s="561">
        <v>653623</v>
      </c>
      <c r="F8" s="561">
        <v>31923</v>
      </c>
      <c r="G8" s="357">
        <v>94395</v>
      </c>
      <c r="H8" s="562">
        <v>1798</v>
      </c>
      <c r="I8" s="561">
        <v>1236</v>
      </c>
      <c r="J8" s="357">
        <v>439975</v>
      </c>
    </row>
    <row r="9" spans="1:15" s="18" customFormat="1" ht="16.5" customHeight="1">
      <c r="A9" s="563">
        <v>21</v>
      </c>
      <c r="B9" s="561">
        <v>804024</v>
      </c>
      <c r="C9" s="561">
        <v>11090</v>
      </c>
      <c r="D9" s="561">
        <v>292</v>
      </c>
      <c r="E9" s="561">
        <v>641934</v>
      </c>
      <c r="F9" s="561">
        <v>23621</v>
      </c>
      <c r="G9" s="357">
        <v>97414</v>
      </c>
      <c r="H9" s="562">
        <v>1448</v>
      </c>
      <c r="I9" s="561">
        <v>820</v>
      </c>
      <c r="J9" s="357">
        <v>428151</v>
      </c>
    </row>
    <row r="10" spans="1:15" s="18" customFormat="1" ht="16.5" customHeight="1">
      <c r="A10" s="563">
        <v>22</v>
      </c>
      <c r="B10" s="561">
        <v>811612</v>
      </c>
      <c r="C10" s="561">
        <v>10095</v>
      </c>
      <c r="D10" s="561">
        <v>284</v>
      </c>
      <c r="E10" s="561">
        <v>602555</v>
      </c>
      <c r="F10" s="561">
        <v>20228</v>
      </c>
      <c r="G10" s="357">
        <v>107102</v>
      </c>
      <c r="H10" s="562">
        <v>1084</v>
      </c>
      <c r="I10" s="561">
        <v>749</v>
      </c>
      <c r="J10" s="357">
        <v>406672</v>
      </c>
    </row>
    <row r="11" spans="1:15" s="18" customFormat="1" ht="16.5" customHeight="1">
      <c r="A11" s="563">
        <v>23</v>
      </c>
      <c r="B11" s="561">
        <v>827299</v>
      </c>
      <c r="C11" s="561">
        <v>5476</v>
      </c>
      <c r="D11" s="561">
        <v>284</v>
      </c>
      <c r="E11" s="561">
        <v>572859</v>
      </c>
      <c r="F11" s="561">
        <v>16286</v>
      </c>
      <c r="G11" s="357">
        <v>111132</v>
      </c>
      <c r="H11" s="562">
        <v>1017</v>
      </c>
      <c r="I11" s="561">
        <v>1088</v>
      </c>
      <c r="J11" s="357">
        <v>369052</v>
      </c>
    </row>
    <row r="12" spans="1:15" s="18" customFormat="1" ht="16.5" customHeight="1">
      <c r="A12" s="563" t="s">
        <v>390</v>
      </c>
      <c r="B12" s="564" t="s">
        <v>415</v>
      </c>
      <c r="C12" s="561">
        <v>553</v>
      </c>
      <c r="D12" s="561">
        <v>25</v>
      </c>
      <c r="E12" s="561">
        <v>49589</v>
      </c>
      <c r="F12" s="561">
        <v>1347</v>
      </c>
      <c r="G12" s="357">
        <v>8975</v>
      </c>
      <c r="H12" s="562">
        <v>111</v>
      </c>
      <c r="I12" s="561">
        <v>103</v>
      </c>
      <c r="J12" s="357">
        <v>32055</v>
      </c>
    </row>
    <row r="13" spans="1:15" s="18" customFormat="1" ht="16.5" customHeight="1">
      <c r="A13" s="565" t="s">
        <v>416</v>
      </c>
      <c r="B13" s="564" t="s">
        <v>22</v>
      </c>
      <c r="C13" s="561">
        <v>470</v>
      </c>
      <c r="D13" s="561">
        <v>25</v>
      </c>
      <c r="E13" s="561">
        <v>50563</v>
      </c>
      <c r="F13" s="561">
        <v>1397</v>
      </c>
      <c r="G13" s="357">
        <v>9149</v>
      </c>
      <c r="H13" s="562">
        <v>90</v>
      </c>
      <c r="I13" s="561">
        <v>123</v>
      </c>
      <c r="J13" s="357">
        <v>32278</v>
      </c>
    </row>
    <row r="14" spans="1:15" s="18" customFormat="1" ht="16.5" customHeight="1">
      <c r="A14" s="565" t="s">
        <v>417</v>
      </c>
      <c r="B14" s="564" t="s">
        <v>22</v>
      </c>
      <c r="C14" s="561">
        <v>407</v>
      </c>
      <c r="D14" s="561">
        <v>20</v>
      </c>
      <c r="E14" s="561">
        <v>39406</v>
      </c>
      <c r="F14" s="561">
        <v>1205</v>
      </c>
      <c r="G14" s="357">
        <v>8229</v>
      </c>
      <c r="H14" s="562">
        <v>96</v>
      </c>
      <c r="I14" s="561">
        <v>97</v>
      </c>
      <c r="J14" s="357">
        <v>25453</v>
      </c>
    </row>
    <row r="15" spans="1:15" s="18" customFormat="1" ht="16.5" customHeight="1">
      <c r="A15" s="565" t="s">
        <v>418</v>
      </c>
      <c r="B15" s="564" t="s">
        <v>22</v>
      </c>
      <c r="C15" s="561">
        <v>536</v>
      </c>
      <c r="D15" s="561">
        <v>26</v>
      </c>
      <c r="E15" s="561">
        <v>56084</v>
      </c>
      <c r="F15" s="561">
        <v>1665</v>
      </c>
      <c r="G15" s="357">
        <v>10469</v>
      </c>
      <c r="H15" s="562">
        <v>80</v>
      </c>
      <c r="I15" s="561">
        <v>121</v>
      </c>
      <c r="J15" s="357">
        <v>35435</v>
      </c>
    </row>
    <row r="16" spans="1:15" s="18" customFormat="1" ht="16.5" customHeight="1">
      <c r="A16" s="565" t="s">
        <v>419</v>
      </c>
      <c r="B16" s="564" t="s">
        <v>22</v>
      </c>
      <c r="C16" s="561">
        <v>575</v>
      </c>
      <c r="D16" s="561">
        <v>25</v>
      </c>
      <c r="E16" s="561">
        <v>57367</v>
      </c>
      <c r="F16" s="561">
        <v>1851</v>
      </c>
      <c r="G16" s="357">
        <v>9971</v>
      </c>
      <c r="H16" s="562">
        <v>112</v>
      </c>
      <c r="I16" s="561">
        <v>107</v>
      </c>
      <c r="J16" s="357">
        <v>36723</v>
      </c>
    </row>
    <row r="17" spans="1:16" s="18" customFormat="1" ht="16.5" customHeight="1">
      <c r="A17" s="565" t="s">
        <v>420</v>
      </c>
      <c r="B17" s="564" t="s">
        <v>22</v>
      </c>
      <c r="C17" s="561">
        <v>406</v>
      </c>
      <c r="D17" s="561">
        <v>25</v>
      </c>
      <c r="E17" s="561">
        <v>51630</v>
      </c>
      <c r="F17" s="561">
        <v>1345</v>
      </c>
      <c r="G17" s="357">
        <v>8996</v>
      </c>
      <c r="H17" s="562">
        <v>95</v>
      </c>
      <c r="I17" s="561">
        <v>88</v>
      </c>
      <c r="J17" s="357">
        <v>32212</v>
      </c>
    </row>
    <row r="18" spans="1:16" s="18" customFormat="1" ht="16.5" customHeight="1">
      <c r="A18" s="565" t="s">
        <v>421</v>
      </c>
      <c r="B18" s="564" t="s">
        <v>22</v>
      </c>
      <c r="C18" s="561">
        <v>415</v>
      </c>
      <c r="D18" s="561">
        <v>25</v>
      </c>
      <c r="E18" s="561">
        <v>51599</v>
      </c>
      <c r="F18" s="561">
        <v>1298</v>
      </c>
      <c r="G18" s="357">
        <v>10307</v>
      </c>
      <c r="H18" s="562">
        <v>86</v>
      </c>
      <c r="I18" s="561">
        <v>109</v>
      </c>
      <c r="J18" s="357">
        <v>32773</v>
      </c>
    </row>
    <row r="19" spans="1:16" s="18" customFormat="1" ht="16.5" customHeight="1">
      <c r="A19" s="565" t="s">
        <v>422</v>
      </c>
      <c r="B19" s="564" t="s">
        <v>22</v>
      </c>
      <c r="C19" s="561">
        <v>370</v>
      </c>
      <c r="D19" s="561">
        <v>25</v>
      </c>
      <c r="E19" s="561">
        <v>47424</v>
      </c>
      <c r="F19" s="561">
        <v>1236</v>
      </c>
      <c r="G19" s="357">
        <v>9737</v>
      </c>
      <c r="H19" s="562">
        <v>82</v>
      </c>
      <c r="I19" s="561">
        <v>92</v>
      </c>
      <c r="J19" s="357">
        <v>30968</v>
      </c>
    </row>
    <row r="20" spans="1:16" s="18" customFormat="1" ht="16.5" customHeight="1">
      <c r="A20" s="565" t="s">
        <v>423</v>
      </c>
      <c r="B20" s="564" t="s">
        <v>22</v>
      </c>
      <c r="C20" s="561">
        <v>274</v>
      </c>
      <c r="D20" s="561">
        <v>24</v>
      </c>
      <c r="E20" s="561">
        <v>41930</v>
      </c>
      <c r="F20" s="561">
        <v>1198</v>
      </c>
      <c r="G20" s="357">
        <v>8817</v>
      </c>
      <c r="H20" s="562">
        <v>45</v>
      </c>
      <c r="I20" s="561">
        <v>89</v>
      </c>
      <c r="J20" s="357">
        <v>28107</v>
      </c>
    </row>
    <row r="21" spans="1:16" s="18" customFormat="1" ht="16.5" customHeight="1">
      <c r="A21" s="566" t="s">
        <v>391</v>
      </c>
      <c r="B21" s="564" t="s">
        <v>22</v>
      </c>
      <c r="C21" s="561">
        <v>364</v>
      </c>
      <c r="D21" s="561">
        <v>21</v>
      </c>
      <c r="E21" s="561">
        <v>42690</v>
      </c>
      <c r="F21" s="561">
        <v>1270</v>
      </c>
      <c r="G21" s="357">
        <v>8722</v>
      </c>
      <c r="H21" s="562">
        <v>98</v>
      </c>
      <c r="I21" s="561">
        <v>65</v>
      </c>
      <c r="J21" s="357">
        <v>28402</v>
      </c>
    </row>
    <row r="22" spans="1:16" s="18" customFormat="1" ht="16.5" customHeight="1">
      <c r="A22" s="565" t="s">
        <v>424</v>
      </c>
      <c r="B22" s="564" t="s">
        <v>22</v>
      </c>
      <c r="C22" s="561">
        <v>228</v>
      </c>
      <c r="D22" s="561">
        <v>17</v>
      </c>
      <c r="E22" s="561">
        <v>33349</v>
      </c>
      <c r="F22" s="561">
        <v>1095</v>
      </c>
      <c r="G22" s="357">
        <v>6990</v>
      </c>
      <c r="H22" s="562">
        <v>65</v>
      </c>
      <c r="I22" s="561">
        <v>44</v>
      </c>
      <c r="J22" s="357">
        <v>21566</v>
      </c>
    </row>
    <row r="23" spans="1:16" s="18" customFormat="1" ht="16.5" customHeight="1" thickBot="1">
      <c r="A23" s="567" t="s">
        <v>425</v>
      </c>
      <c r="B23" s="568" t="s">
        <v>22</v>
      </c>
      <c r="C23" s="569">
        <v>878</v>
      </c>
      <c r="D23" s="569">
        <v>26</v>
      </c>
      <c r="E23" s="569">
        <v>51228</v>
      </c>
      <c r="F23" s="569">
        <v>1379</v>
      </c>
      <c r="G23" s="570">
        <v>10770</v>
      </c>
      <c r="H23" s="571">
        <v>57</v>
      </c>
      <c r="I23" s="569">
        <v>50</v>
      </c>
      <c r="J23" s="570">
        <v>33080</v>
      </c>
    </row>
    <row r="24" spans="1:16" s="18" customFormat="1" ht="13.5" customHeight="1">
      <c r="A24" s="572" t="s">
        <v>392</v>
      </c>
      <c r="B24" s="573"/>
      <c r="C24" s="573"/>
      <c r="D24" s="573"/>
      <c r="E24" s="573"/>
      <c r="F24" s="573"/>
      <c r="G24" s="573"/>
      <c r="H24" s="573"/>
      <c r="I24" s="573"/>
      <c r="J24" s="573"/>
    </row>
    <row r="25" spans="1:16" s="18" customFormat="1" ht="25.5" customHeight="1">
      <c r="A25" s="872" t="s">
        <v>393</v>
      </c>
      <c r="B25" s="853"/>
      <c r="C25" s="853"/>
      <c r="D25" s="853"/>
      <c r="E25" s="853"/>
      <c r="F25" s="853"/>
      <c r="G25" s="853"/>
      <c r="H25" s="573"/>
      <c r="I25" s="573"/>
      <c r="J25" s="573"/>
    </row>
    <row r="26" spans="1:16" s="18" customFormat="1" ht="13.5" customHeight="1" thickBot="1">
      <c r="A26" s="37"/>
      <c r="B26" s="37"/>
      <c r="C26" s="37"/>
      <c r="D26" s="37"/>
      <c r="E26" s="37"/>
      <c r="F26" s="37"/>
      <c r="G26" s="37"/>
      <c r="H26" s="37"/>
      <c r="I26" s="37"/>
    </row>
    <row r="27" spans="1:16" s="18" customFormat="1" ht="17.25" customHeight="1">
      <c r="A27" s="858" t="s">
        <v>394</v>
      </c>
      <c r="B27" s="854" t="s">
        <v>426</v>
      </c>
      <c r="C27" s="855"/>
      <c r="D27" s="855"/>
      <c r="E27" s="855"/>
      <c r="F27" s="855"/>
      <c r="G27" s="855"/>
      <c r="H27" s="856" t="s">
        <v>395</v>
      </c>
      <c r="I27" s="856"/>
      <c r="J27" s="856"/>
      <c r="K27" s="856"/>
      <c r="L27" s="856"/>
      <c r="M27" s="856"/>
      <c r="N27" s="856"/>
      <c r="O27" s="857"/>
      <c r="P27" s="782" t="s">
        <v>427</v>
      </c>
    </row>
    <row r="28" spans="1:16" s="18" customFormat="1" ht="17.25" customHeight="1">
      <c r="A28" s="859"/>
      <c r="B28" s="574" t="s">
        <v>428</v>
      </c>
      <c r="C28" s="575" t="s">
        <v>396</v>
      </c>
      <c r="D28" s="575" t="s">
        <v>397</v>
      </c>
      <c r="E28" s="575" t="s">
        <v>429</v>
      </c>
      <c r="F28" s="575" t="s">
        <v>430</v>
      </c>
      <c r="G28" s="576" t="s">
        <v>431</v>
      </c>
      <c r="H28" s="577" t="s">
        <v>398</v>
      </c>
      <c r="I28" s="575" t="s">
        <v>399</v>
      </c>
      <c r="J28" s="575" t="s">
        <v>400</v>
      </c>
      <c r="K28" s="575" t="s">
        <v>401</v>
      </c>
      <c r="L28" s="575" t="s">
        <v>402</v>
      </c>
      <c r="M28" s="576" t="s">
        <v>403</v>
      </c>
      <c r="N28" s="576" t="s">
        <v>404</v>
      </c>
      <c r="O28" s="576" t="s">
        <v>405</v>
      </c>
      <c r="P28" s="868"/>
    </row>
    <row r="29" spans="1:16" s="18" customFormat="1" ht="16.5" customHeight="1">
      <c r="A29" s="560" t="s">
        <v>373</v>
      </c>
      <c r="B29" s="578">
        <v>1599005</v>
      </c>
      <c r="C29" s="561">
        <v>36991</v>
      </c>
      <c r="D29" s="561">
        <v>64084</v>
      </c>
      <c r="E29" s="561">
        <v>33713</v>
      </c>
      <c r="F29" s="561">
        <v>71792</v>
      </c>
      <c r="G29" s="357">
        <v>58806</v>
      </c>
      <c r="H29" s="562">
        <v>78466</v>
      </c>
      <c r="I29" s="561">
        <v>35380</v>
      </c>
      <c r="J29" s="561">
        <v>172425</v>
      </c>
      <c r="K29" s="561">
        <v>51972</v>
      </c>
      <c r="L29" s="561">
        <v>82091</v>
      </c>
      <c r="M29" s="579">
        <v>0</v>
      </c>
      <c r="N29" s="579">
        <v>0</v>
      </c>
      <c r="O29" s="357">
        <v>638</v>
      </c>
      <c r="P29" s="580">
        <v>2285363</v>
      </c>
    </row>
    <row r="30" spans="1:16" s="18" customFormat="1" ht="16.5" customHeight="1">
      <c r="A30" s="563">
        <v>20</v>
      </c>
      <c r="B30" s="578">
        <v>1600683</v>
      </c>
      <c r="C30" s="561">
        <v>32525</v>
      </c>
      <c r="D30" s="561">
        <v>62068</v>
      </c>
      <c r="E30" s="561">
        <v>39918</v>
      </c>
      <c r="F30" s="561">
        <v>68298</v>
      </c>
      <c r="G30" s="357">
        <v>57061</v>
      </c>
      <c r="H30" s="562">
        <v>73761</v>
      </c>
      <c r="I30" s="561">
        <v>48391</v>
      </c>
      <c r="J30" s="561">
        <v>185880</v>
      </c>
      <c r="K30" s="561">
        <v>54949</v>
      </c>
      <c r="L30" s="561">
        <v>90007</v>
      </c>
      <c r="M30" s="561">
        <v>13858</v>
      </c>
      <c r="N30" s="579">
        <v>0</v>
      </c>
      <c r="O30" s="561">
        <v>607</v>
      </c>
      <c r="P30" s="580">
        <v>2328006</v>
      </c>
    </row>
    <row r="31" spans="1:16" s="18" customFormat="1" ht="16.5" customHeight="1">
      <c r="A31" s="563">
        <v>21</v>
      </c>
      <c r="B31" s="578">
        <v>1531322</v>
      </c>
      <c r="C31" s="561">
        <v>39036</v>
      </c>
      <c r="D31" s="561">
        <v>56302</v>
      </c>
      <c r="E31" s="561">
        <v>35246</v>
      </c>
      <c r="F31" s="561">
        <v>65002</v>
      </c>
      <c r="G31" s="357">
        <v>54092</v>
      </c>
      <c r="H31" s="562">
        <v>66420</v>
      </c>
      <c r="I31" s="561">
        <v>50272</v>
      </c>
      <c r="J31" s="561">
        <v>170145</v>
      </c>
      <c r="K31" s="561">
        <v>51700</v>
      </c>
      <c r="L31" s="561">
        <v>90236</v>
      </c>
      <c r="M31" s="561">
        <v>27785</v>
      </c>
      <c r="N31" s="561">
        <v>12559</v>
      </c>
      <c r="O31" s="561">
        <v>551</v>
      </c>
      <c r="P31" s="580">
        <v>2250668</v>
      </c>
    </row>
    <row r="32" spans="1:16" s="18" customFormat="1" ht="16.5" customHeight="1">
      <c r="A32" s="563">
        <v>22</v>
      </c>
      <c r="B32" s="578">
        <v>1424719</v>
      </c>
      <c r="C32" s="561">
        <v>48355</v>
      </c>
      <c r="D32" s="561">
        <v>53248</v>
      </c>
      <c r="E32" s="561">
        <v>29484</v>
      </c>
      <c r="F32" s="561">
        <v>61618</v>
      </c>
      <c r="G32" s="357">
        <v>52801</v>
      </c>
      <c r="H32" s="562">
        <v>60664</v>
      </c>
      <c r="I32" s="561">
        <v>49805</v>
      </c>
      <c r="J32" s="561">
        <v>159540</v>
      </c>
      <c r="K32" s="561">
        <v>52528</v>
      </c>
      <c r="L32" s="561">
        <v>86857</v>
      </c>
      <c r="M32" s="561">
        <v>30546</v>
      </c>
      <c r="N32" s="561">
        <v>14782</v>
      </c>
      <c r="O32" s="561">
        <v>437</v>
      </c>
      <c r="P32" s="580">
        <v>2125384</v>
      </c>
    </row>
    <row r="33" spans="1:16" s="18" customFormat="1" ht="16.5" customHeight="1">
      <c r="A33" s="563">
        <v>23</v>
      </c>
      <c r="B33" s="578">
        <v>1348471</v>
      </c>
      <c r="C33" s="561">
        <v>44879</v>
      </c>
      <c r="D33" s="561">
        <v>38620</v>
      </c>
      <c r="E33" s="561">
        <v>27677</v>
      </c>
      <c r="F33" s="561">
        <v>57635</v>
      </c>
      <c r="G33" s="357">
        <v>57049</v>
      </c>
      <c r="H33" s="562">
        <v>53253</v>
      </c>
      <c r="I33" s="561">
        <v>47572</v>
      </c>
      <c r="J33" s="561">
        <v>148191</v>
      </c>
      <c r="K33" s="561">
        <v>55199</v>
      </c>
      <c r="L33" s="561">
        <v>76745</v>
      </c>
      <c r="M33" s="561">
        <v>29223</v>
      </c>
      <c r="N33" s="561">
        <v>13987</v>
      </c>
      <c r="O33" s="561">
        <v>334</v>
      </c>
      <c r="P33" s="580">
        <v>1998835</v>
      </c>
    </row>
    <row r="34" spans="1:16" s="18" customFormat="1" ht="16.5" customHeight="1">
      <c r="A34" s="563" t="s">
        <v>390</v>
      </c>
      <c r="B34" s="561">
        <v>117856</v>
      </c>
      <c r="C34" s="561">
        <v>1636</v>
      </c>
      <c r="D34" s="561">
        <v>3311</v>
      </c>
      <c r="E34" s="561">
        <v>2186</v>
      </c>
      <c r="F34" s="561">
        <v>5070</v>
      </c>
      <c r="G34" s="357">
        <v>4722</v>
      </c>
      <c r="H34" s="562">
        <v>4691</v>
      </c>
      <c r="I34" s="561">
        <v>4220</v>
      </c>
      <c r="J34" s="561">
        <v>13258</v>
      </c>
      <c r="K34" s="561">
        <v>4476</v>
      </c>
      <c r="L34" s="561">
        <v>6273</v>
      </c>
      <c r="M34" s="561">
        <v>2559</v>
      </c>
      <c r="N34" s="561">
        <v>1265</v>
      </c>
      <c r="O34" s="561">
        <v>11</v>
      </c>
      <c r="P34" s="580">
        <v>171534</v>
      </c>
    </row>
    <row r="35" spans="1:16" s="18" customFormat="1" ht="16.5" customHeight="1">
      <c r="A35" s="565" t="s">
        <v>416</v>
      </c>
      <c r="B35" s="561">
        <v>123279</v>
      </c>
      <c r="C35" s="561">
        <v>9778</v>
      </c>
      <c r="D35" s="561">
        <v>2983</v>
      </c>
      <c r="E35" s="561">
        <v>2087</v>
      </c>
      <c r="F35" s="561">
        <v>4428</v>
      </c>
      <c r="G35" s="357">
        <v>3863</v>
      </c>
      <c r="H35" s="562">
        <v>4500</v>
      </c>
      <c r="I35" s="561">
        <v>3643</v>
      </c>
      <c r="J35" s="561">
        <v>13906</v>
      </c>
      <c r="K35" s="561">
        <v>4798</v>
      </c>
      <c r="L35" s="561">
        <v>6524</v>
      </c>
      <c r="M35" s="561">
        <v>2671</v>
      </c>
      <c r="N35" s="561">
        <v>1261</v>
      </c>
      <c r="O35" s="561">
        <v>32</v>
      </c>
      <c r="P35" s="580">
        <v>183753</v>
      </c>
    </row>
    <row r="36" spans="1:16" s="18" customFormat="1" ht="16.5" customHeight="1">
      <c r="A36" s="565" t="s">
        <v>417</v>
      </c>
      <c r="B36" s="561">
        <v>92328</v>
      </c>
      <c r="C36" s="561">
        <v>5000</v>
      </c>
      <c r="D36" s="561">
        <v>2936</v>
      </c>
      <c r="E36" s="561">
        <v>1862</v>
      </c>
      <c r="F36" s="561">
        <v>3926</v>
      </c>
      <c r="G36" s="357">
        <v>3584</v>
      </c>
      <c r="H36" s="562">
        <v>3671</v>
      </c>
      <c r="I36" s="561">
        <v>3180</v>
      </c>
      <c r="J36" s="561">
        <v>9701</v>
      </c>
      <c r="K36" s="561">
        <v>3738</v>
      </c>
      <c r="L36" s="561">
        <v>5266</v>
      </c>
      <c r="M36" s="561">
        <v>2143</v>
      </c>
      <c r="N36" s="561">
        <v>1088</v>
      </c>
      <c r="O36" s="561">
        <v>19</v>
      </c>
      <c r="P36" s="580">
        <v>138442</v>
      </c>
    </row>
    <row r="37" spans="1:16" s="18" customFormat="1" ht="16.5" customHeight="1">
      <c r="A37" s="565" t="s">
        <v>418</v>
      </c>
      <c r="B37" s="561">
        <v>128243</v>
      </c>
      <c r="C37" s="561">
        <v>979</v>
      </c>
      <c r="D37" s="561">
        <v>3990</v>
      </c>
      <c r="E37" s="561">
        <v>2328</v>
      </c>
      <c r="F37" s="561">
        <v>5670</v>
      </c>
      <c r="G37" s="357">
        <v>5672</v>
      </c>
      <c r="H37" s="562">
        <v>5427</v>
      </c>
      <c r="I37" s="561">
        <v>4724</v>
      </c>
      <c r="J37" s="561">
        <v>14217</v>
      </c>
      <c r="K37" s="561">
        <v>5714</v>
      </c>
      <c r="L37" s="561">
        <v>8023</v>
      </c>
      <c r="M37" s="561">
        <v>2710</v>
      </c>
      <c r="N37" s="561">
        <v>1428</v>
      </c>
      <c r="O37" s="561">
        <v>26</v>
      </c>
      <c r="P37" s="580">
        <v>189151</v>
      </c>
    </row>
    <row r="38" spans="1:16" s="18" customFormat="1" ht="16.5" customHeight="1">
      <c r="A38" s="565" t="s">
        <v>419</v>
      </c>
      <c r="B38" s="561">
        <v>129461</v>
      </c>
      <c r="C38" s="561">
        <v>1216</v>
      </c>
      <c r="D38" s="561">
        <v>4195</v>
      </c>
      <c r="E38" s="561">
        <v>3089</v>
      </c>
      <c r="F38" s="561">
        <v>5985</v>
      </c>
      <c r="G38" s="357">
        <v>5743</v>
      </c>
      <c r="H38" s="562">
        <v>6335</v>
      </c>
      <c r="I38" s="561">
        <v>5162</v>
      </c>
      <c r="J38" s="561">
        <v>15322</v>
      </c>
      <c r="K38" s="561">
        <v>5914</v>
      </c>
      <c r="L38" s="561">
        <v>7762</v>
      </c>
      <c r="M38" s="561">
        <v>2307</v>
      </c>
      <c r="N38" s="561">
        <v>1676</v>
      </c>
      <c r="O38" s="561">
        <v>24</v>
      </c>
      <c r="P38" s="580">
        <v>194191</v>
      </c>
    </row>
    <row r="39" spans="1:16" s="18" customFormat="1" ht="16.5" customHeight="1">
      <c r="A39" s="565" t="s">
        <v>420</v>
      </c>
      <c r="B39" s="561">
        <v>115791</v>
      </c>
      <c r="C39" s="561">
        <v>12329</v>
      </c>
      <c r="D39" s="561">
        <v>2868</v>
      </c>
      <c r="E39" s="561">
        <v>2194</v>
      </c>
      <c r="F39" s="561">
        <v>4999</v>
      </c>
      <c r="G39" s="357">
        <v>4482</v>
      </c>
      <c r="H39" s="562">
        <v>4386</v>
      </c>
      <c r="I39" s="561">
        <v>3740</v>
      </c>
      <c r="J39" s="561">
        <v>12341</v>
      </c>
      <c r="K39" s="561">
        <v>4127</v>
      </c>
      <c r="L39" s="561">
        <v>6261</v>
      </c>
      <c r="M39" s="561">
        <v>2407</v>
      </c>
      <c r="N39" s="561">
        <v>1028</v>
      </c>
      <c r="O39" s="561">
        <v>19</v>
      </c>
      <c r="P39" s="580">
        <v>176972</v>
      </c>
    </row>
    <row r="40" spans="1:16" s="18" customFormat="1" ht="16.5" customHeight="1">
      <c r="A40" s="565" t="s">
        <v>421</v>
      </c>
      <c r="B40" s="561">
        <v>118806</v>
      </c>
      <c r="C40" s="561">
        <v>1512</v>
      </c>
      <c r="D40" s="561">
        <v>3323</v>
      </c>
      <c r="E40" s="561">
        <v>2719</v>
      </c>
      <c r="F40" s="561">
        <v>4994</v>
      </c>
      <c r="G40" s="357">
        <v>4702</v>
      </c>
      <c r="H40" s="562">
        <v>4709</v>
      </c>
      <c r="I40" s="561">
        <v>4310</v>
      </c>
      <c r="J40" s="561">
        <v>12412</v>
      </c>
      <c r="K40" s="561">
        <v>4213</v>
      </c>
      <c r="L40" s="561">
        <v>6725</v>
      </c>
      <c r="M40" s="561">
        <v>2674</v>
      </c>
      <c r="N40" s="561">
        <v>1163</v>
      </c>
      <c r="O40" s="561">
        <v>20</v>
      </c>
      <c r="P40" s="580">
        <v>172282</v>
      </c>
    </row>
    <row r="41" spans="1:16" s="18" customFormat="1" ht="16.5" customHeight="1">
      <c r="A41" s="565" t="s">
        <v>422</v>
      </c>
      <c r="B41" s="561">
        <v>110615</v>
      </c>
      <c r="C41" s="561">
        <v>1614</v>
      </c>
      <c r="D41" s="561">
        <v>3502</v>
      </c>
      <c r="E41" s="561">
        <v>2126</v>
      </c>
      <c r="F41" s="561">
        <v>5164</v>
      </c>
      <c r="G41" s="357">
        <v>4658</v>
      </c>
      <c r="H41" s="562">
        <v>4332</v>
      </c>
      <c r="I41" s="561">
        <v>4044</v>
      </c>
      <c r="J41" s="561">
        <v>11858</v>
      </c>
      <c r="K41" s="561">
        <v>4553</v>
      </c>
      <c r="L41" s="561">
        <v>6378</v>
      </c>
      <c r="M41" s="561">
        <v>2508</v>
      </c>
      <c r="N41" s="561">
        <v>1101</v>
      </c>
      <c r="O41" s="561">
        <v>51</v>
      </c>
      <c r="P41" s="580">
        <v>162504</v>
      </c>
    </row>
    <row r="42" spans="1:16" s="18" customFormat="1" ht="16.5" customHeight="1">
      <c r="A42" s="565" t="s">
        <v>423</v>
      </c>
      <c r="B42" s="561">
        <v>101756</v>
      </c>
      <c r="C42" s="561">
        <v>4262</v>
      </c>
      <c r="D42" s="561">
        <v>3252</v>
      </c>
      <c r="E42" s="561">
        <v>2339</v>
      </c>
      <c r="F42" s="561">
        <v>4545</v>
      </c>
      <c r="G42" s="357">
        <v>5054</v>
      </c>
      <c r="H42" s="562">
        <v>4074</v>
      </c>
      <c r="I42" s="561">
        <v>3902</v>
      </c>
      <c r="J42" s="561">
        <v>11447</v>
      </c>
      <c r="K42" s="561">
        <v>4384</v>
      </c>
      <c r="L42" s="561">
        <v>6007</v>
      </c>
      <c r="M42" s="561">
        <v>2178</v>
      </c>
      <c r="N42" s="561">
        <v>969</v>
      </c>
      <c r="O42" s="561">
        <v>44</v>
      </c>
      <c r="P42" s="580">
        <v>154213</v>
      </c>
    </row>
    <row r="43" spans="1:16" s="18" customFormat="1" ht="16.5" customHeight="1">
      <c r="A43" s="566" t="s">
        <v>391</v>
      </c>
      <c r="B43" s="561">
        <v>104297</v>
      </c>
      <c r="C43" s="561">
        <v>2282</v>
      </c>
      <c r="D43" s="561">
        <v>2762</v>
      </c>
      <c r="E43" s="561">
        <v>2062</v>
      </c>
      <c r="F43" s="561">
        <v>4211</v>
      </c>
      <c r="G43" s="357">
        <v>4727</v>
      </c>
      <c r="H43" s="562">
        <v>3566</v>
      </c>
      <c r="I43" s="561">
        <v>3799</v>
      </c>
      <c r="J43" s="561">
        <v>11637</v>
      </c>
      <c r="K43" s="561">
        <v>4939</v>
      </c>
      <c r="L43" s="561">
        <v>5997</v>
      </c>
      <c r="M43" s="561">
        <v>2252</v>
      </c>
      <c r="N43" s="561">
        <v>948</v>
      </c>
      <c r="O43" s="561">
        <v>37</v>
      </c>
      <c r="P43" s="580">
        <v>153516</v>
      </c>
    </row>
    <row r="44" spans="1:16" s="18" customFormat="1" ht="16.5" customHeight="1">
      <c r="A44" s="565" t="s">
        <v>424</v>
      </c>
      <c r="B44" s="561">
        <v>81179</v>
      </c>
      <c r="C44" s="561">
        <v>738</v>
      </c>
      <c r="D44" s="561">
        <v>2186</v>
      </c>
      <c r="E44" s="561">
        <v>1728</v>
      </c>
      <c r="F44" s="561">
        <v>3233</v>
      </c>
      <c r="G44" s="357">
        <v>3510</v>
      </c>
      <c r="H44" s="562">
        <v>2648</v>
      </c>
      <c r="I44" s="561">
        <v>2749</v>
      </c>
      <c r="J44" s="561">
        <v>9144</v>
      </c>
      <c r="K44" s="561">
        <v>3396</v>
      </c>
      <c r="L44" s="561">
        <v>4584</v>
      </c>
      <c r="M44" s="561">
        <v>1885</v>
      </c>
      <c r="N44" s="561">
        <v>730</v>
      </c>
      <c r="O44" s="561">
        <v>26</v>
      </c>
      <c r="P44" s="580">
        <v>117736</v>
      </c>
    </row>
    <row r="45" spans="1:16" s="18" customFormat="1" ht="16.5" customHeight="1" thickBot="1">
      <c r="A45" s="567" t="s">
        <v>425</v>
      </c>
      <c r="B45" s="569">
        <v>124860</v>
      </c>
      <c r="C45" s="569">
        <v>3533</v>
      </c>
      <c r="D45" s="569">
        <v>3312</v>
      </c>
      <c r="E45" s="569">
        <v>2957</v>
      </c>
      <c r="F45" s="569">
        <v>5410</v>
      </c>
      <c r="G45" s="570">
        <v>6332</v>
      </c>
      <c r="H45" s="571">
        <v>4914</v>
      </c>
      <c r="I45" s="569">
        <v>4099</v>
      </c>
      <c r="J45" s="569">
        <v>12948</v>
      </c>
      <c r="K45" s="569">
        <v>4947</v>
      </c>
      <c r="L45" s="569">
        <v>6945</v>
      </c>
      <c r="M45" s="569">
        <v>2929</v>
      </c>
      <c r="N45" s="569">
        <v>1330</v>
      </c>
      <c r="O45" s="569">
        <v>25</v>
      </c>
      <c r="P45" s="581">
        <v>184541</v>
      </c>
    </row>
    <row r="46" spans="1:16" s="18" customFormat="1" ht="14.25" customHeight="1">
      <c r="A46" s="18" t="s">
        <v>406</v>
      </c>
    </row>
    <row r="47" spans="1:16" s="18" customFormat="1" ht="24" customHeight="1">
      <c r="A47" s="852" t="s">
        <v>407</v>
      </c>
      <c r="B47" s="852"/>
      <c r="C47" s="852"/>
      <c r="D47" s="852"/>
      <c r="E47" s="852"/>
      <c r="F47" s="852"/>
      <c r="G47" s="852"/>
      <c r="H47" s="582"/>
      <c r="I47" s="582"/>
      <c r="J47" s="582"/>
      <c r="K47" s="582"/>
      <c r="L47" s="582"/>
      <c r="M47" s="582"/>
      <c r="N47" s="582"/>
      <c r="O47" s="582"/>
    </row>
    <row r="48" spans="1:16">
      <c r="A48" s="18" t="s">
        <v>408</v>
      </c>
    </row>
  </sheetData>
  <mergeCells count="17">
    <mergeCell ref="C4:C5"/>
    <mergeCell ref="J4:J5"/>
    <mergeCell ref="P27:P28"/>
    <mergeCell ref="H4:I5"/>
    <mergeCell ref="D4:D5"/>
    <mergeCell ref="A25:G25"/>
    <mergeCell ref="B4:B5"/>
    <mergeCell ref="A47:G47"/>
    <mergeCell ref="A2:G2"/>
    <mergeCell ref="B27:G27"/>
    <mergeCell ref="H27:O27"/>
    <mergeCell ref="A27:A28"/>
    <mergeCell ref="E4:E5"/>
    <mergeCell ref="F4:F5"/>
    <mergeCell ref="G4:G5"/>
    <mergeCell ref="A4:A6"/>
    <mergeCell ref="H2:K2"/>
  </mergeCells>
  <phoneticPr fontId="3"/>
  <printOptions horizontalCentered="1" gridLinesSet="0"/>
  <pageMargins left="0.59055118110236227" right="0.59055118110236227" top="0.78740157480314965" bottom="0.78740157480314965" header="0.59055118110236227" footer="0.59055118110236227"/>
  <pageSetup paperSize="9" orientation="portrait" r:id="rId1"/>
  <headerFooter alignWithMargins="0"/>
  <ignoredErrors>
    <ignoredError sqref="A13:A20 A22:A23 A35:A42 A44: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ColWidth="8.625" defaultRowHeight="13.5"/>
  <cols>
    <col min="1" max="1" width="11.25" style="1" customWidth="1"/>
    <col min="2" max="8" width="10" style="1" customWidth="1"/>
    <col min="9" max="9" width="8.375" style="1" customWidth="1"/>
    <col min="10" max="16384" width="8.625" style="1"/>
  </cols>
  <sheetData>
    <row r="1" spans="1:8" s="3" customFormat="1" ht="13.5" customHeight="1"/>
    <row r="2" spans="1:8" ht="22.5" customHeight="1">
      <c r="A2" s="648" t="s">
        <v>432</v>
      </c>
      <c r="B2" s="648"/>
      <c r="C2" s="648"/>
      <c r="D2" s="648"/>
      <c r="E2" s="648"/>
      <c r="F2" s="648"/>
      <c r="G2" s="648"/>
      <c r="H2" s="648"/>
    </row>
    <row r="3" spans="1:8" s="3" customFormat="1" ht="13.5" customHeight="1">
      <c r="A3" s="414"/>
      <c r="B3" s="414"/>
      <c r="C3" s="414"/>
      <c r="D3" s="414"/>
      <c r="E3" s="414"/>
      <c r="F3" s="414"/>
      <c r="G3" s="414"/>
      <c r="H3" s="414"/>
    </row>
    <row r="4" spans="1:8" s="3" customFormat="1" ht="13.5" customHeight="1" thickBot="1">
      <c r="A4" s="583" t="s">
        <v>433</v>
      </c>
      <c r="B4" s="17"/>
      <c r="C4" s="17"/>
      <c r="D4" s="17"/>
      <c r="E4" s="17"/>
      <c r="F4" s="17"/>
      <c r="G4" s="19"/>
      <c r="H4" s="19"/>
    </row>
    <row r="5" spans="1:8" ht="22.5" customHeight="1">
      <c r="A5" s="680" t="s">
        <v>434</v>
      </c>
      <c r="B5" s="671" t="s">
        <v>435</v>
      </c>
      <c r="C5" s="672"/>
      <c r="D5" s="672"/>
      <c r="E5" s="672"/>
      <c r="F5" s="672"/>
      <c r="G5" s="671" t="s">
        <v>436</v>
      </c>
      <c r="H5" s="875"/>
    </row>
    <row r="6" spans="1:8" ht="22.5" customHeight="1">
      <c r="A6" s="874"/>
      <c r="B6" s="114" t="s">
        <v>441</v>
      </c>
      <c r="C6" s="114" t="s">
        <v>437</v>
      </c>
      <c r="D6" s="114" t="s">
        <v>438</v>
      </c>
      <c r="E6" s="114" t="s">
        <v>442</v>
      </c>
      <c r="F6" s="115" t="s">
        <v>443</v>
      </c>
      <c r="G6" s="115" t="s">
        <v>441</v>
      </c>
      <c r="H6" s="115" t="s">
        <v>438</v>
      </c>
    </row>
    <row r="7" spans="1:8" ht="22.5" customHeight="1">
      <c r="A7" s="541" t="s">
        <v>373</v>
      </c>
      <c r="B7" s="584">
        <v>118527</v>
      </c>
      <c r="C7" s="584">
        <v>11466</v>
      </c>
      <c r="D7" s="584">
        <v>34992</v>
      </c>
      <c r="E7" s="584">
        <v>8535</v>
      </c>
      <c r="F7" s="585">
        <v>63534</v>
      </c>
      <c r="G7" s="586">
        <v>40613</v>
      </c>
      <c r="H7" s="586">
        <v>40613</v>
      </c>
    </row>
    <row r="8" spans="1:8" ht="22.5" customHeight="1">
      <c r="A8" s="541" t="s">
        <v>444</v>
      </c>
      <c r="B8" s="584">
        <v>116544</v>
      </c>
      <c r="C8" s="584">
        <v>19117</v>
      </c>
      <c r="D8" s="584">
        <v>38676</v>
      </c>
      <c r="E8" s="584">
        <v>5928</v>
      </c>
      <c r="F8" s="585">
        <v>52823</v>
      </c>
      <c r="G8" s="587">
        <v>38970</v>
      </c>
      <c r="H8" s="587">
        <v>38970</v>
      </c>
    </row>
    <row r="9" spans="1:8" ht="22.5" customHeight="1">
      <c r="A9" s="546" t="s">
        <v>445</v>
      </c>
      <c r="B9" s="588">
        <v>118736</v>
      </c>
      <c r="C9" s="588">
        <v>20284</v>
      </c>
      <c r="D9" s="588">
        <v>35534</v>
      </c>
      <c r="E9" s="588">
        <v>6218</v>
      </c>
      <c r="F9" s="586">
        <v>56700</v>
      </c>
      <c r="G9" s="586">
        <v>45150</v>
      </c>
      <c r="H9" s="586">
        <v>45150</v>
      </c>
    </row>
    <row r="10" spans="1:8" ht="22.5" customHeight="1">
      <c r="A10" s="546" t="s">
        <v>376</v>
      </c>
      <c r="B10" s="588">
        <v>90402</v>
      </c>
      <c r="C10" s="588">
        <v>0</v>
      </c>
      <c r="D10" s="588">
        <v>29233</v>
      </c>
      <c r="E10" s="588">
        <v>6390</v>
      </c>
      <c r="F10" s="588">
        <v>54779</v>
      </c>
      <c r="G10" s="587">
        <v>39137</v>
      </c>
      <c r="H10" s="587">
        <v>39137</v>
      </c>
    </row>
    <row r="11" spans="1:8" ht="22.5" customHeight="1" thickBot="1">
      <c r="A11" s="549" t="s">
        <v>377</v>
      </c>
      <c r="B11" s="589">
        <v>161202</v>
      </c>
      <c r="C11" s="589">
        <v>0</v>
      </c>
      <c r="D11" s="589">
        <v>36955</v>
      </c>
      <c r="E11" s="589">
        <v>5405</v>
      </c>
      <c r="F11" s="590">
        <v>118842</v>
      </c>
      <c r="G11" s="591">
        <v>53049</v>
      </c>
      <c r="H11" s="592">
        <v>53049</v>
      </c>
    </row>
    <row r="12" spans="1:8" ht="13.5" customHeight="1">
      <c r="A12" s="3" t="s">
        <v>439</v>
      </c>
      <c r="B12" s="3"/>
      <c r="C12" s="3"/>
      <c r="D12" s="3"/>
      <c r="E12" s="3"/>
      <c r="F12" s="3"/>
      <c r="G12" s="3"/>
      <c r="H12" s="3"/>
    </row>
    <row r="13" spans="1:8" ht="13.5" customHeight="1">
      <c r="A13" s="3" t="s">
        <v>446</v>
      </c>
      <c r="B13" s="3"/>
      <c r="C13" s="3"/>
      <c r="D13" s="3"/>
      <c r="E13" s="3"/>
      <c r="F13" s="3"/>
      <c r="G13" s="3"/>
      <c r="H13" s="3"/>
    </row>
    <row r="14" spans="1:8" ht="13.5" customHeight="1">
      <c r="A14" s="3" t="s">
        <v>440</v>
      </c>
      <c r="B14" s="3"/>
      <c r="C14" s="3"/>
      <c r="D14" s="3"/>
      <c r="E14" s="3"/>
      <c r="F14" s="3"/>
      <c r="G14" s="3"/>
      <c r="H14" s="3"/>
    </row>
    <row r="15" spans="1:8" ht="13.5" customHeight="1"/>
    <row r="16" spans="1:8" s="3" customFormat="1" ht="12"/>
    <row r="17" s="3" customFormat="1" ht="12"/>
    <row r="18" s="3" customFormat="1" ht="12"/>
    <row r="19" s="3" customFormat="1" ht="12"/>
    <row r="20" s="3" customFormat="1" ht="12"/>
    <row r="21" s="3" customFormat="1" ht="12"/>
    <row r="22" s="3" customFormat="1" ht="12"/>
    <row r="23" s="3" customFormat="1" ht="12"/>
    <row r="24" s="3" customFormat="1" ht="12"/>
    <row r="25" s="3" customFormat="1" ht="12"/>
    <row r="26" s="3" customFormat="1" ht="12"/>
  </sheetData>
  <mergeCells count="4">
    <mergeCell ref="A5:A6"/>
    <mergeCell ref="B5:F5"/>
    <mergeCell ref="G5:H5"/>
    <mergeCell ref="A2:H2"/>
  </mergeCells>
  <phoneticPr fontId="3"/>
  <printOptions horizontalCentered="1"/>
  <pageMargins left="0.59055118110236227" right="0.59055118110236227" top="0.78740157480314965" bottom="0.78740157480314965" header="0.59055118110236227" footer="0.59055118110236227"/>
  <pageSetup paperSize="9" orientation="portrait" horizontalDpi="300" verticalDpi="300" r:id="rId1"/>
  <headerFooter alignWithMargins="0"/>
  <ignoredErrors>
    <ignoredError sqref="A10:A11 A8:A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52"/>
  <sheetViews>
    <sheetView showGridLines="0" workbookViewId="0"/>
  </sheetViews>
  <sheetFormatPr defaultColWidth="8.625" defaultRowHeight="13.5"/>
  <cols>
    <col min="1" max="1" width="1.25" style="1" customWidth="1"/>
    <col min="2" max="2" width="13.125" style="1" customWidth="1"/>
    <col min="3" max="3" width="1.25" style="1" customWidth="1"/>
    <col min="4" max="4" width="7.25" style="1" customWidth="1"/>
    <col min="5" max="7" width="7.875" style="1" customWidth="1"/>
    <col min="8" max="8" width="8.5" style="1" customWidth="1"/>
    <col min="9" max="11" width="7.875" style="1" customWidth="1"/>
    <col min="12" max="12" width="8.5" style="1" customWidth="1"/>
    <col min="13" max="31" width="8.625" style="38"/>
    <col min="32" max="16384" width="8.625" style="1"/>
  </cols>
  <sheetData>
    <row r="2" spans="1:31" ht="30" customHeight="1">
      <c r="A2" s="650" t="s">
        <v>27</v>
      </c>
      <c r="B2" s="650"/>
      <c r="C2" s="650"/>
      <c r="D2" s="650"/>
      <c r="E2" s="650"/>
      <c r="F2" s="650"/>
      <c r="G2" s="650"/>
      <c r="H2" s="650"/>
      <c r="I2" s="649"/>
      <c r="J2" s="649"/>
      <c r="K2" s="649"/>
      <c r="L2" s="649"/>
    </row>
    <row r="3" spans="1:31" s="3" customFormat="1" ht="13.5" customHeight="1">
      <c r="M3" s="19"/>
      <c r="N3" s="19"/>
      <c r="O3" s="19"/>
      <c r="P3" s="19"/>
      <c r="Q3" s="19"/>
      <c r="R3" s="19"/>
      <c r="S3" s="19"/>
      <c r="T3" s="19"/>
      <c r="U3" s="19"/>
      <c r="V3" s="19"/>
      <c r="W3" s="19"/>
      <c r="X3" s="19"/>
      <c r="Y3" s="19"/>
      <c r="Z3" s="19"/>
      <c r="AA3" s="19"/>
      <c r="AB3" s="19"/>
      <c r="AC3" s="19"/>
      <c r="AD3" s="19"/>
      <c r="AE3" s="19"/>
    </row>
    <row r="4" spans="1:31" ht="22.5" customHeight="1">
      <c r="B4" s="648" t="s">
        <v>28</v>
      </c>
      <c r="C4" s="648"/>
      <c r="D4" s="648"/>
      <c r="E4" s="648"/>
      <c r="F4" s="648"/>
      <c r="G4" s="648"/>
      <c r="H4" s="648"/>
      <c r="I4" s="649"/>
      <c r="J4" s="649"/>
      <c r="K4" s="649"/>
      <c r="L4" s="649"/>
      <c r="M4" s="36"/>
      <c r="N4" s="36"/>
      <c r="O4" s="36"/>
    </row>
    <row r="5" spans="1:31" s="3" customFormat="1" ht="13.5" customHeight="1" thickBot="1">
      <c r="B5" s="17"/>
      <c r="C5" s="17"/>
      <c r="D5" s="17"/>
      <c r="E5" s="17"/>
      <c r="F5" s="17"/>
      <c r="G5" s="17"/>
      <c r="H5" s="4"/>
      <c r="I5" s="17"/>
      <c r="J5" s="17"/>
      <c r="K5" s="17"/>
      <c r="L5" s="4" t="s">
        <v>20</v>
      </c>
      <c r="M5" s="19"/>
      <c r="N5" s="19"/>
      <c r="O5" s="19"/>
      <c r="P5" s="19"/>
      <c r="Q5" s="19"/>
      <c r="R5" s="19"/>
      <c r="S5" s="19"/>
      <c r="T5" s="19"/>
      <c r="U5" s="19"/>
      <c r="V5" s="19"/>
      <c r="W5" s="19"/>
      <c r="X5" s="19"/>
      <c r="Y5" s="19"/>
      <c r="Z5" s="19"/>
      <c r="AA5" s="19"/>
      <c r="AB5" s="19"/>
      <c r="AC5" s="19"/>
      <c r="AD5" s="19"/>
      <c r="AE5" s="19"/>
    </row>
    <row r="6" spans="1:31" s="3" customFormat="1" ht="18" customHeight="1">
      <c r="A6" s="44"/>
      <c r="B6" s="639" t="s">
        <v>15</v>
      </c>
      <c r="C6" s="639"/>
      <c r="D6" s="640"/>
      <c r="E6" s="646" t="s">
        <v>21</v>
      </c>
      <c r="F6" s="647"/>
      <c r="G6" s="647"/>
      <c r="H6" s="647"/>
      <c r="I6" s="646" t="s">
        <v>26</v>
      </c>
      <c r="J6" s="647"/>
      <c r="K6" s="647"/>
      <c r="L6" s="647"/>
      <c r="M6" s="19"/>
      <c r="N6" s="19"/>
      <c r="O6" s="19"/>
      <c r="P6" s="19"/>
      <c r="Q6" s="19"/>
      <c r="R6" s="19"/>
      <c r="S6" s="19"/>
      <c r="T6" s="19"/>
      <c r="U6" s="19"/>
      <c r="V6" s="19"/>
      <c r="W6" s="19"/>
      <c r="X6" s="19"/>
      <c r="Y6" s="19"/>
      <c r="Z6" s="19"/>
      <c r="AA6" s="19"/>
      <c r="AB6" s="19"/>
      <c r="AC6" s="19"/>
      <c r="AD6" s="19"/>
      <c r="AE6" s="19"/>
    </row>
    <row r="7" spans="1:31" s="3" customFormat="1" ht="18" customHeight="1">
      <c r="A7" s="27"/>
      <c r="B7" s="641"/>
      <c r="C7" s="641"/>
      <c r="D7" s="642"/>
      <c r="E7" s="45" t="s">
        <v>16</v>
      </c>
      <c r="F7" s="46" t="s">
        <v>17</v>
      </c>
      <c r="G7" s="46" t="s">
        <v>18</v>
      </c>
      <c r="H7" s="64" t="s">
        <v>19</v>
      </c>
      <c r="I7" s="45" t="s">
        <v>16</v>
      </c>
      <c r="J7" s="46" t="s">
        <v>17</v>
      </c>
      <c r="K7" s="46" t="s">
        <v>18</v>
      </c>
      <c r="L7" s="64" t="s">
        <v>19</v>
      </c>
      <c r="M7" s="19"/>
      <c r="N7" s="19"/>
      <c r="O7" s="19"/>
      <c r="P7" s="19"/>
      <c r="Q7" s="19"/>
      <c r="R7" s="19"/>
      <c r="S7" s="19"/>
      <c r="T7" s="19"/>
      <c r="U7" s="19"/>
      <c r="V7" s="19"/>
      <c r="W7" s="19"/>
      <c r="X7" s="19"/>
      <c r="Y7" s="19"/>
      <c r="Z7" s="19"/>
      <c r="AA7" s="19"/>
      <c r="AB7" s="19"/>
      <c r="AC7" s="19"/>
      <c r="AD7" s="19"/>
      <c r="AE7" s="19"/>
    </row>
    <row r="8" spans="1:31" s="3" customFormat="1" ht="18" customHeight="1">
      <c r="A8" s="22"/>
      <c r="B8" s="636" t="s">
        <v>0</v>
      </c>
      <c r="C8" s="23"/>
      <c r="D8" s="5" t="s">
        <v>1</v>
      </c>
      <c r="E8" s="47">
        <v>1</v>
      </c>
      <c r="F8" s="48">
        <v>5</v>
      </c>
      <c r="G8" s="48">
        <v>9</v>
      </c>
      <c r="H8" s="55">
        <v>114</v>
      </c>
      <c r="I8" s="47">
        <v>1</v>
      </c>
      <c r="J8" s="48">
        <v>5</v>
      </c>
      <c r="K8" s="48">
        <v>9</v>
      </c>
      <c r="L8" s="55">
        <v>122</v>
      </c>
      <c r="M8" s="19"/>
      <c r="N8" s="19"/>
      <c r="O8" s="19"/>
      <c r="P8" s="19"/>
      <c r="Q8" s="19"/>
      <c r="R8" s="19"/>
      <c r="S8" s="19"/>
      <c r="T8" s="19"/>
      <c r="U8" s="19"/>
      <c r="V8" s="19"/>
      <c r="W8" s="19"/>
      <c r="X8" s="19"/>
      <c r="Y8" s="19"/>
      <c r="Z8" s="19"/>
      <c r="AA8" s="19"/>
      <c r="AB8" s="19"/>
      <c r="AC8" s="19"/>
      <c r="AD8" s="19"/>
      <c r="AE8" s="19"/>
    </row>
    <row r="9" spans="1:31" s="3" customFormat="1" ht="18" customHeight="1">
      <c r="A9" s="19"/>
      <c r="B9" s="637"/>
      <c r="C9" s="24"/>
      <c r="D9" s="6" t="s">
        <v>2</v>
      </c>
      <c r="E9" s="49">
        <v>1</v>
      </c>
      <c r="F9" s="50">
        <v>3</v>
      </c>
      <c r="G9" s="50">
        <v>6</v>
      </c>
      <c r="H9" s="56">
        <v>83</v>
      </c>
      <c r="I9" s="49">
        <v>1</v>
      </c>
      <c r="J9" s="50">
        <v>3</v>
      </c>
      <c r="K9" s="50">
        <v>6</v>
      </c>
      <c r="L9" s="56">
        <v>83</v>
      </c>
      <c r="M9" s="19"/>
      <c r="N9" s="19"/>
      <c r="O9" s="19"/>
      <c r="P9" s="19"/>
      <c r="Q9" s="19"/>
      <c r="R9" s="19"/>
      <c r="S9" s="19"/>
      <c r="T9" s="19"/>
      <c r="U9" s="19"/>
      <c r="V9" s="19"/>
      <c r="W9" s="19"/>
      <c r="X9" s="19"/>
      <c r="Y9" s="19"/>
      <c r="Z9" s="19"/>
      <c r="AA9" s="19"/>
      <c r="AB9" s="19"/>
      <c r="AC9" s="19"/>
      <c r="AD9" s="19"/>
      <c r="AE9" s="19"/>
    </row>
    <row r="10" spans="1:31" s="18" customFormat="1" ht="18" customHeight="1">
      <c r="A10" s="25"/>
      <c r="B10" s="638"/>
      <c r="C10" s="26"/>
      <c r="D10" s="9" t="s">
        <v>3</v>
      </c>
      <c r="E10" s="51">
        <v>42</v>
      </c>
      <c r="F10" s="52">
        <v>194</v>
      </c>
      <c r="G10" s="52">
        <v>286</v>
      </c>
      <c r="H10" s="60">
        <v>3510</v>
      </c>
      <c r="I10" s="51">
        <v>42</v>
      </c>
      <c r="J10" s="52">
        <v>193</v>
      </c>
      <c r="K10" s="52">
        <v>295</v>
      </c>
      <c r="L10" s="60">
        <v>3628</v>
      </c>
      <c r="M10" s="37"/>
      <c r="N10" s="42"/>
      <c r="O10" s="42"/>
      <c r="P10" s="37"/>
      <c r="Q10" s="37"/>
      <c r="R10" s="37"/>
      <c r="S10" s="37"/>
      <c r="T10" s="37"/>
      <c r="U10" s="37"/>
      <c r="V10" s="37"/>
      <c r="W10" s="37"/>
      <c r="X10" s="37"/>
      <c r="Y10" s="37"/>
      <c r="Z10" s="37"/>
      <c r="AA10" s="37"/>
      <c r="AB10" s="37"/>
      <c r="AC10" s="37"/>
      <c r="AD10" s="37"/>
      <c r="AE10" s="37"/>
    </row>
    <row r="11" spans="1:31" s="3" customFormat="1" ht="18" customHeight="1">
      <c r="A11" s="22"/>
      <c r="B11" s="636" t="s">
        <v>4</v>
      </c>
      <c r="C11" s="23"/>
      <c r="D11" s="5" t="s">
        <v>1</v>
      </c>
      <c r="E11" s="47">
        <v>36</v>
      </c>
      <c r="F11" s="48">
        <v>514</v>
      </c>
      <c r="G11" s="48">
        <v>816</v>
      </c>
      <c r="H11" s="55">
        <v>13138</v>
      </c>
      <c r="I11" s="47">
        <v>36</v>
      </c>
      <c r="J11" s="48">
        <v>518</v>
      </c>
      <c r="K11" s="48">
        <v>835</v>
      </c>
      <c r="L11" s="55">
        <v>12861</v>
      </c>
      <c r="M11" s="19"/>
      <c r="N11" s="19"/>
      <c r="O11" s="19"/>
      <c r="P11" s="19"/>
      <c r="Q11" s="19"/>
      <c r="R11" s="19"/>
      <c r="S11" s="19"/>
      <c r="T11" s="19"/>
      <c r="U11" s="19"/>
      <c r="V11" s="19"/>
      <c r="W11" s="19"/>
      <c r="X11" s="19"/>
      <c r="Y11" s="19"/>
      <c r="Z11" s="19"/>
      <c r="AA11" s="19"/>
      <c r="AB11" s="19"/>
      <c r="AC11" s="19"/>
      <c r="AD11" s="19"/>
      <c r="AE11" s="19"/>
    </row>
    <row r="12" spans="1:31" s="3" customFormat="1" ht="18" customHeight="1">
      <c r="A12" s="27"/>
      <c r="B12" s="638"/>
      <c r="C12" s="26"/>
      <c r="D12" s="10" t="s">
        <v>2</v>
      </c>
      <c r="E12" s="65">
        <v>1</v>
      </c>
      <c r="F12" s="61">
        <v>18</v>
      </c>
      <c r="G12" s="61">
        <v>25</v>
      </c>
      <c r="H12" s="62">
        <v>693</v>
      </c>
      <c r="I12" s="65">
        <v>1</v>
      </c>
      <c r="J12" s="61">
        <v>18</v>
      </c>
      <c r="K12" s="61">
        <v>25</v>
      </c>
      <c r="L12" s="62">
        <v>682</v>
      </c>
      <c r="M12" s="19"/>
      <c r="N12" s="19"/>
      <c r="O12" s="19"/>
      <c r="P12" s="19"/>
      <c r="Q12" s="19"/>
      <c r="R12" s="19"/>
      <c r="S12" s="19"/>
      <c r="T12" s="19"/>
      <c r="U12" s="19"/>
      <c r="V12" s="19"/>
      <c r="W12" s="19"/>
      <c r="X12" s="19"/>
      <c r="Y12" s="19"/>
      <c r="Z12" s="19"/>
      <c r="AA12" s="19"/>
      <c r="AB12" s="19"/>
      <c r="AC12" s="19"/>
      <c r="AD12" s="19"/>
      <c r="AE12" s="19"/>
    </row>
    <row r="13" spans="1:31" s="3" customFormat="1" ht="18" customHeight="1">
      <c r="A13" s="22"/>
      <c r="B13" s="636" t="s">
        <v>5</v>
      </c>
      <c r="C13" s="23"/>
      <c r="D13" s="5" t="s">
        <v>1</v>
      </c>
      <c r="E13" s="66">
        <v>18</v>
      </c>
      <c r="F13" s="53">
        <v>202</v>
      </c>
      <c r="G13" s="53">
        <v>467</v>
      </c>
      <c r="H13" s="59">
        <v>6056</v>
      </c>
      <c r="I13" s="66">
        <v>18</v>
      </c>
      <c r="J13" s="53">
        <v>208</v>
      </c>
      <c r="K13" s="53">
        <v>473</v>
      </c>
      <c r="L13" s="59">
        <v>5997</v>
      </c>
      <c r="M13" s="19"/>
      <c r="N13" s="19"/>
      <c r="O13" s="19"/>
      <c r="P13" s="19"/>
      <c r="Q13" s="19"/>
      <c r="R13" s="19"/>
      <c r="S13" s="19"/>
      <c r="T13" s="19"/>
      <c r="U13" s="19"/>
      <c r="V13" s="19"/>
      <c r="W13" s="19"/>
      <c r="X13" s="19"/>
      <c r="Y13" s="19"/>
      <c r="Z13" s="19"/>
      <c r="AA13" s="19"/>
      <c r="AB13" s="19"/>
      <c r="AC13" s="19"/>
      <c r="AD13" s="19"/>
      <c r="AE13" s="19"/>
    </row>
    <row r="14" spans="1:31" s="3" customFormat="1" ht="18" customHeight="1">
      <c r="A14" s="19"/>
      <c r="B14" s="637"/>
      <c r="C14" s="24"/>
      <c r="D14" s="6" t="s">
        <v>2</v>
      </c>
      <c r="E14" s="49">
        <v>1</v>
      </c>
      <c r="F14" s="50">
        <v>12</v>
      </c>
      <c r="G14" s="50">
        <v>24</v>
      </c>
      <c r="H14" s="56">
        <v>476</v>
      </c>
      <c r="I14" s="49">
        <v>1</v>
      </c>
      <c r="J14" s="50">
        <v>12</v>
      </c>
      <c r="K14" s="50">
        <v>24</v>
      </c>
      <c r="L14" s="56">
        <v>475</v>
      </c>
      <c r="M14" s="19"/>
      <c r="N14" s="19"/>
      <c r="O14" s="19"/>
      <c r="P14" s="19"/>
      <c r="Q14" s="19"/>
      <c r="R14" s="19"/>
      <c r="S14" s="19"/>
      <c r="T14" s="19"/>
      <c r="U14" s="19"/>
      <c r="V14" s="19"/>
      <c r="W14" s="19"/>
      <c r="X14" s="19"/>
      <c r="Y14" s="19"/>
      <c r="Z14" s="19"/>
      <c r="AA14" s="19"/>
      <c r="AB14" s="19"/>
      <c r="AC14" s="19"/>
      <c r="AD14" s="19"/>
      <c r="AE14" s="19"/>
    </row>
    <row r="15" spans="1:31" s="3" customFormat="1" ht="18" customHeight="1">
      <c r="A15" s="19"/>
      <c r="B15" s="637"/>
      <c r="C15" s="24"/>
      <c r="D15" s="6" t="s">
        <v>10</v>
      </c>
      <c r="E15" s="49">
        <v>1</v>
      </c>
      <c r="F15" s="50">
        <v>12</v>
      </c>
      <c r="G15" s="50">
        <v>27</v>
      </c>
      <c r="H15" s="56">
        <v>479</v>
      </c>
      <c r="I15" s="49">
        <v>1</v>
      </c>
      <c r="J15" s="50">
        <v>12</v>
      </c>
      <c r="K15" s="50">
        <v>25</v>
      </c>
      <c r="L15" s="56">
        <v>478</v>
      </c>
      <c r="M15" s="19"/>
      <c r="N15" s="19"/>
      <c r="O15" s="19"/>
      <c r="P15" s="19"/>
      <c r="Q15" s="19"/>
      <c r="R15" s="19"/>
      <c r="S15" s="19"/>
      <c r="T15" s="19"/>
      <c r="U15" s="19"/>
      <c r="V15" s="19"/>
      <c r="W15" s="19"/>
      <c r="X15" s="19"/>
      <c r="Y15" s="19"/>
      <c r="Z15" s="19"/>
      <c r="AA15" s="19"/>
      <c r="AB15" s="19"/>
      <c r="AC15" s="19"/>
      <c r="AD15" s="19"/>
      <c r="AE15" s="19"/>
    </row>
    <row r="16" spans="1:31" s="3" customFormat="1" ht="18" customHeight="1">
      <c r="A16" s="27"/>
      <c r="B16" s="638"/>
      <c r="C16" s="26"/>
      <c r="D16" s="10" t="s">
        <v>3</v>
      </c>
      <c r="E16" s="51">
        <v>4</v>
      </c>
      <c r="F16" s="52">
        <v>26</v>
      </c>
      <c r="G16" s="52">
        <v>68</v>
      </c>
      <c r="H16" s="60">
        <v>787</v>
      </c>
      <c r="I16" s="51">
        <v>4</v>
      </c>
      <c r="J16" s="52">
        <v>28</v>
      </c>
      <c r="K16" s="52">
        <v>64</v>
      </c>
      <c r="L16" s="60">
        <v>765</v>
      </c>
      <c r="M16" s="19"/>
      <c r="N16" s="19"/>
      <c r="O16" s="19"/>
      <c r="P16" s="19"/>
      <c r="Q16" s="19"/>
      <c r="R16" s="19"/>
      <c r="S16" s="19"/>
      <c r="T16" s="19"/>
      <c r="U16" s="19"/>
      <c r="V16" s="19"/>
      <c r="W16" s="19"/>
      <c r="X16" s="19"/>
      <c r="Y16" s="19"/>
      <c r="Z16" s="19"/>
      <c r="AA16" s="19"/>
      <c r="AB16" s="19"/>
      <c r="AC16" s="19"/>
      <c r="AD16" s="19"/>
      <c r="AE16" s="19"/>
    </row>
    <row r="17" spans="1:31" s="3" customFormat="1" ht="18" customHeight="1">
      <c r="A17" s="22"/>
      <c r="B17" s="636" t="s">
        <v>6</v>
      </c>
      <c r="C17" s="23"/>
      <c r="D17" s="5" t="s">
        <v>7</v>
      </c>
      <c r="E17" s="47">
        <v>7</v>
      </c>
      <c r="F17" s="48">
        <v>137</v>
      </c>
      <c r="G17" s="48">
        <v>432</v>
      </c>
      <c r="H17" s="55">
        <v>5503</v>
      </c>
      <c r="I17" s="47">
        <v>7</v>
      </c>
      <c r="J17" s="48">
        <v>144</v>
      </c>
      <c r="K17" s="48">
        <v>430</v>
      </c>
      <c r="L17" s="55">
        <v>5417</v>
      </c>
      <c r="M17" s="19"/>
      <c r="N17" s="19"/>
      <c r="O17" s="19"/>
      <c r="P17" s="19"/>
      <c r="Q17" s="19"/>
      <c r="R17" s="19"/>
      <c r="S17" s="19"/>
      <c r="T17" s="19"/>
      <c r="U17" s="19"/>
      <c r="V17" s="19"/>
      <c r="W17" s="19"/>
      <c r="X17" s="19"/>
      <c r="Y17" s="19"/>
      <c r="Z17" s="19"/>
      <c r="AA17" s="19"/>
      <c r="AB17" s="19"/>
      <c r="AC17" s="19"/>
      <c r="AD17" s="19"/>
      <c r="AE17" s="19"/>
    </row>
    <row r="18" spans="1:31" s="3" customFormat="1" ht="18" customHeight="1">
      <c r="A18" s="27"/>
      <c r="B18" s="638"/>
      <c r="C18" s="26"/>
      <c r="D18" s="10" t="s">
        <v>3</v>
      </c>
      <c r="E18" s="65">
        <v>6</v>
      </c>
      <c r="F18" s="75" t="s">
        <v>22</v>
      </c>
      <c r="G18" s="61">
        <v>340</v>
      </c>
      <c r="H18" s="62">
        <v>4707</v>
      </c>
      <c r="I18" s="65">
        <v>6</v>
      </c>
      <c r="J18" s="75" t="s">
        <v>22</v>
      </c>
      <c r="K18" s="61">
        <v>338</v>
      </c>
      <c r="L18" s="62">
        <v>4804</v>
      </c>
      <c r="M18" s="19"/>
      <c r="N18" s="19"/>
      <c r="O18" s="19"/>
      <c r="P18" s="19"/>
      <c r="Q18" s="19"/>
      <c r="R18" s="19"/>
      <c r="S18" s="19"/>
      <c r="T18" s="19"/>
      <c r="U18" s="19"/>
      <c r="V18" s="19"/>
      <c r="W18" s="19"/>
      <c r="X18" s="19"/>
      <c r="Y18" s="19"/>
      <c r="Z18" s="19"/>
      <c r="AA18" s="19"/>
      <c r="AB18" s="19"/>
      <c r="AC18" s="19"/>
      <c r="AD18" s="19"/>
      <c r="AE18" s="19"/>
    </row>
    <row r="19" spans="1:31" s="19" customFormat="1" ht="18" customHeight="1">
      <c r="A19" s="28"/>
      <c r="B19" s="43" t="s">
        <v>13</v>
      </c>
      <c r="C19" s="12"/>
      <c r="D19" s="14" t="s">
        <v>2</v>
      </c>
      <c r="E19" s="68">
        <v>1</v>
      </c>
      <c r="F19" s="76" t="s">
        <v>22</v>
      </c>
      <c r="G19" s="69">
        <v>704</v>
      </c>
      <c r="H19" s="70">
        <v>7338</v>
      </c>
      <c r="I19" s="68">
        <v>1</v>
      </c>
      <c r="J19" s="76" t="s">
        <v>22</v>
      </c>
      <c r="K19" s="69">
        <v>688</v>
      </c>
      <c r="L19" s="70">
        <v>7278</v>
      </c>
    </row>
    <row r="20" spans="1:31" s="3" customFormat="1" ht="18" customHeight="1">
      <c r="A20" s="28"/>
      <c r="B20" s="43" t="s">
        <v>12</v>
      </c>
      <c r="C20" s="12"/>
      <c r="D20" s="13" t="s">
        <v>3</v>
      </c>
      <c r="E20" s="71">
        <v>2</v>
      </c>
      <c r="F20" s="77" t="s">
        <v>22</v>
      </c>
      <c r="G20" s="54">
        <v>73</v>
      </c>
      <c r="H20" s="63">
        <v>852</v>
      </c>
      <c r="I20" s="71">
        <v>2</v>
      </c>
      <c r="J20" s="77" t="s">
        <v>22</v>
      </c>
      <c r="K20" s="54">
        <v>75</v>
      </c>
      <c r="L20" s="63">
        <v>831</v>
      </c>
      <c r="M20" s="19"/>
      <c r="N20" s="19"/>
      <c r="O20" s="19"/>
      <c r="P20" s="19"/>
      <c r="Q20" s="19"/>
      <c r="R20" s="19"/>
      <c r="S20" s="19"/>
      <c r="T20" s="19"/>
      <c r="U20" s="19"/>
      <c r="V20" s="19"/>
      <c r="W20" s="19"/>
      <c r="X20" s="19"/>
      <c r="Y20" s="19"/>
      <c r="Z20" s="19"/>
      <c r="AA20" s="19"/>
      <c r="AB20" s="19"/>
      <c r="AC20" s="19"/>
      <c r="AD20" s="19"/>
      <c r="AE20" s="19"/>
    </row>
    <row r="21" spans="1:31" s="3" customFormat="1" ht="18" customHeight="1">
      <c r="A21" s="22"/>
      <c r="B21" s="644" t="s">
        <v>14</v>
      </c>
      <c r="C21" s="15"/>
      <c r="D21" s="8" t="s">
        <v>2</v>
      </c>
      <c r="E21" s="67">
        <v>1</v>
      </c>
      <c r="F21" s="57">
        <v>9</v>
      </c>
      <c r="G21" s="57">
        <v>30</v>
      </c>
      <c r="H21" s="58">
        <v>57</v>
      </c>
      <c r="I21" s="67">
        <v>1</v>
      </c>
      <c r="J21" s="57">
        <v>9</v>
      </c>
      <c r="K21" s="57">
        <v>32</v>
      </c>
      <c r="L21" s="58">
        <v>53</v>
      </c>
      <c r="M21" s="19"/>
      <c r="N21" s="19"/>
      <c r="O21" s="19"/>
      <c r="P21" s="19"/>
      <c r="Q21" s="19"/>
      <c r="R21" s="19"/>
      <c r="S21" s="19"/>
      <c r="T21" s="19"/>
      <c r="U21" s="19"/>
      <c r="V21" s="19"/>
      <c r="W21" s="19"/>
      <c r="X21" s="19"/>
      <c r="Y21" s="19"/>
      <c r="Z21" s="19"/>
      <c r="AA21" s="19"/>
      <c r="AB21" s="19"/>
      <c r="AC21" s="19"/>
      <c r="AD21" s="19"/>
      <c r="AE21" s="19"/>
    </row>
    <row r="22" spans="1:31" s="3" customFormat="1" ht="18" customHeight="1">
      <c r="A22" s="27"/>
      <c r="B22" s="645"/>
      <c r="C22" s="16"/>
      <c r="D22" s="10" t="s">
        <v>7</v>
      </c>
      <c r="E22" s="51">
        <v>4</v>
      </c>
      <c r="F22" s="52">
        <v>141</v>
      </c>
      <c r="G22" s="52">
        <v>334</v>
      </c>
      <c r="H22" s="60">
        <v>407</v>
      </c>
      <c r="I22" s="51">
        <v>4</v>
      </c>
      <c r="J22" s="52">
        <v>139</v>
      </c>
      <c r="K22" s="52">
        <v>330</v>
      </c>
      <c r="L22" s="60">
        <v>396</v>
      </c>
      <c r="M22" s="19"/>
      <c r="N22" s="19"/>
      <c r="O22" s="19"/>
      <c r="P22" s="19"/>
      <c r="Q22" s="19"/>
      <c r="R22" s="19"/>
      <c r="S22" s="19"/>
      <c r="T22" s="19"/>
      <c r="U22" s="19"/>
      <c r="V22" s="19"/>
      <c r="W22" s="19"/>
      <c r="X22" s="19"/>
      <c r="Y22" s="19"/>
      <c r="Z22" s="19"/>
      <c r="AA22" s="19"/>
      <c r="AB22" s="19"/>
      <c r="AC22" s="19"/>
      <c r="AD22" s="19"/>
      <c r="AE22" s="19"/>
    </row>
    <row r="23" spans="1:31" s="3" customFormat="1" ht="18" customHeight="1">
      <c r="A23" s="28"/>
      <c r="B23" s="43" t="s">
        <v>8</v>
      </c>
      <c r="C23" s="29"/>
      <c r="D23" s="11" t="s">
        <v>3</v>
      </c>
      <c r="E23" s="71">
        <v>1</v>
      </c>
      <c r="F23" s="77" t="s">
        <v>22</v>
      </c>
      <c r="G23" s="54">
        <v>4</v>
      </c>
      <c r="H23" s="63">
        <v>0</v>
      </c>
      <c r="I23" s="71">
        <v>1</v>
      </c>
      <c r="J23" s="77" t="s">
        <v>22</v>
      </c>
      <c r="K23" s="54">
        <v>0</v>
      </c>
      <c r="L23" s="63">
        <v>0</v>
      </c>
      <c r="M23" s="19"/>
      <c r="N23" s="19"/>
      <c r="O23" s="19"/>
      <c r="P23" s="19"/>
      <c r="Q23" s="19"/>
      <c r="R23" s="19"/>
      <c r="S23" s="19"/>
      <c r="T23" s="19"/>
      <c r="U23" s="19"/>
      <c r="V23" s="19"/>
      <c r="W23" s="19"/>
      <c r="X23" s="19"/>
      <c r="Y23" s="19"/>
      <c r="Z23" s="19"/>
      <c r="AA23" s="19"/>
      <c r="AB23" s="19"/>
      <c r="AC23" s="19"/>
      <c r="AD23" s="19"/>
      <c r="AE23" s="19"/>
    </row>
    <row r="24" spans="1:31" s="3" customFormat="1" ht="18" customHeight="1">
      <c r="A24" s="22"/>
      <c r="B24" s="636" t="s">
        <v>9</v>
      </c>
      <c r="C24" s="23"/>
      <c r="D24" s="5" t="s">
        <v>7</v>
      </c>
      <c r="E24" s="47">
        <v>1</v>
      </c>
      <c r="F24" s="48">
        <v>3</v>
      </c>
      <c r="G24" s="48">
        <v>15</v>
      </c>
      <c r="H24" s="55">
        <v>153</v>
      </c>
      <c r="I24" s="47">
        <v>1</v>
      </c>
      <c r="J24" s="48">
        <v>3</v>
      </c>
      <c r="K24" s="48">
        <v>14</v>
      </c>
      <c r="L24" s="55">
        <v>153</v>
      </c>
      <c r="M24" s="19"/>
      <c r="N24" s="19"/>
      <c r="O24" s="19"/>
      <c r="P24" s="19"/>
      <c r="Q24" s="19"/>
      <c r="R24" s="19"/>
      <c r="S24" s="19"/>
      <c r="T24" s="19"/>
      <c r="U24" s="19"/>
      <c r="V24" s="19"/>
      <c r="W24" s="19"/>
      <c r="X24" s="19"/>
      <c r="Y24" s="19"/>
      <c r="Z24" s="19"/>
      <c r="AA24" s="19"/>
      <c r="AB24" s="19"/>
      <c r="AC24" s="19"/>
      <c r="AD24" s="19"/>
      <c r="AE24" s="19"/>
    </row>
    <row r="25" spans="1:31" s="3" customFormat="1" ht="18" customHeight="1" thickBot="1">
      <c r="A25" s="17"/>
      <c r="B25" s="643"/>
      <c r="C25" s="30"/>
      <c r="D25" s="7" t="s">
        <v>3</v>
      </c>
      <c r="E25" s="72">
        <v>17</v>
      </c>
      <c r="F25" s="73">
        <v>33</v>
      </c>
      <c r="G25" s="73">
        <v>93</v>
      </c>
      <c r="H25" s="74">
        <v>1502</v>
      </c>
      <c r="I25" s="72">
        <v>16</v>
      </c>
      <c r="J25" s="73">
        <v>32</v>
      </c>
      <c r="K25" s="73">
        <v>93</v>
      </c>
      <c r="L25" s="74">
        <v>1461</v>
      </c>
      <c r="M25" s="19"/>
      <c r="N25" s="19"/>
      <c r="O25" s="19"/>
      <c r="P25" s="19"/>
      <c r="Q25" s="19"/>
      <c r="R25" s="19"/>
      <c r="S25" s="19"/>
      <c r="T25" s="19"/>
      <c r="U25" s="19"/>
      <c r="V25" s="19"/>
      <c r="W25" s="19"/>
      <c r="X25" s="19"/>
      <c r="Y25" s="19"/>
      <c r="Z25" s="19"/>
      <c r="AA25" s="19"/>
      <c r="AB25" s="19"/>
      <c r="AC25" s="19"/>
      <c r="AD25" s="19"/>
      <c r="AE25" s="19"/>
    </row>
    <row r="26" spans="1:31" s="3" customFormat="1" ht="13.5" customHeight="1">
      <c r="A26" s="2" t="s">
        <v>11</v>
      </c>
      <c r="C26" s="2"/>
      <c r="D26" s="20"/>
      <c r="E26" s="21"/>
      <c r="F26" s="21"/>
      <c r="G26" s="21"/>
      <c r="I26" s="21"/>
      <c r="J26" s="21"/>
      <c r="K26" s="21"/>
      <c r="M26" s="19"/>
      <c r="N26" s="19"/>
      <c r="O26" s="19"/>
      <c r="P26" s="19"/>
      <c r="Q26" s="19"/>
      <c r="R26" s="19"/>
      <c r="S26" s="19"/>
      <c r="T26" s="19"/>
      <c r="U26" s="19"/>
      <c r="V26" s="19"/>
      <c r="W26" s="19"/>
      <c r="X26" s="19"/>
      <c r="Y26" s="19"/>
      <c r="Z26" s="19"/>
      <c r="AA26" s="19"/>
      <c r="AB26" s="19"/>
      <c r="AC26" s="19"/>
      <c r="AD26" s="19"/>
      <c r="AE26" s="19"/>
    </row>
    <row r="27" spans="1:31" s="3" customFormat="1" ht="13.5" customHeight="1">
      <c r="A27" s="3" t="s">
        <v>23</v>
      </c>
      <c r="M27" s="19"/>
      <c r="N27" s="19"/>
      <c r="O27" s="19"/>
      <c r="P27" s="19"/>
      <c r="Q27" s="19"/>
      <c r="R27" s="19"/>
      <c r="S27" s="19"/>
      <c r="T27" s="19"/>
      <c r="U27" s="19"/>
      <c r="V27" s="19"/>
      <c r="W27" s="19"/>
      <c r="X27" s="19"/>
      <c r="Y27" s="19"/>
      <c r="Z27" s="19"/>
      <c r="AA27" s="19"/>
      <c r="AB27" s="19"/>
      <c r="AC27" s="19"/>
      <c r="AD27" s="19"/>
      <c r="AE27" s="19"/>
    </row>
    <row r="28" spans="1:31" s="3" customFormat="1" ht="13.5" customHeight="1">
      <c r="A28" s="3" t="s">
        <v>24</v>
      </c>
      <c r="M28" s="19"/>
      <c r="N28" s="19"/>
      <c r="O28" s="19"/>
      <c r="P28" s="19"/>
      <c r="Q28" s="19"/>
      <c r="R28" s="19"/>
      <c r="S28" s="19"/>
      <c r="T28" s="19"/>
      <c r="U28" s="19"/>
      <c r="V28" s="19"/>
      <c r="W28" s="19"/>
      <c r="X28" s="19"/>
      <c r="Y28" s="19"/>
      <c r="Z28" s="19"/>
      <c r="AA28" s="19"/>
      <c r="AB28" s="19"/>
      <c r="AC28" s="19"/>
      <c r="AD28" s="19"/>
      <c r="AE28" s="19"/>
    </row>
    <row r="29" spans="1:31" s="3" customFormat="1" ht="13.5" customHeight="1">
      <c r="A29" s="3" t="s">
        <v>25</v>
      </c>
      <c r="M29" s="19"/>
      <c r="N29" s="19"/>
      <c r="O29" s="19"/>
      <c r="P29" s="19"/>
      <c r="Q29" s="19"/>
      <c r="R29" s="19"/>
      <c r="S29" s="19"/>
      <c r="T29" s="19"/>
      <c r="U29" s="19"/>
      <c r="V29" s="19"/>
      <c r="W29" s="19"/>
      <c r="X29" s="19"/>
      <c r="Y29" s="19"/>
      <c r="Z29" s="19"/>
      <c r="AA29" s="19"/>
      <c r="AB29" s="19"/>
      <c r="AC29" s="19"/>
      <c r="AD29" s="19"/>
      <c r="AE29" s="19"/>
    </row>
    <row r="30" spans="1:31" s="3" customFormat="1" ht="13.5" customHeight="1">
      <c r="M30" s="19"/>
      <c r="N30" s="19"/>
      <c r="O30" s="19"/>
      <c r="P30" s="19"/>
      <c r="Q30" s="19"/>
      <c r="R30" s="19"/>
      <c r="S30" s="19"/>
      <c r="T30" s="19"/>
      <c r="U30" s="19"/>
      <c r="V30" s="19"/>
      <c r="W30" s="19"/>
      <c r="X30" s="19"/>
      <c r="Y30" s="19"/>
      <c r="Z30" s="19"/>
      <c r="AA30" s="19"/>
      <c r="AB30" s="19"/>
      <c r="AC30" s="19"/>
      <c r="AD30" s="19"/>
      <c r="AE30" s="19"/>
    </row>
    <row r="31" spans="1:31" s="3" customFormat="1" ht="22.5" customHeight="1">
      <c r="H31" s="31"/>
      <c r="L31" s="31"/>
      <c r="M31" s="19"/>
      <c r="N31" s="19"/>
      <c r="O31" s="19"/>
      <c r="P31" s="19"/>
      <c r="Q31" s="19"/>
      <c r="R31" s="19"/>
      <c r="S31" s="19"/>
      <c r="T31" s="19"/>
      <c r="U31" s="19"/>
      <c r="V31" s="19"/>
      <c r="W31" s="19"/>
      <c r="X31" s="19"/>
      <c r="Y31" s="19"/>
      <c r="Z31" s="19"/>
      <c r="AA31" s="19"/>
      <c r="AB31" s="19"/>
      <c r="AC31" s="19"/>
      <c r="AD31" s="19"/>
      <c r="AE31" s="19"/>
    </row>
    <row r="32" spans="1:31" s="3" customFormat="1" ht="13.5" customHeight="1">
      <c r="H32" s="19"/>
      <c r="L32" s="19"/>
      <c r="M32" s="19"/>
      <c r="N32" s="19"/>
      <c r="O32" s="19"/>
      <c r="P32" s="19"/>
      <c r="Q32" s="19"/>
      <c r="R32" s="19"/>
      <c r="S32" s="19"/>
      <c r="T32" s="19"/>
      <c r="U32" s="19"/>
      <c r="V32" s="19"/>
      <c r="W32" s="19"/>
      <c r="X32" s="19"/>
      <c r="Y32" s="19"/>
      <c r="Z32" s="19"/>
      <c r="AA32" s="19"/>
      <c r="AB32" s="19"/>
      <c r="AC32" s="19"/>
      <c r="AD32" s="19"/>
      <c r="AE32" s="19"/>
    </row>
    <row r="33" spans="8:31" s="3" customFormat="1" ht="15.75" customHeight="1">
      <c r="H33" s="33"/>
      <c r="L33" s="33"/>
      <c r="M33" s="19"/>
      <c r="N33" s="19"/>
      <c r="O33" s="19"/>
      <c r="P33" s="19"/>
      <c r="Q33" s="19"/>
      <c r="R33" s="19"/>
      <c r="S33" s="19"/>
      <c r="T33" s="19"/>
      <c r="U33" s="19"/>
      <c r="V33" s="19"/>
      <c r="W33" s="19"/>
      <c r="X33" s="19"/>
      <c r="Y33" s="19"/>
      <c r="Z33" s="19"/>
      <c r="AA33" s="19"/>
      <c r="AB33" s="19"/>
      <c r="AC33" s="19"/>
      <c r="AD33" s="19"/>
      <c r="AE33" s="19"/>
    </row>
    <row r="34" spans="8:31" s="3" customFormat="1" ht="15.75" customHeight="1">
      <c r="H34" s="20"/>
      <c r="L34" s="20"/>
      <c r="M34" s="19"/>
      <c r="N34" s="19"/>
      <c r="O34" s="19"/>
      <c r="P34" s="19"/>
      <c r="Q34" s="19"/>
      <c r="R34" s="19"/>
      <c r="S34" s="19"/>
      <c r="T34" s="19"/>
      <c r="U34" s="19"/>
      <c r="V34" s="19"/>
      <c r="W34" s="19"/>
      <c r="X34" s="19"/>
      <c r="Y34" s="19"/>
      <c r="Z34" s="19"/>
      <c r="AA34" s="19"/>
      <c r="AB34" s="19"/>
      <c r="AC34" s="19"/>
      <c r="AD34" s="19"/>
      <c r="AE34" s="19"/>
    </row>
    <row r="35" spans="8:31" s="3" customFormat="1" ht="15.75" customHeight="1">
      <c r="H35" s="34"/>
      <c r="L35" s="34"/>
      <c r="M35" s="19"/>
      <c r="N35" s="19"/>
      <c r="O35" s="19"/>
      <c r="P35" s="19"/>
      <c r="Q35" s="19"/>
      <c r="R35" s="19"/>
      <c r="S35" s="19"/>
      <c r="T35" s="19"/>
      <c r="U35" s="19"/>
      <c r="V35" s="19"/>
      <c r="W35" s="19"/>
      <c r="X35" s="19"/>
      <c r="Y35" s="19"/>
      <c r="Z35" s="19"/>
      <c r="AA35" s="19"/>
      <c r="AB35" s="19"/>
      <c r="AC35" s="19"/>
      <c r="AD35" s="19"/>
      <c r="AE35" s="19"/>
    </row>
    <row r="36" spans="8:31" s="3" customFormat="1" ht="15.75" customHeight="1">
      <c r="H36" s="34"/>
      <c r="L36" s="34"/>
      <c r="M36" s="19"/>
      <c r="N36" s="19"/>
      <c r="O36" s="19"/>
      <c r="P36" s="19"/>
      <c r="Q36" s="19"/>
      <c r="R36" s="19"/>
      <c r="S36" s="19"/>
      <c r="T36" s="19"/>
      <c r="U36" s="19"/>
      <c r="V36" s="19"/>
      <c r="W36" s="19"/>
      <c r="X36" s="19"/>
      <c r="Y36" s="19"/>
      <c r="Z36" s="19"/>
      <c r="AA36" s="19"/>
      <c r="AB36" s="19"/>
      <c r="AC36" s="19"/>
      <c r="AD36" s="19"/>
      <c r="AE36" s="19"/>
    </row>
    <row r="37" spans="8:31" s="3" customFormat="1" ht="15.75" customHeight="1">
      <c r="H37" s="34"/>
      <c r="L37" s="34"/>
      <c r="M37" s="19"/>
      <c r="N37" s="19"/>
      <c r="O37" s="19"/>
      <c r="P37" s="19"/>
      <c r="Q37" s="19"/>
      <c r="R37" s="19"/>
      <c r="S37" s="19"/>
      <c r="T37" s="19"/>
      <c r="U37" s="19"/>
      <c r="V37" s="19"/>
      <c r="W37" s="19"/>
      <c r="X37" s="19"/>
      <c r="Y37" s="19"/>
      <c r="Z37" s="19"/>
      <c r="AA37" s="19"/>
      <c r="AB37" s="19"/>
      <c r="AC37" s="19"/>
      <c r="AD37" s="19"/>
      <c r="AE37" s="19"/>
    </row>
    <row r="38" spans="8:31" s="3" customFormat="1" ht="15.75" customHeight="1">
      <c r="H38" s="34"/>
      <c r="L38" s="34"/>
      <c r="M38" s="19"/>
      <c r="N38" s="19"/>
      <c r="O38" s="19"/>
      <c r="P38" s="19"/>
      <c r="Q38" s="19"/>
      <c r="R38" s="19"/>
      <c r="S38" s="19"/>
      <c r="T38" s="19"/>
      <c r="U38" s="19"/>
      <c r="V38" s="19"/>
      <c r="W38" s="19"/>
      <c r="X38" s="19"/>
      <c r="Y38" s="19"/>
      <c r="Z38" s="19"/>
      <c r="AA38" s="19"/>
      <c r="AB38" s="19"/>
      <c r="AC38" s="19"/>
      <c r="AD38" s="19"/>
      <c r="AE38" s="19"/>
    </row>
    <row r="39" spans="8:31" s="3" customFormat="1" ht="15.75" customHeight="1">
      <c r="H39" s="35"/>
      <c r="L39" s="35"/>
      <c r="M39" s="19"/>
      <c r="N39" s="19"/>
      <c r="O39" s="19"/>
      <c r="P39" s="19"/>
      <c r="Q39" s="19"/>
      <c r="R39" s="19"/>
      <c r="S39" s="19"/>
      <c r="T39" s="19"/>
      <c r="U39" s="19"/>
      <c r="V39" s="19"/>
      <c r="W39" s="19"/>
      <c r="X39" s="19"/>
      <c r="Y39" s="19"/>
      <c r="Z39" s="19"/>
      <c r="AA39" s="19"/>
      <c r="AB39" s="19"/>
      <c r="AC39" s="19"/>
      <c r="AD39" s="19"/>
      <c r="AE39" s="19"/>
    </row>
    <row r="40" spans="8:31" ht="13.5" customHeight="1">
      <c r="H40" s="3"/>
      <c r="L40" s="3"/>
    </row>
    <row r="41" spans="8:31" ht="13.5" customHeight="1">
      <c r="M41" s="39"/>
      <c r="N41" s="39"/>
    </row>
    <row r="42" spans="8:31" ht="22.5" customHeight="1">
      <c r="M42" s="40"/>
      <c r="N42" s="40"/>
    </row>
    <row r="43" spans="8:31">
      <c r="M43" s="39"/>
    </row>
    <row r="44" spans="8:31" ht="15.75" customHeight="1">
      <c r="Q44" s="20"/>
    </row>
    <row r="45" spans="8:31" ht="15.75" customHeight="1">
      <c r="Q45" s="20"/>
    </row>
    <row r="46" spans="8:31" ht="15.75" customHeight="1">
      <c r="Q46" s="35"/>
    </row>
    <row r="47" spans="8:31" ht="15.75" customHeight="1">
      <c r="Q47" s="35"/>
    </row>
    <row r="48" spans="8:31" ht="15.75" customHeight="1">
      <c r="Q48" s="35"/>
    </row>
    <row r="49" spans="1:17" ht="15.75" customHeight="1">
      <c r="Q49" s="35"/>
    </row>
    <row r="50" spans="1:17" ht="15.75" customHeight="1">
      <c r="Q50" s="35"/>
    </row>
    <row r="51" spans="1:17">
      <c r="M51" s="39"/>
      <c r="N51" s="39"/>
    </row>
    <row r="52" spans="1:17">
      <c r="A52" s="32"/>
      <c r="B52" s="32"/>
      <c r="C52" s="32"/>
      <c r="D52" s="32"/>
      <c r="E52" s="32"/>
      <c r="F52" s="32"/>
      <c r="G52" s="32"/>
      <c r="H52" s="32"/>
      <c r="I52" s="32"/>
      <c r="J52" s="32"/>
      <c r="K52" s="32"/>
      <c r="L52" s="32"/>
      <c r="M52" s="41"/>
      <c r="N52" s="41"/>
    </row>
  </sheetData>
  <mergeCells count="11">
    <mergeCell ref="E6:H6"/>
    <mergeCell ref="B4:L4"/>
    <mergeCell ref="A2:L2"/>
    <mergeCell ref="I6:L6"/>
    <mergeCell ref="B8:B10"/>
    <mergeCell ref="B6:D7"/>
    <mergeCell ref="B24:B25"/>
    <mergeCell ref="B11:B12"/>
    <mergeCell ref="B13:B16"/>
    <mergeCell ref="B17:B18"/>
    <mergeCell ref="B21:B22"/>
  </mergeCells>
  <phoneticPr fontId="3"/>
  <printOptions horizontalCentered="1"/>
  <pageMargins left="0.78740157480314965" right="0.78740157480314965" top="0.78740157480314965" bottom="0.78740157480314965" header="0.59055118110236227" footer="0.59055118110236227"/>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3.5"/>
  <cols>
    <col min="1" max="1" width="11.25" style="594" customWidth="1"/>
    <col min="2" max="6" width="9.75" style="594" customWidth="1"/>
    <col min="7" max="8" width="9" style="594"/>
    <col min="9" max="9" width="9.5" style="594" customWidth="1"/>
    <col min="10" max="12" width="8.5" style="594" customWidth="1"/>
    <col min="13" max="13" width="8.375" style="594" customWidth="1"/>
    <col min="14" max="16384" width="9" style="594"/>
  </cols>
  <sheetData>
    <row r="1" spans="1:13">
      <c r="A1" s="593"/>
      <c r="B1" s="593"/>
      <c r="C1" s="593"/>
      <c r="D1" s="593"/>
      <c r="E1" s="593"/>
      <c r="F1" s="593"/>
      <c r="G1" s="593"/>
      <c r="H1" s="593"/>
      <c r="I1" s="593"/>
      <c r="J1" s="593"/>
      <c r="K1" s="593"/>
      <c r="L1" s="593"/>
      <c r="M1" s="593"/>
    </row>
    <row r="2" spans="1:13" ht="22.5" customHeight="1">
      <c r="A2" s="878" t="s">
        <v>449</v>
      </c>
      <c r="B2" s="878"/>
      <c r="C2" s="878"/>
      <c r="D2" s="878"/>
      <c r="E2" s="878"/>
      <c r="F2" s="878"/>
      <c r="G2" s="878"/>
      <c r="H2" s="878"/>
      <c r="I2" s="878"/>
      <c r="J2" s="595"/>
      <c r="K2" s="595"/>
      <c r="L2" s="595"/>
      <c r="M2" s="595"/>
    </row>
    <row r="3" spans="1:13" ht="13.5" customHeight="1">
      <c r="A3" s="595"/>
      <c r="B3" s="595"/>
      <c r="C3" s="595"/>
      <c r="D3" s="595"/>
      <c r="E3" s="595"/>
      <c r="F3" s="595"/>
      <c r="G3" s="595"/>
      <c r="H3" s="595"/>
      <c r="I3" s="595"/>
      <c r="J3" s="595"/>
      <c r="K3" s="595"/>
      <c r="L3" s="595"/>
      <c r="M3" s="595"/>
    </row>
    <row r="4" spans="1:13" ht="14.25" thickBot="1">
      <c r="A4" s="596" t="s">
        <v>450</v>
      </c>
      <c r="B4" s="596"/>
      <c r="C4" s="596"/>
      <c r="D4" s="596"/>
      <c r="E4" s="597"/>
      <c r="F4" s="597"/>
      <c r="G4" s="596"/>
      <c r="H4" s="596"/>
      <c r="I4" s="596"/>
      <c r="J4" s="596"/>
      <c r="K4" s="596"/>
      <c r="L4" s="596"/>
      <c r="M4" s="596"/>
    </row>
    <row r="5" spans="1:13" ht="22.5" customHeight="1">
      <c r="A5" s="882" t="s">
        <v>451</v>
      </c>
      <c r="B5" s="884" t="s">
        <v>452</v>
      </c>
      <c r="C5" s="876" t="s">
        <v>453</v>
      </c>
      <c r="D5" s="876" t="s">
        <v>454</v>
      </c>
      <c r="E5" s="884" t="s">
        <v>455</v>
      </c>
      <c r="F5" s="876" t="s">
        <v>456</v>
      </c>
      <c r="G5" s="879" t="s">
        <v>447</v>
      </c>
      <c r="H5" s="880"/>
      <c r="I5" s="881"/>
    </row>
    <row r="6" spans="1:13" ht="39" customHeight="1">
      <c r="A6" s="883"/>
      <c r="B6" s="885"/>
      <c r="C6" s="887"/>
      <c r="D6" s="887"/>
      <c r="E6" s="886"/>
      <c r="F6" s="877"/>
      <c r="G6" s="598" t="s">
        <v>457</v>
      </c>
      <c r="H6" s="598" t="s">
        <v>458</v>
      </c>
      <c r="I6" s="599" t="s">
        <v>459</v>
      </c>
    </row>
    <row r="7" spans="1:13" ht="22.5" customHeight="1">
      <c r="A7" s="600" t="s">
        <v>373</v>
      </c>
      <c r="B7" s="601">
        <v>706538</v>
      </c>
      <c r="C7" s="601">
        <v>2669</v>
      </c>
      <c r="D7" s="601">
        <v>343</v>
      </c>
      <c r="E7" s="601">
        <v>330099</v>
      </c>
      <c r="F7" s="601">
        <v>9685</v>
      </c>
      <c r="G7" s="601">
        <v>42779</v>
      </c>
      <c r="H7" s="601">
        <v>154139</v>
      </c>
      <c r="I7" s="602">
        <v>2538</v>
      </c>
    </row>
    <row r="8" spans="1:13" ht="22.5" customHeight="1">
      <c r="A8" s="603" t="s">
        <v>460</v>
      </c>
      <c r="B8" s="604">
        <v>741013</v>
      </c>
      <c r="C8" s="604">
        <v>2666</v>
      </c>
      <c r="D8" s="604">
        <v>342</v>
      </c>
      <c r="E8" s="604">
        <v>344303</v>
      </c>
      <c r="F8" s="604">
        <v>6962</v>
      </c>
      <c r="G8" s="604">
        <v>46536</v>
      </c>
      <c r="H8" s="604">
        <v>179520</v>
      </c>
      <c r="I8" s="605">
        <v>38660</v>
      </c>
    </row>
    <row r="9" spans="1:13" ht="22.5" customHeight="1">
      <c r="A9" s="603" t="s">
        <v>461</v>
      </c>
      <c r="B9" s="604">
        <v>772427</v>
      </c>
      <c r="C9" s="604">
        <v>2500</v>
      </c>
      <c r="D9" s="604">
        <v>341</v>
      </c>
      <c r="E9" s="604">
        <v>367892</v>
      </c>
      <c r="F9" s="604">
        <v>8142</v>
      </c>
      <c r="G9" s="604">
        <v>46633</v>
      </c>
      <c r="H9" s="604">
        <v>180643</v>
      </c>
      <c r="I9" s="605">
        <v>40525</v>
      </c>
    </row>
    <row r="10" spans="1:13" ht="22.5" customHeight="1">
      <c r="A10" s="606" t="s">
        <v>462</v>
      </c>
      <c r="B10" s="607">
        <v>816139</v>
      </c>
      <c r="C10" s="607">
        <v>2443</v>
      </c>
      <c r="D10" s="607">
        <v>342</v>
      </c>
      <c r="E10" s="607">
        <v>344229</v>
      </c>
      <c r="F10" s="607">
        <v>10748</v>
      </c>
      <c r="G10" s="607">
        <v>47501</v>
      </c>
      <c r="H10" s="607">
        <v>186346</v>
      </c>
      <c r="I10" s="608">
        <v>66405</v>
      </c>
    </row>
    <row r="11" spans="1:13" ht="22.5" customHeight="1" thickBot="1">
      <c r="A11" s="609" t="s">
        <v>463</v>
      </c>
      <c r="B11" s="610">
        <v>844787</v>
      </c>
      <c r="C11" s="610">
        <v>2357</v>
      </c>
      <c r="D11" s="610">
        <v>343</v>
      </c>
      <c r="E11" s="611">
        <v>337876</v>
      </c>
      <c r="F11" s="611">
        <v>13570</v>
      </c>
      <c r="G11" s="611">
        <v>46469</v>
      </c>
      <c r="H11" s="611">
        <v>181313</v>
      </c>
      <c r="I11" s="612">
        <v>34282</v>
      </c>
    </row>
    <row r="12" spans="1:13">
      <c r="A12" s="593" t="s">
        <v>448</v>
      </c>
      <c r="B12" s="593"/>
      <c r="C12" s="593"/>
      <c r="D12" s="593"/>
      <c r="E12" s="593"/>
      <c r="F12" s="593"/>
      <c r="G12" s="593"/>
      <c r="H12" s="593"/>
      <c r="I12" s="593"/>
      <c r="J12" s="593"/>
      <c r="K12" s="593"/>
      <c r="L12" s="593"/>
      <c r="M12" s="593"/>
    </row>
    <row r="13" spans="1:13">
      <c r="A13" s="613" t="s">
        <v>464</v>
      </c>
      <c r="B13" s="593"/>
      <c r="C13" s="593"/>
      <c r="D13" s="593"/>
      <c r="E13" s="593"/>
      <c r="F13" s="593"/>
      <c r="G13" s="593"/>
      <c r="H13" s="593"/>
      <c r="I13" s="593"/>
      <c r="J13" s="593"/>
      <c r="K13" s="593"/>
      <c r="L13" s="593"/>
      <c r="M13" s="593"/>
    </row>
  </sheetData>
  <mergeCells count="8">
    <mergeCell ref="F5:F6"/>
    <mergeCell ref="A2:I2"/>
    <mergeCell ref="G5:I5"/>
    <mergeCell ref="A5:A6"/>
    <mergeCell ref="B5:B6"/>
    <mergeCell ref="E5:E6"/>
    <mergeCell ref="C5:C6"/>
    <mergeCell ref="D5:D6"/>
  </mergeCells>
  <phoneticPr fontId="22"/>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ignoredErrors>
    <ignoredError sqref="A8:A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3.5"/>
  <cols>
    <col min="1" max="1" width="12.5" style="81" customWidth="1"/>
    <col min="2" max="3" width="9.375" style="81" customWidth="1"/>
    <col min="4" max="4" width="8.75" style="81" customWidth="1"/>
    <col min="5" max="7" width="9.375" style="81" customWidth="1"/>
    <col min="8" max="9" width="8.75" style="81" customWidth="1"/>
    <col min="10" max="16384" width="9" style="81"/>
  </cols>
  <sheetData>
    <row r="1" spans="1:9">
      <c r="A1" s="80"/>
      <c r="B1" s="80"/>
      <c r="C1" s="80"/>
      <c r="D1" s="80"/>
      <c r="E1" s="80"/>
      <c r="F1" s="80"/>
      <c r="G1" s="80"/>
      <c r="H1" s="80"/>
      <c r="I1" s="80"/>
    </row>
    <row r="2" spans="1:9" ht="22.5" customHeight="1">
      <c r="A2" s="654" t="s">
        <v>39</v>
      </c>
      <c r="B2" s="654"/>
      <c r="C2" s="654"/>
      <c r="D2" s="654"/>
      <c r="E2" s="654"/>
      <c r="F2" s="654"/>
      <c r="G2" s="654"/>
      <c r="H2" s="654"/>
      <c r="I2" s="654"/>
    </row>
    <row r="3" spans="1:9" ht="14.25" thickBot="1">
      <c r="A3" s="82"/>
      <c r="B3" s="82"/>
      <c r="C3" s="82"/>
      <c r="D3" s="82"/>
      <c r="E3" s="82"/>
      <c r="F3" s="82"/>
      <c r="G3" s="82"/>
      <c r="H3" s="82"/>
      <c r="I3" s="83" t="s">
        <v>40</v>
      </c>
    </row>
    <row r="4" spans="1:9" ht="18" customHeight="1">
      <c r="A4" s="655" t="s">
        <v>41</v>
      </c>
      <c r="B4" s="651" t="s">
        <v>29</v>
      </c>
      <c r="C4" s="652"/>
      <c r="D4" s="657" t="s">
        <v>30</v>
      </c>
      <c r="E4" s="651" t="s">
        <v>42</v>
      </c>
      <c r="F4" s="653"/>
      <c r="G4" s="652"/>
      <c r="H4" s="657" t="s">
        <v>31</v>
      </c>
      <c r="I4" s="651" t="s">
        <v>32</v>
      </c>
    </row>
    <row r="5" spans="1:9" ht="18" customHeight="1">
      <c r="A5" s="656"/>
      <c r="B5" s="84" t="s">
        <v>33</v>
      </c>
      <c r="C5" s="85" t="s">
        <v>34</v>
      </c>
      <c r="D5" s="658"/>
      <c r="E5" s="85" t="s">
        <v>35</v>
      </c>
      <c r="F5" s="85" t="s">
        <v>36</v>
      </c>
      <c r="G5" s="85" t="s">
        <v>37</v>
      </c>
      <c r="H5" s="658"/>
      <c r="I5" s="659"/>
    </row>
    <row r="6" spans="1:9" ht="18" customHeight="1">
      <c r="A6" s="86" t="s">
        <v>43</v>
      </c>
      <c r="B6" s="87">
        <v>2</v>
      </c>
      <c r="C6" s="88">
        <v>43</v>
      </c>
      <c r="D6" s="88">
        <v>204</v>
      </c>
      <c r="E6" s="88">
        <v>3833</v>
      </c>
      <c r="F6" s="88">
        <v>1938</v>
      </c>
      <c r="G6" s="88">
        <v>1895</v>
      </c>
      <c r="H6" s="88">
        <v>314</v>
      </c>
      <c r="I6" s="87">
        <v>44</v>
      </c>
    </row>
    <row r="7" spans="1:9" ht="18" customHeight="1">
      <c r="A7" s="89" t="s">
        <v>44</v>
      </c>
      <c r="B7" s="87">
        <v>2</v>
      </c>
      <c r="C7" s="88">
        <v>43</v>
      </c>
      <c r="D7" s="88">
        <v>200</v>
      </c>
      <c r="E7" s="88">
        <v>3716</v>
      </c>
      <c r="F7" s="88">
        <v>1843</v>
      </c>
      <c r="G7" s="88">
        <v>1873</v>
      </c>
      <c r="H7" s="88">
        <v>315</v>
      </c>
      <c r="I7" s="87">
        <v>42</v>
      </c>
    </row>
    <row r="8" spans="1:9" ht="18" customHeight="1">
      <c r="A8" s="89" t="s">
        <v>45</v>
      </c>
      <c r="B8" s="87">
        <v>2</v>
      </c>
      <c r="C8" s="88">
        <v>44</v>
      </c>
      <c r="D8" s="88">
        <v>204</v>
      </c>
      <c r="E8" s="88">
        <v>3777</v>
      </c>
      <c r="F8" s="88">
        <v>1945</v>
      </c>
      <c r="G8" s="88">
        <v>1832</v>
      </c>
      <c r="H8" s="88">
        <v>317</v>
      </c>
      <c r="I8" s="87">
        <v>54</v>
      </c>
    </row>
    <row r="9" spans="1:9" ht="18" customHeight="1">
      <c r="A9" s="90" t="s">
        <v>38</v>
      </c>
      <c r="B9" s="87">
        <v>2</v>
      </c>
      <c r="C9" s="88">
        <v>42</v>
      </c>
      <c r="D9" s="88">
        <v>202</v>
      </c>
      <c r="E9" s="88">
        <v>3707</v>
      </c>
      <c r="F9" s="88">
        <v>1897</v>
      </c>
      <c r="G9" s="88">
        <v>1810</v>
      </c>
      <c r="H9" s="88">
        <v>301</v>
      </c>
      <c r="I9" s="87">
        <v>57</v>
      </c>
    </row>
    <row r="10" spans="1:9" ht="18" customHeight="1" thickBot="1">
      <c r="A10" s="91" t="s">
        <v>46</v>
      </c>
      <c r="B10" s="92">
        <v>2</v>
      </c>
      <c r="C10" s="93">
        <v>42</v>
      </c>
      <c r="D10" s="93">
        <v>201</v>
      </c>
      <c r="E10" s="93">
        <v>3833</v>
      </c>
      <c r="F10" s="93">
        <v>1998</v>
      </c>
      <c r="G10" s="93">
        <v>1835</v>
      </c>
      <c r="H10" s="93">
        <v>310</v>
      </c>
      <c r="I10" s="92">
        <v>61</v>
      </c>
    </row>
    <row r="11" spans="1:9">
      <c r="A11" s="94" t="s">
        <v>11</v>
      </c>
      <c r="B11" s="80"/>
      <c r="C11" s="80"/>
      <c r="D11" s="80"/>
      <c r="E11" s="80"/>
      <c r="F11" s="80"/>
      <c r="G11" s="80"/>
      <c r="H11" s="80"/>
      <c r="I11" s="80"/>
    </row>
  </sheetData>
  <mergeCells count="7">
    <mergeCell ref="B4:C4"/>
    <mergeCell ref="E4:G4"/>
    <mergeCell ref="A2:I2"/>
    <mergeCell ref="A4:A5"/>
    <mergeCell ref="D4:D5"/>
    <mergeCell ref="H4:H5"/>
    <mergeCell ref="I4:I5"/>
  </mergeCells>
  <phoneticPr fontId="22"/>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ignoredErrors>
    <ignoredError sqref="A11 A7:A8 A9:A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3.5"/>
  <cols>
    <col min="1" max="1" width="9.375" style="96" customWidth="1"/>
    <col min="2" max="2" width="8.125" style="96" customWidth="1"/>
    <col min="3" max="3" width="7.5" style="96" customWidth="1"/>
    <col min="4" max="4" width="7.25" style="96" customWidth="1"/>
    <col min="5" max="7" width="8.5" style="96" customWidth="1"/>
    <col min="8" max="11" width="7.25" style="96" customWidth="1"/>
    <col min="12" max="16384" width="9" style="96"/>
  </cols>
  <sheetData>
    <row r="1" spans="1:11">
      <c r="A1" s="95"/>
      <c r="B1" s="95"/>
      <c r="C1" s="95"/>
      <c r="D1" s="95"/>
      <c r="E1" s="95"/>
      <c r="F1" s="95"/>
      <c r="G1" s="95"/>
      <c r="H1" s="95"/>
      <c r="I1" s="95"/>
      <c r="J1" s="95"/>
      <c r="K1" s="95"/>
    </row>
    <row r="2" spans="1:11" ht="22.5" customHeight="1">
      <c r="A2" s="665" t="s">
        <v>47</v>
      </c>
      <c r="B2" s="665"/>
      <c r="C2" s="665"/>
      <c r="D2" s="665"/>
      <c r="E2" s="665"/>
      <c r="F2" s="665"/>
      <c r="G2" s="665"/>
      <c r="H2" s="665"/>
      <c r="I2" s="665"/>
      <c r="J2" s="665"/>
      <c r="K2" s="665"/>
    </row>
    <row r="3" spans="1:11" ht="14.25" thickBot="1">
      <c r="A3" s="97"/>
      <c r="B3" s="97"/>
      <c r="C3" s="97"/>
      <c r="D3" s="97"/>
      <c r="E3" s="97"/>
      <c r="F3" s="97"/>
      <c r="G3" s="97"/>
      <c r="H3" s="97"/>
      <c r="I3" s="97"/>
      <c r="J3" s="97"/>
      <c r="K3" s="98" t="s">
        <v>48</v>
      </c>
    </row>
    <row r="4" spans="1:11" ht="18" customHeight="1">
      <c r="A4" s="666" t="s">
        <v>49</v>
      </c>
      <c r="B4" s="662" t="s">
        <v>50</v>
      </c>
      <c r="C4" s="664"/>
      <c r="D4" s="660" t="s">
        <v>30</v>
      </c>
      <c r="E4" s="662" t="s">
        <v>51</v>
      </c>
      <c r="F4" s="669"/>
      <c r="G4" s="670"/>
      <c r="H4" s="662" t="s">
        <v>52</v>
      </c>
      <c r="I4" s="663"/>
      <c r="J4" s="664"/>
      <c r="K4" s="662" t="s">
        <v>32</v>
      </c>
    </row>
    <row r="5" spans="1:11" ht="18" customHeight="1">
      <c r="A5" s="667"/>
      <c r="B5" s="100" t="s">
        <v>53</v>
      </c>
      <c r="C5" s="101" t="s">
        <v>34</v>
      </c>
      <c r="D5" s="661"/>
      <c r="E5" s="101" t="s">
        <v>35</v>
      </c>
      <c r="F5" s="101" t="s">
        <v>36</v>
      </c>
      <c r="G5" s="101" t="s">
        <v>37</v>
      </c>
      <c r="H5" s="101" t="s">
        <v>35</v>
      </c>
      <c r="I5" s="101" t="s">
        <v>36</v>
      </c>
      <c r="J5" s="101" t="s">
        <v>37</v>
      </c>
      <c r="K5" s="668"/>
    </row>
    <row r="6" spans="1:11" ht="18" customHeight="1">
      <c r="A6" s="102" t="s">
        <v>43</v>
      </c>
      <c r="B6" s="103">
        <v>37</v>
      </c>
      <c r="C6" s="104">
        <v>0</v>
      </c>
      <c r="D6" s="104">
        <v>532</v>
      </c>
      <c r="E6" s="104">
        <v>14527</v>
      </c>
      <c r="F6" s="104">
        <v>7362</v>
      </c>
      <c r="G6" s="104">
        <v>7165</v>
      </c>
      <c r="H6" s="104">
        <v>832</v>
      </c>
      <c r="I6" s="104">
        <v>308</v>
      </c>
      <c r="J6" s="104">
        <v>524</v>
      </c>
      <c r="K6" s="105">
        <v>144</v>
      </c>
    </row>
    <row r="7" spans="1:11" ht="18" customHeight="1">
      <c r="A7" s="106" t="s">
        <v>44</v>
      </c>
      <c r="B7" s="104">
        <v>37</v>
      </c>
      <c r="C7" s="104">
        <v>0</v>
      </c>
      <c r="D7" s="104">
        <v>528</v>
      </c>
      <c r="E7" s="104">
        <v>14294</v>
      </c>
      <c r="F7" s="104">
        <v>7244</v>
      </c>
      <c r="G7" s="104">
        <v>7050</v>
      </c>
      <c r="H7" s="104">
        <v>826</v>
      </c>
      <c r="I7" s="104">
        <v>300</v>
      </c>
      <c r="J7" s="104">
        <v>526</v>
      </c>
      <c r="K7" s="105">
        <v>148</v>
      </c>
    </row>
    <row r="8" spans="1:11" ht="18" customHeight="1">
      <c r="A8" s="106" t="s">
        <v>54</v>
      </c>
      <c r="B8" s="104">
        <v>37</v>
      </c>
      <c r="C8" s="104">
        <v>0</v>
      </c>
      <c r="D8" s="104">
        <v>529</v>
      </c>
      <c r="E8" s="104">
        <v>14055</v>
      </c>
      <c r="F8" s="104">
        <v>7135</v>
      </c>
      <c r="G8" s="104">
        <v>6920</v>
      </c>
      <c r="H8" s="104">
        <v>825</v>
      </c>
      <c r="I8" s="104">
        <v>304</v>
      </c>
      <c r="J8" s="104">
        <v>521</v>
      </c>
      <c r="K8" s="105">
        <v>139</v>
      </c>
    </row>
    <row r="9" spans="1:11" ht="18" customHeight="1">
      <c r="A9" s="107" t="s">
        <v>38</v>
      </c>
      <c r="B9" s="104">
        <v>37</v>
      </c>
      <c r="C9" s="104">
        <v>0</v>
      </c>
      <c r="D9" s="104">
        <v>532</v>
      </c>
      <c r="E9" s="104">
        <v>13831</v>
      </c>
      <c r="F9" s="104">
        <v>7042</v>
      </c>
      <c r="G9" s="104">
        <v>6789</v>
      </c>
      <c r="H9" s="104">
        <v>841</v>
      </c>
      <c r="I9" s="104">
        <v>306</v>
      </c>
      <c r="J9" s="104">
        <v>535</v>
      </c>
      <c r="K9" s="105">
        <v>127</v>
      </c>
    </row>
    <row r="10" spans="1:11" ht="18" customHeight="1" thickBot="1">
      <c r="A10" s="108" t="s">
        <v>46</v>
      </c>
      <c r="B10" s="109">
        <v>37</v>
      </c>
      <c r="C10" s="109">
        <v>0</v>
      </c>
      <c r="D10" s="109">
        <v>536</v>
      </c>
      <c r="E10" s="109">
        <v>13543</v>
      </c>
      <c r="F10" s="109">
        <v>6832</v>
      </c>
      <c r="G10" s="109">
        <v>6711</v>
      </c>
      <c r="H10" s="109">
        <v>860</v>
      </c>
      <c r="I10" s="109">
        <v>305</v>
      </c>
      <c r="J10" s="109">
        <v>555</v>
      </c>
      <c r="K10" s="110">
        <v>120</v>
      </c>
    </row>
    <row r="11" spans="1:11">
      <c r="A11" s="95" t="s">
        <v>55</v>
      </c>
      <c r="B11" s="95"/>
      <c r="C11" s="95"/>
      <c r="D11" s="95"/>
      <c r="E11" s="95"/>
      <c r="F11" s="95"/>
      <c r="G11" s="95"/>
      <c r="H11" s="95"/>
      <c r="I11" s="95"/>
      <c r="J11" s="95"/>
      <c r="K11" s="95"/>
    </row>
  </sheetData>
  <mergeCells count="7">
    <mergeCell ref="D4:D5"/>
    <mergeCell ref="H4:J4"/>
    <mergeCell ref="A2:K2"/>
    <mergeCell ref="A4:A5"/>
    <mergeCell ref="K4:K5"/>
    <mergeCell ref="E4:G4"/>
    <mergeCell ref="B4:C4"/>
  </mergeCells>
  <phoneticPr fontId="22"/>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ignoredErrors>
    <ignoredError sqref="A7:A8 A9:A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2"/>
  <sheetViews>
    <sheetView showGridLines="0" workbookViewId="0"/>
  </sheetViews>
  <sheetFormatPr defaultRowHeight="13.5"/>
  <cols>
    <col min="1" max="1" width="11.25" style="1" customWidth="1"/>
    <col min="2" max="4" width="7.25" style="1" customWidth="1"/>
    <col min="5" max="7" width="8.75" style="1" customWidth="1"/>
    <col min="8" max="11" width="6.875" style="1" customWidth="1"/>
    <col min="12" max="12" width="5.875" style="1" customWidth="1"/>
    <col min="13" max="16384" width="9" style="1"/>
  </cols>
  <sheetData>
    <row r="1" spans="1:15" ht="10.5" customHeight="1"/>
    <row r="2" spans="1:15" ht="19.5" customHeight="1">
      <c r="A2" s="648" t="s">
        <v>56</v>
      </c>
      <c r="B2" s="648"/>
      <c r="C2" s="648"/>
      <c r="D2" s="648"/>
      <c r="E2" s="648"/>
      <c r="F2" s="648"/>
      <c r="G2" s="648"/>
      <c r="H2" s="676"/>
      <c r="I2" s="676"/>
      <c r="J2" s="676"/>
      <c r="K2" s="676"/>
    </row>
    <row r="3" spans="1:15" s="3" customFormat="1" ht="13.5" customHeight="1" thickBot="1">
      <c r="A3" s="17"/>
      <c r="B3" s="17"/>
      <c r="C3" s="17"/>
      <c r="D3" s="17"/>
      <c r="E3" s="19"/>
      <c r="F3" s="19"/>
      <c r="G3" s="19"/>
      <c r="K3" s="4" t="s">
        <v>48</v>
      </c>
    </row>
    <row r="4" spans="1:15" s="3" customFormat="1" ht="18" customHeight="1">
      <c r="A4" s="674" t="s">
        <v>57</v>
      </c>
      <c r="B4" s="671" t="s">
        <v>59</v>
      </c>
      <c r="C4" s="680"/>
      <c r="D4" s="677" t="s">
        <v>30</v>
      </c>
      <c r="E4" s="671" t="s">
        <v>60</v>
      </c>
      <c r="F4" s="672"/>
      <c r="G4" s="673"/>
      <c r="H4" s="671" t="s">
        <v>61</v>
      </c>
      <c r="I4" s="672"/>
      <c r="J4" s="673"/>
      <c r="K4" s="671" t="s">
        <v>32</v>
      </c>
    </row>
    <row r="5" spans="1:15" s="3" customFormat="1" ht="18" customHeight="1">
      <c r="A5" s="675"/>
      <c r="B5" s="13" t="s">
        <v>62</v>
      </c>
      <c r="C5" s="13" t="s">
        <v>34</v>
      </c>
      <c r="D5" s="678"/>
      <c r="E5" s="115" t="s">
        <v>35</v>
      </c>
      <c r="F5" s="115" t="s">
        <v>36</v>
      </c>
      <c r="G5" s="115" t="s">
        <v>37</v>
      </c>
      <c r="H5" s="114" t="s">
        <v>35</v>
      </c>
      <c r="I5" s="114" t="s">
        <v>36</v>
      </c>
      <c r="J5" s="114" t="s">
        <v>37</v>
      </c>
      <c r="K5" s="679"/>
    </row>
    <row r="6" spans="1:15" s="3" customFormat="1" ht="18" customHeight="1">
      <c r="A6" s="116" t="s">
        <v>43</v>
      </c>
      <c r="B6" s="117">
        <v>20</v>
      </c>
      <c r="C6" s="117">
        <v>4</v>
      </c>
      <c r="D6" s="117">
        <v>257</v>
      </c>
      <c r="E6" s="118">
        <v>8195</v>
      </c>
      <c r="F6" s="118">
        <v>4293</v>
      </c>
      <c r="G6" s="118">
        <v>3902</v>
      </c>
      <c r="H6" s="117">
        <v>589</v>
      </c>
      <c r="I6" s="117">
        <v>329</v>
      </c>
      <c r="J6" s="117">
        <v>260</v>
      </c>
      <c r="K6" s="119">
        <v>53</v>
      </c>
    </row>
    <row r="7" spans="1:15" s="3" customFormat="1" ht="18" customHeight="1">
      <c r="A7" s="120" t="s">
        <v>63</v>
      </c>
      <c r="B7" s="121">
        <v>20</v>
      </c>
      <c r="C7" s="121">
        <v>4</v>
      </c>
      <c r="D7" s="121">
        <v>254</v>
      </c>
      <c r="E7" s="122">
        <v>8104</v>
      </c>
      <c r="F7" s="122">
        <v>4174</v>
      </c>
      <c r="G7" s="122">
        <v>3930</v>
      </c>
      <c r="H7" s="121">
        <v>596</v>
      </c>
      <c r="I7" s="121">
        <v>330</v>
      </c>
      <c r="J7" s="121">
        <v>266</v>
      </c>
      <c r="K7" s="122">
        <v>70</v>
      </c>
    </row>
    <row r="8" spans="1:15" s="3" customFormat="1" ht="18" customHeight="1">
      <c r="A8" s="123" t="s">
        <v>45</v>
      </c>
      <c r="B8" s="117">
        <v>20</v>
      </c>
      <c r="C8" s="117">
        <v>4</v>
      </c>
      <c r="D8" s="117">
        <v>259</v>
      </c>
      <c r="E8" s="119">
        <v>7957</v>
      </c>
      <c r="F8" s="119">
        <v>4097</v>
      </c>
      <c r="G8" s="119">
        <v>3860</v>
      </c>
      <c r="H8" s="117">
        <v>600</v>
      </c>
      <c r="I8" s="117">
        <v>332</v>
      </c>
      <c r="J8" s="117">
        <v>268</v>
      </c>
      <c r="K8" s="119">
        <v>52</v>
      </c>
      <c r="M8" s="124"/>
      <c r="N8" s="124"/>
      <c r="O8" s="124"/>
    </row>
    <row r="9" spans="1:15" s="3" customFormat="1" ht="18" customHeight="1">
      <c r="A9" s="123" t="s">
        <v>38</v>
      </c>
      <c r="B9" s="117">
        <v>20</v>
      </c>
      <c r="C9" s="117">
        <v>4</v>
      </c>
      <c r="D9" s="117">
        <v>252</v>
      </c>
      <c r="E9" s="119">
        <v>7798</v>
      </c>
      <c r="F9" s="119">
        <v>3947</v>
      </c>
      <c r="G9" s="119">
        <v>3851</v>
      </c>
      <c r="H9" s="117">
        <v>586</v>
      </c>
      <c r="I9" s="117">
        <v>315</v>
      </c>
      <c r="J9" s="117">
        <v>271</v>
      </c>
      <c r="K9" s="119">
        <v>50</v>
      </c>
      <c r="M9" s="124"/>
      <c r="N9" s="124"/>
      <c r="O9" s="124"/>
    </row>
    <row r="10" spans="1:15" s="3" customFormat="1" ht="18" customHeight="1" thickBot="1">
      <c r="A10" s="125" t="s">
        <v>58</v>
      </c>
      <c r="B10" s="126">
        <v>20</v>
      </c>
      <c r="C10" s="126">
        <v>4</v>
      </c>
      <c r="D10" s="126">
        <v>260</v>
      </c>
      <c r="E10" s="127">
        <v>7715</v>
      </c>
      <c r="F10" s="127">
        <v>3960</v>
      </c>
      <c r="G10" s="127">
        <v>3755</v>
      </c>
      <c r="H10" s="126">
        <v>586</v>
      </c>
      <c r="I10" s="126">
        <v>315</v>
      </c>
      <c r="J10" s="126">
        <v>271</v>
      </c>
      <c r="K10" s="127">
        <v>55</v>
      </c>
    </row>
    <row r="11" spans="1:15" s="3" customFormat="1" ht="13.5" customHeight="1">
      <c r="A11" s="3" t="s">
        <v>55</v>
      </c>
    </row>
    <row r="12" spans="1:15" s="3" customFormat="1" ht="13.5" customHeight="1"/>
  </sheetData>
  <mergeCells count="7">
    <mergeCell ref="H4:J4"/>
    <mergeCell ref="A4:A5"/>
    <mergeCell ref="A2:K2"/>
    <mergeCell ref="D4:D5"/>
    <mergeCell ref="K4:K5"/>
    <mergeCell ref="B4:C4"/>
    <mergeCell ref="E4:G4"/>
  </mergeCells>
  <phoneticPr fontId="3"/>
  <printOptions horizontalCentered="1"/>
  <pageMargins left="0.78740157480314965" right="0.78740157480314965" top="0.59055118110236227" bottom="0.39370078740157483" header="0.59055118110236227" footer="0.59055118110236227"/>
  <pageSetup paperSize="9" orientation="portrait" horizontalDpi="300" verticalDpi="300" r:id="rId1"/>
  <headerFooter alignWithMargins="0"/>
  <ignoredErrors>
    <ignoredError sqref="A9:A10 A7:A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showGridLines="0" workbookViewId="0"/>
  </sheetViews>
  <sheetFormatPr defaultRowHeight="13.5"/>
  <cols>
    <col min="1" max="1" width="13.25" style="129" customWidth="1"/>
    <col min="2" max="3" width="8.125" style="129" customWidth="1"/>
    <col min="4" max="8" width="11.25" style="129" customWidth="1"/>
    <col min="9" max="9" width="6.375" style="129" customWidth="1"/>
    <col min="10" max="16384" width="9" style="129"/>
  </cols>
  <sheetData>
    <row r="1" spans="1:8">
      <c r="A1" s="128"/>
      <c r="B1" s="128"/>
      <c r="C1" s="128"/>
      <c r="D1" s="128"/>
      <c r="E1" s="128"/>
      <c r="F1" s="128"/>
      <c r="G1" s="128"/>
      <c r="H1" s="128"/>
    </row>
    <row r="2" spans="1:8" ht="22.5" customHeight="1">
      <c r="A2" s="681" t="s">
        <v>67</v>
      </c>
      <c r="B2" s="681"/>
      <c r="C2" s="681"/>
      <c r="D2" s="681"/>
      <c r="E2" s="681"/>
      <c r="F2" s="682"/>
      <c r="G2" s="682"/>
      <c r="H2" s="682"/>
    </row>
    <row r="3" spans="1:8" s="133" customFormat="1" ht="12.75" thickBot="1">
      <c r="A3" s="130"/>
      <c r="B3" s="130"/>
      <c r="C3" s="130"/>
      <c r="D3" s="131"/>
      <c r="E3" s="131"/>
      <c r="F3" s="128"/>
      <c r="G3" s="128"/>
      <c r="H3" s="132" t="s">
        <v>68</v>
      </c>
    </row>
    <row r="4" spans="1:8" s="133" customFormat="1" ht="18" customHeight="1">
      <c r="A4" s="688" t="s">
        <v>41</v>
      </c>
      <c r="B4" s="683" t="s">
        <v>69</v>
      </c>
      <c r="C4" s="690"/>
      <c r="D4" s="683" t="s">
        <v>70</v>
      </c>
      <c r="E4" s="684"/>
      <c r="F4" s="685"/>
      <c r="G4" s="686" t="s">
        <v>31</v>
      </c>
      <c r="H4" s="686" t="s">
        <v>32</v>
      </c>
    </row>
    <row r="5" spans="1:8" s="133" customFormat="1" ht="18" customHeight="1">
      <c r="A5" s="689"/>
      <c r="B5" s="134" t="s">
        <v>64</v>
      </c>
      <c r="C5" s="134" t="s">
        <v>34</v>
      </c>
      <c r="D5" s="135" t="s">
        <v>35</v>
      </c>
      <c r="E5" s="135" t="s">
        <v>65</v>
      </c>
      <c r="F5" s="135" t="s">
        <v>66</v>
      </c>
      <c r="G5" s="687"/>
      <c r="H5" s="687"/>
    </row>
    <row r="6" spans="1:8" s="133" customFormat="1" ht="18" customHeight="1">
      <c r="A6" s="136" t="s">
        <v>43</v>
      </c>
      <c r="B6" s="137">
        <v>7</v>
      </c>
      <c r="C6" s="137">
        <v>6</v>
      </c>
      <c r="D6" s="138">
        <v>10752</v>
      </c>
      <c r="E6" s="138">
        <v>10591</v>
      </c>
      <c r="F6" s="138">
        <v>161</v>
      </c>
      <c r="G6" s="138">
        <v>773</v>
      </c>
      <c r="H6" s="138">
        <v>194</v>
      </c>
    </row>
    <row r="7" spans="1:8" s="133" customFormat="1" ht="18" customHeight="1">
      <c r="A7" s="139" t="s">
        <v>44</v>
      </c>
      <c r="B7" s="140">
        <v>7</v>
      </c>
      <c r="C7" s="140">
        <v>6</v>
      </c>
      <c r="D7" s="141">
        <v>10522</v>
      </c>
      <c r="E7" s="141">
        <v>10369</v>
      </c>
      <c r="F7" s="141">
        <v>153</v>
      </c>
      <c r="G7" s="141">
        <v>774</v>
      </c>
      <c r="H7" s="141">
        <v>191</v>
      </c>
    </row>
    <row r="8" spans="1:8" s="133" customFormat="1" ht="18" customHeight="1">
      <c r="A8" s="142" t="s">
        <v>54</v>
      </c>
      <c r="B8" s="140">
        <v>7</v>
      </c>
      <c r="C8" s="140">
        <v>6</v>
      </c>
      <c r="D8" s="141">
        <v>10416</v>
      </c>
      <c r="E8" s="141">
        <v>10250</v>
      </c>
      <c r="F8" s="141">
        <v>166</v>
      </c>
      <c r="G8" s="141">
        <v>767</v>
      </c>
      <c r="H8" s="141">
        <v>189</v>
      </c>
    </row>
    <row r="9" spans="1:8" s="133" customFormat="1" ht="18" customHeight="1">
      <c r="A9" s="142" t="s">
        <v>38</v>
      </c>
      <c r="B9" s="140">
        <v>7</v>
      </c>
      <c r="C9" s="140">
        <v>6</v>
      </c>
      <c r="D9" s="141">
        <v>10210</v>
      </c>
      <c r="E9" s="141">
        <v>10069</v>
      </c>
      <c r="F9" s="141">
        <v>141</v>
      </c>
      <c r="G9" s="141">
        <v>772</v>
      </c>
      <c r="H9" s="141">
        <v>192</v>
      </c>
    </row>
    <row r="10" spans="1:8" s="133" customFormat="1" ht="18" customHeight="1" thickBot="1">
      <c r="A10" s="143" t="s">
        <v>46</v>
      </c>
      <c r="B10" s="144">
        <v>7</v>
      </c>
      <c r="C10" s="144">
        <v>6</v>
      </c>
      <c r="D10" s="145">
        <v>10221</v>
      </c>
      <c r="E10" s="145">
        <v>10093</v>
      </c>
      <c r="F10" s="145">
        <v>128</v>
      </c>
      <c r="G10" s="145">
        <v>768</v>
      </c>
      <c r="H10" s="145">
        <v>193</v>
      </c>
    </row>
    <row r="11" spans="1:8" s="133" customFormat="1" ht="13.5" customHeight="1">
      <c r="A11" s="146" t="s">
        <v>71</v>
      </c>
      <c r="B11" s="146"/>
      <c r="C11" s="146"/>
      <c r="D11" s="146"/>
      <c r="E11" s="146"/>
      <c r="F11" s="128"/>
      <c r="G11" s="128"/>
      <c r="H11" s="128"/>
    </row>
    <row r="12" spans="1:8" s="133" customFormat="1" ht="13.5" customHeight="1">
      <c r="A12" s="146" t="s">
        <v>72</v>
      </c>
      <c r="B12" s="146"/>
      <c r="C12" s="146"/>
      <c r="D12" s="146"/>
      <c r="E12" s="146"/>
      <c r="F12" s="128"/>
      <c r="G12" s="128"/>
      <c r="H12" s="128"/>
    </row>
    <row r="13" spans="1:8" s="133" customFormat="1" ht="13.5" customHeight="1"/>
    <row r="14" spans="1:8" s="133" customFormat="1" ht="13.5" customHeight="1"/>
    <row r="15" spans="1:8" s="133" customFormat="1" ht="13.5" customHeight="1"/>
    <row r="16" spans="1:8" s="133" customFormat="1" ht="13.5" customHeight="1"/>
    <row r="17" s="133" customFormat="1" ht="13.5" customHeight="1"/>
    <row r="18" s="133" customFormat="1" ht="13.5" customHeight="1"/>
    <row r="19" s="133" customFormat="1" ht="13.5" customHeight="1"/>
    <row r="20" s="133" customFormat="1" ht="13.5" customHeight="1"/>
    <row r="21" s="133" customFormat="1" ht="13.5" customHeight="1"/>
    <row r="22" s="133" customFormat="1" ht="13.5" customHeight="1"/>
    <row r="23" s="133" customFormat="1" ht="13.5" customHeight="1"/>
    <row r="24" s="133" customFormat="1" ht="13.5" customHeight="1"/>
    <row r="25" s="133" customFormat="1" ht="13.5" customHeight="1"/>
    <row r="26" s="133" customFormat="1" ht="13.5" customHeight="1"/>
    <row r="27" s="133" customFormat="1" ht="13.5" customHeight="1"/>
    <row r="28" s="133" customFormat="1" ht="13.5" customHeight="1"/>
    <row r="29" s="133" customFormat="1" ht="13.5" customHeight="1"/>
    <row r="30" s="133" customFormat="1" ht="13.5" customHeight="1"/>
    <row r="31" s="133" customFormat="1" ht="13.5" customHeight="1"/>
    <row r="32" s="133" customFormat="1" ht="13.5" customHeight="1"/>
    <row r="33" s="133" customFormat="1" ht="13.5" customHeight="1"/>
    <row r="34" s="133" customFormat="1" ht="13.5" customHeight="1"/>
    <row r="35" s="133" customFormat="1" ht="13.5" customHeight="1"/>
    <row r="36" s="133" customFormat="1" ht="13.5" customHeight="1"/>
    <row r="37" s="133" customFormat="1" ht="13.5" customHeight="1"/>
    <row r="38" s="133" customFormat="1" ht="13.5" customHeight="1"/>
    <row r="39" s="133" customFormat="1" ht="13.5" customHeight="1"/>
    <row r="40" s="133" customFormat="1" ht="13.5" customHeight="1"/>
    <row r="41" s="133" customFormat="1" ht="13.5" customHeight="1"/>
    <row r="42" s="133" customFormat="1" ht="13.5" customHeight="1"/>
    <row r="43" s="133" customFormat="1" ht="13.5" customHeight="1"/>
    <row r="44" s="133" customFormat="1" ht="13.5" customHeight="1"/>
    <row r="45" s="133" customFormat="1" ht="13.5" customHeight="1"/>
    <row r="46" s="133" customFormat="1" ht="13.5" customHeight="1"/>
    <row r="47" s="133" customFormat="1" ht="13.5" customHeight="1"/>
    <row r="48" s="133" customFormat="1" ht="13.5" customHeight="1"/>
    <row r="49" s="133" customFormat="1" ht="13.5" customHeight="1"/>
    <row r="50" s="133" customFormat="1" ht="13.5" customHeight="1"/>
    <row r="51" s="133" customFormat="1" ht="13.5" customHeight="1"/>
    <row r="52" s="133" customFormat="1" ht="13.5" customHeight="1"/>
    <row r="53" s="133" customFormat="1" ht="13.5" customHeight="1"/>
    <row r="54" s="133" customFormat="1" ht="13.5" customHeight="1"/>
    <row r="55" s="133" customFormat="1" ht="13.5" customHeight="1"/>
    <row r="56" s="133" customFormat="1" ht="13.5" customHeight="1"/>
    <row r="57" s="133" customFormat="1" ht="13.5" customHeight="1"/>
    <row r="58" s="133" customFormat="1" ht="13.5" customHeight="1"/>
    <row r="59" s="133" customFormat="1" ht="13.5" customHeight="1"/>
    <row r="60" s="133" customFormat="1" ht="13.5" customHeight="1"/>
    <row r="61" s="133" customFormat="1" ht="13.5" customHeight="1"/>
    <row r="62" s="133" customFormat="1" ht="13.5" customHeight="1"/>
    <row r="63" s="133" customFormat="1" ht="13.5" customHeight="1"/>
    <row r="64" s="133" customFormat="1" ht="13.5" customHeight="1"/>
    <row r="65" s="133" customFormat="1" ht="13.5" customHeight="1"/>
    <row r="66" s="133" customFormat="1" ht="13.5" customHeight="1"/>
    <row r="67" s="133" customFormat="1" ht="13.5" customHeight="1"/>
    <row r="68" s="133" customFormat="1" ht="13.5" customHeight="1"/>
    <row r="69" s="133" customFormat="1" ht="13.5" customHeight="1"/>
    <row r="70" s="133" customFormat="1" ht="13.5" customHeight="1"/>
    <row r="71" s="133" customFormat="1" ht="13.5" customHeight="1"/>
    <row r="72" s="133" customFormat="1" ht="13.5" customHeight="1"/>
    <row r="73" s="133" customFormat="1" ht="13.5" customHeight="1"/>
    <row r="74" s="133" customFormat="1" ht="13.5" customHeight="1"/>
    <row r="75" s="133" customFormat="1" ht="13.5" customHeight="1"/>
    <row r="76" s="133" customFormat="1" ht="13.5" customHeight="1"/>
    <row r="77" s="133" customFormat="1" ht="13.5" customHeight="1"/>
    <row r="78" s="133" customFormat="1" ht="13.5" customHeight="1"/>
    <row r="79" s="133" customFormat="1" ht="13.5" customHeight="1"/>
    <row r="80" s="133" customFormat="1" ht="13.5" customHeight="1"/>
    <row r="81" s="133" customFormat="1" ht="13.5" customHeight="1"/>
    <row r="82" s="133" customFormat="1" ht="13.5" customHeight="1"/>
    <row r="83" s="133" customFormat="1" ht="13.5" customHeight="1"/>
    <row r="84" s="133" customFormat="1" ht="13.5" customHeight="1"/>
    <row r="85" s="133" customFormat="1" ht="13.5" customHeight="1"/>
    <row r="86" s="133" customFormat="1" ht="13.5" customHeight="1"/>
    <row r="87" s="133" customFormat="1" ht="13.5" customHeight="1"/>
    <row r="88" s="133" customFormat="1" ht="13.5" customHeight="1"/>
    <row r="89" s="133" customFormat="1" ht="13.5" customHeight="1"/>
    <row r="90" s="133" customFormat="1" ht="13.5" customHeight="1"/>
    <row r="91" s="133" customFormat="1" ht="13.5" customHeight="1"/>
    <row r="92" s="133" customFormat="1" ht="13.5" customHeight="1"/>
    <row r="93" s="133" customFormat="1" ht="13.5" customHeight="1"/>
    <row r="94" s="133" customFormat="1" ht="13.5" customHeight="1"/>
    <row r="95" s="133" customFormat="1" ht="13.5" customHeight="1"/>
    <row r="96" s="133" customFormat="1" ht="13.5" customHeight="1"/>
    <row r="97" s="133" customFormat="1" ht="13.5" customHeight="1"/>
    <row r="98" s="133" customFormat="1" ht="13.5" customHeight="1"/>
    <row r="99" s="133" customFormat="1" ht="13.5" customHeight="1"/>
    <row r="100" s="133" customFormat="1" ht="13.5" customHeight="1"/>
    <row r="101" s="133" customFormat="1" ht="13.5" customHeight="1"/>
    <row r="102" s="133" customFormat="1" ht="13.5" customHeight="1"/>
    <row r="103" s="133" customFormat="1" ht="13.5" customHeight="1"/>
    <row r="104" s="133" customFormat="1" ht="13.5" customHeight="1"/>
    <row r="105" s="133" customFormat="1" ht="13.5" customHeight="1"/>
    <row r="106" s="133" customFormat="1" ht="13.5" customHeight="1"/>
    <row r="107" s="133" customFormat="1" ht="13.5" customHeight="1"/>
    <row r="108" s="133" customFormat="1" ht="13.5" customHeight="1"/>
    <row r="109" s="133" customFormat="1" ht="13.5" customHeight="1"/>
    <row r="110" s="133" customFormat="1" ht="13.5" customHeight="1"/>
    <row r="111" s="133" customFormat="1" ht="13.5" customHeight="1"/>
    <row r="112" s="133" customFormat="1" ht="13.5" customHeight="1"/>
    <row r="113" s="133" customFormat="1" ht="13.5" customHeight="1"/>
    <row r="114" s="133" customFormat="1" ht="13.5" customHeight="1"/>
    <row r="115" s="133" customFormat="1" ht="13.5" customHeight="1"/>
    <row r="116" s="133" customFormat="1" ht="13.5" customHeight="1"/>
    <row r="117" s="133" customFormat="1" ht="13.5" customHeight="1"/>
    <row r="118" s="133" customFormat="1" ht="13.5" customHeight="1"/>
    <row r="119" s="133" customFormat="1" ht="13.5" customHeight="1"/>
    <row r="120" s="133" customFormat="1" ht="13.5" customHeight="1"/>
    <row r="121" s="133" customFormat="1" ht="13.5" customHeight="1"/>
    <row r="122" s="133" customFormat="1" ht="13.5" customHeight="1"/>
    <row r="123" s="133" customFormat="1" ht="13.5" customHeight="1"/>
    <row r="124" s="133" customFormat="1" ht="13.5" customHeight="1"/>
    <row r="125" s="133" customFormat="1" ht="13.5" customHeight="1"/>
    <row r="126" s="133" customFormat="1" ht="13.5" customHeight="1"/>
    <row r="127" s="133" customFormat="1" ht="13.5" customHeight="1"/>
    <row r="128" s="133" customFormat="1" ht="13.5" customHeight="1"/>
    <row r="129" s="133" customFormat="1" ht="13.5" customHeight="1"/>
    <row r="130" s="133" customFormat="1" ht="13.5" customHeight="1"/>
    <row r="131" s="133" customFormat="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sheetData>
  <mergeCells count="6">
    <mergeCell ref="A2:H2"/>
    <mergeCell ref="D4:F4"/>
    <mergeCell ref="G4:G5"/>
    <mergeCell ref="A4:A5"/>
    <mergeCell ref="B4:C4"/>
    <mergeCell ref="H4:H5"/>
  </mergeCells>
  <phoneticPr fontId="22"/>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ignoredErrors>
    <ignoredError sqref="A7:A8 A9:A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sheetViews>
  <sheetFormatPr defaultRowHeight="13.5"/>
  <cols>
    <col min="1" max="1" width="6.25" style="148" customWidth="1"/>
    <col min="2" max="2" width="12.5" style="148" customWidth="1"/>
    <col min="3" max="4" width="10.25" style="148" customWidth="1"/>
    <col min="5" max="8" width="11.5" style="148" customWidth="1"/>
    <col min="9" max="9" width="6.5" style="148" customWidth="1"/>
    <col min="10" max="16384" width="9" style="148"/>
  </cols>
  <sheetData>
    <row r="1" spans="1:8">
      <c r="A1" s="147"/>
      <c r="B1" s="147"/>
      <c r="C1" s="147"/>
      <c r="D1" s="147"/>
      <c r="E1" s="147"/>
      <c r="F1" s="147"/>
      <c r="G1" s="147"/>
      <c r="H1" s="147"/>
    </row>
    <row r="2" spans="1:8" ht="22.5" customHeight="1">
      <c r="A2" s="695" t="s">
        <v>76</v>
      </c>
      <c r="B2" s="695"/>
      <c r="C2" s="695"/>
      <c r="D2" s="695"/>
      <c r="E2" s="695"/>
      <c r="F2" s="696"/>
      <c r="G2" s="696"/>
      <c r="H2" s="696"/>
    </row>
    <row r="3" spans="1:8" s="153" customFormat="1" ht="13.5" customHeight="1" thickBot="1">
      <c r="A3" s="149"/>
      <c r="B3" s="149"/>
      <c r="C3" s="150"/>
      <c r="D3" s="150"/>
      <c r="E3" s="150"/>
      <c r="F3" s="151"/>
      <c r="G3" s="151"/>
      <c r="H3" s="152" t="s">
        <v>77</v>
      </c>
    </row>
    <row r="4" spans="1:8" s="153" customFormat="1" ht="19.5" customHeight="1">
      <c r="A4" s="693" t="s">
        <v>73</v>
      </c>
      <c r="B4" s="693"/>
      <c r="C4" s="697" t="s">
        <v>74</v>
      </c>
      <c r="D4" s="698"/>
      <c r="E4" s="697" t="s">
        <v>78</v>
      </c>
      <c r="F4" s="698"/>
      <c r="G4" s="698"/>
      <c r="H4" s="699" t="s">
        <v>31</v>
      </c>
    </row>
    <row r="5" spans="1:8" s="153" customFormat="1" ht="19.5" customHeight="1">
      <c r="A5" s="694"/>
      <c r="B5" s="694"/>
      <c r="C5" s="154" t="s">
        <v>79</v>
      </c>
      <c r="D5" s="154" t="s">
        <v>80</v>
      </c>
      <c r="E5" s="99" t="s">
        <v>81</v>
      </c>
      <c r="F5" s="99" t="s">
        <v>36</v>
      </c>
      <c r="G5" s="99" t="s">
        <v>37</v>
      </c>
      <c r="H5" s="700"/>
    </row>
    <row r="6" spans="1:8" s="153" customFormat="1" ht="19.5" customHeight="1">
      <c r="A6" s="691" t="s">
        <v>82</v>
      </c>
      <c r="B6" s="155" t="s">
        <v>83</v>
      </c>
      <c r="C6" s="156">
        <v>0</v>
      </c>
      <c r="D6" s="156">
        <v>2</v>
      </c>
      <c r="E6" s="157">
        <v>925</v>
      </c>
      <c r="F6" s="157">
        <v>62</v>
      </c>
      <c r="G6" s="157">
        <v>863</v>
      </c>
      <c r="H6" s="157">
        <v>87</v>
      </c>
    </row>
    <row r="7" spans="1:8" s="153" customFormat="1" ht="19.5" customHeight="1">
      <c r="A7" s="691"/>
      <c r="B7" s="158" t="s">
        <v>84</v>
      </c>
      <c r="C7" s="156">
        <v>0</v>
      </c>
      <c r="D7" s="156">
        <v>2</v>
      </c>
      <c r="E7" s="159">
        <v>834</v>
      </c>
      <c r="F7" s="159">
        <v>37</v>
      </c>
      <c r="G7" s="159">
        <v>797</v>
      </c>
      <c r="H7" s="159">
        <v>77</v>
      </c>
    </row>
    <row r="8" spans="1:8" s="153" customFormat="1" ht="19.5" customHeight="1">
      <c r="A8" s="691"/>
      <c r="B8" s="158" t="s">
        <v>85</v>
      </c>
      <c r="C8" s="156">
        <v>0</v>
      </c>
      <c r="D8" s="156">
        <v>2</v>
      </c>
      <c r="E8" s="159">
        <v>847</v>
      </c>
      <c r="F8" s="159">
        <v>62</v>
      </c>
      <c r="G8" s="159">
        <v>785</v>
      </c>
      <c r="H8" s="159">
        <v>73</v>
      </c>
    </row>
    <row r="9" spans="1:8" s="153" customFormat="1" ht="19.5" customHeight="1">
      <c r="A9" s="691"/>
      <c r="B9" s="158" t="s">
        <v>86</v>
      </c>
      <c r="C9" s="156">
        <v>0</v>
      </c>
      <c r="D9" s="156">
        <v>2</v>
      </c>
      <c r="E9" s="159">
        <v>852</v>
      </c>
      <c r="F9" s="159">
        <v>78</v>
      </c>
      <c r="G9" s="159">
        <v>774</v>
      </c>
      <c r="H9" s="159">
        <v>73</v>
      </c>
    </row>
    <row r="10" spans="1:8" s="153" customFormat="1" ht="19.5" customHeight="1">
      <c r="A10" s="691"/>
      <c r="B10" s="158" t="s">
        <v>87</v>
      </c>
      <c r="C10" s="160">
        <v>0</v>
      </c>
      <c r="D10" s="160">
        <v>2</v>
      </c>
      <c r="E10" s="161">
        <v>831</v>
      </c>
      <c r="F10" s="161">
        <v>71</v>
      </c>
      <c r="G10" s="161">
        <v>760</v>
      </c>
      <c r="H10" s="161">
        <v>75</v>
      </c>
    </row>
    <row r="11" spans="1:8" s="153" customFormat="1" ht="19.5" customHeight="1">
      <c r="A11" s="691" t="s">
        <v>88</v>
      </c>
      <c r="B11" s="155" t="s">
        <v>83</v>
      </c>
      <c r="C11" s="156">
        <v>1</v>
      </c>
      <c r="D11" s="156">
        <v>0</v>
      </c>
      <c r="E11" s="156">
        <v>7491</v>
      </c>
      <c r="F11" s="156">
        <v>4736</v>
      </c>
      <c r="G11" s="156">
        <v>2755</v>
      </c>
      <c r="H11" s="156">
        <v>696</v>
      </c>
    </row>
    <row r="12" spans="1:8" s="153" customFormat="1" ht="19.5" customHeight="1">
      <c r="A12" s="691"/>
      <c r="B12" s="158" t="s">
        <v>84</v>
      </c>
      <c r="C12" s="156">
        <v>1</v>
      </c>
      <c r="D12" s="156">
        <v>0</v>
      </c>
      <c r="E12" s="156">
        <v>7439</v>
      </c>
      <c r="F12" s="156">
        <v>4678</v>
      </c>
      <c r="G12" s="156">
        <v>2761</v>
      </c>
      <c r="H12" s="156">
        <v>692</v>
      </c>
    </row>
    <row r="13" spans="1:8" s="153" customFormat="1" ht="19.5" customHeight="1">
      <c r="A13" s="691"/>
      <c r="B13" s="158" t="s">
        <v>85</v>
      </c>
      <c r="C13" s="162">
        <v>1</v>
      </c>
      <c r="D13" s="162" t="s">
        <v>75</v>
      </c>
      <c r="E13" s="163">
        <v>7508</v>
      </c>
      <c r="F13" s="163">
        <v>4673</v>
      </c>
      <c r="G13" s="163">
        <v>2835</v>
      </c>
      <c r="H13" s="163">
        <v>690</v>
      </c>
    </row>
    <row r="14" spans="1:8" s="153" customFormat="1" ht="19.5" customHeight="1">
      <c r="A14" s="691"/>
      <c r="B14" s="158" t="s">
        <v>86</v>
      </c>
      <c r="C14" s="162">
        <v>1</v>
      </c>
      <c r="D14" s="162">
        <v>0</v>
      </c>
      <c r="E14" s="163">
        <v>7388</v>
      </c>
      <c r="F14" s="163">
        <v>4581</v>
      </c>
      <c r="G14" s="163">
        <v>2807</v>
      </c>
      <c r="H14" s="163">
        <v>704</v>
      </c>
    </row>
    <row r="15" spans="1:8" s="153" customFormat="1" ht="19.5" customHeight="1" thickBot="1">
      <c r="A15" s="692"/>
      <c r="B15" s="164" t="s">
        <v>87</v>
      </c>
      <c r="C15" s="165">
        <v>1</v>
      </c>
      <c r="D15" s="165">
        <v>0</v>
      </c>
      <c r="E15" s="166">
        <v>7278</v>
      </c>
      <c r="F15" s="166">
        <v>4504</v>
      </c>
      <c r="G15" s="166">
        <v>2774</v>
      </c>
      <c r="H15" s="166">
        <v>688</v>
      </c>
    </row>
    <row r="16" spans="1:8" s="153" customFormat="1" ht="13.5" customHeight="1">
      <c r="A16" s="151" t="s">
        <v>89</v>
      </c>
      <c r="B16" s="151"/>
      <c r="C16" s="167"/>
      <c r="D16" s="167"/>
      <c r="E16" s="151"/>
      <c r="F16" s="151"/>
      <c r="G16" s="151"/>
      <c r="H16" s="151"/>
    </row>
    <row r="17" s="153" customFormat="1" ht="13.5" customHeight="1"/>
    <row r="18" s="153" customFormat="1" ht="13.5" customHeight="1"/>
    <row r="19" s="153" customFormat="1" ht="13.5" customHeight="1"/>
    <row r="20" s="153" customFormat="1" ht="13.5" customHeight="1"/>
    <row r="21" s="153" customFormat="1" ht="13.5" customHeight="1"/>
    <row r="22" s="153" customFormat="1" ht="13.5" customHeight="1"/>
    <row r="23" s="153" customFormat="1" ht="13.5" customHeight="1"/>
    <row r="24" s="153" customFormat="1" ht="13.5" customHeight="1"/>
    <row r="25" s="153" customFormat="1" ht="13.5" customHeight="1"/>
    <row r="26" s="153" customFormat="1" ht="13.5" customHeight="1"/>
    <row r="27" s="153" customFormat="1" ht="13.5" customHeight="1"/>
    <row r="28" s="153" customFormat="1" ht="13.5" customHeight="1"/>
    <row r="29" s="153" customFormat="1" ht="13.5" customHeight="1"/>
    <row r="30" s="153" customFormat="1" ht="13.5" customHeight="1"/>
    <row r="31" s="153" customFormat="1" ht="13.5" customHeight="1"/>
    <row r="32" s="153" customFormat="1" ht="13.5" customHeight="1"/>
    <row r="33" s="153" customFormat="1" ht="13.5" customHeight="1"/>
    <row r="34" s="153" customFormat="1" ht="13.5" customHeight="1"/>
    <row r="35" s="153" customFormat="1" ht="13.5" customHeight="1"/>
    <row r="36" s="153" customFormat="1" ht="13.5" customHeight="1"/>
    <row r="37" s="153" customFormat="1" ht="13.5" customHeight="1"/>
    <row r="38" s="153" customFormat="1" ht="13.5" customHeight="1"/>
    <row r="39" s="153" customFormat="1" ht="13.5" customHeight="1"/>
    <row r="40" s="153" customFormat="1" ht="13.5" customHeight="1"/>
    <row r="41" s="153" customFormat="1" ht="13.5" customHeight="1"/>
    <row r="42" s="153" customFormat="1" ht="13.5" customHeight="1"/>
    <row r="43" s="153" customFormat="1" ht="13.5" customHeight="1"/>
    <row r="44" s="153" customFormat="1" ht="13.5" customHeight="1"/>
    <row r="45" s="153" customFormat="1" ht="13.5" customHeight="1"/>
    <row r="46" s="153" customFormat="1" ht="13.5" customHeight="1"/>
    <row r="47" s="153" customFormat="1" ht="13.5" customHeight="1"/>
    <row r="48" s="153" customFormat="1" ht="13.5" customHeight="1"/>
    <row r="49" s="153" customFormat="1" ht="13.5" customHeight="1"/>
    <row r="50" s="153" customFormat="1" ht="13.5" customHeight="1"/>
    <row r="51" s="153" customFormat="1" ht="13.5" customHeight="1"/>
    <row r="52" s="153" customFormat="1" ht="13.5" customHeight="1"/>
    <row r="53" s="153" customFormat="1" ht="13.5" customHeight="1"/>
    <row r="54" s="153" customFormat="1" ht="13.5" customHeight="1"/>
    <row r="55" s="153" customFormat="1" ht="13.5" customHeight="1"/>
    <row r="56" s="153" customFormat="1" ht="13.5" customHeight="1"/>
    <row r="57" s="153" customFormat="1" ht="12"/>
    <row r="58" s="153" customFormat="1" ht="12"/>
    <row r="59" s="153" customFormat="1" ht="12"/>
    <row r="60" s="153" customFormat="1" ht="12"/>
    <row r="61" s="153" customFormat="1" ht="12"/>
    <row r="62" s="153" customFormat="1" ht="12"/>
    <row r="63" s="153" customFormat="1" ht="12"/>
    <row r="64" s="153" customFormat="1" ht="12"/>
    <row r="65" s="153" customFormat="1" ht="12"/>
    <row r="66" s="153" customFormat="1" ht="12"/>
    <row r="67" s="153" customFormat="1" ht="12"/>
    <row r="68" s="153" customFormat="1" ht="12"/>
    <row r="69" s="153" customFormat="1" ht="12"/>
    <row r="70" s="153" customFormat="1" ht="12"/>
    <row r="71" s="153" customFormat="1" ht="12"/>
    <row r="72" s="153" customFormat="1" ht="12"/>
    <row r="73" s="153" customFormat="1" ht="12"/>
    <row r="74" s="153" customFormat="1" ht="12"/>
    <row r="75" s="153" customFormat="1" ht="12"/>
    <row r="76" s="153" customFormat="1" ht="12"/>
    <row r="77" s="153" customFormat="1" ht="12"/>
    <row r="78" s="153" customFormat="1" ht="12"/>
    <row r="79" s="153" customFormat="1" ht="12"/>
    <row r="80" s="153" customFormat="1" ht="12"/>
    <row r="81" s="153" customFormat="1" ht="12"/>
    <row r="82" s="153" customFormat="1" ht="12"/>
    <row r="83" s="153" customFormat="1" ht="12"/>
    <row r="84" s="153" customFormat="1" ht="12"/>
    <row r="85" s="153" customFormat="1" ht="12"/>
    <row r="86" s="153" customFormat="1" ht="12"/>
    <row r="87" s="153" customFormat="1" ht="12"/>
    <row r="88" s="153" customFormat="1" ht="12"/>
    <row r="89" s="153" customFormat="1" ht="12"/>
    <row r="90" s="153" customFormat="1" ht="12"/>
    <row r="91" s="153" customFormat="1" ht="12"/>
    <row r="92" s="153" customFormat="1" ht="12"/>
    <row r="93" s="153" customFormat="1" ht="12"/>
    <row r="94" s="153" customFormat="1" ht="12"/>
    <row r="95" s="153" customFormat="1" ht="12"/>
    <row r="96" s="153" customFormat="1" ht="12"/>
    <row r="97" s="153" customFormat="1" ht="12"/>
    <row r="98" s="153" customFormat="1" ht="12"/>
    <row r="99" s="153" customFormat="1" ht="12"/>
    <row r="100" s="153" customFormat="1" ht="12"/>
    <row r="101" s="153" customFormat="1" ht="12"/>
    <row r="102" s="153" customFormat="1" ht="12"/>
    <row r="103" s="153" customFormat="1" ht="12"/>
    <row r="104" s="153" customFormat="1" ht="12"/>
    <row r="105" s="153" customFormat="1" ht="12"/>
    <row r="106" s="153" customFormat="1" ht="12"/>
    <row r="107" s="153" customFormat="1" ht="12"/>
    <row r="108" s="153" customFormat="1" ht="12"/>
    <row r="109" s="153" customFormat="1" ht="12"/>
    <row r="110" s="153" customFormat="1" ht="12"/>
    <row r="111" s="153" customFormat="1" ht="12"/>
    <row r="112" s="153" customFormat="1" ht="12"/>
    <row r="113" s="153" customFormat="1" ht="12"/>
    <row r="114" s="153" customFormat="1" ht="12"/>
    <row r="115" s="153" customFormat="1" ht="12"/>
    <row r="116" s="153" customFormat="1" ht="12"/>
    <row r="117" s="153" customFormat="1" ht="12"/>
    <row r="118" s="153" customFormat="1" ht="12"/>
    <row r="119" s="153" customFormat="1" ht="12"/>
    <row r="120" s="153" customFormat="1" ht="12"/>
    <row r="121" s="153" customFormat="1" ht="12"/>
    <row r="122" s="153" customFormat="1" ht="12"/>
    <row r="123" s="153" customFormat="1" ht="12"/>
    <row r="124" s="153" customFormat="1" ht="12"/>
    <row r="125" s="153" customFormat="1" ht="12"/>
    <row r="126" s="153" customFormat="1" ht="12"/>
    <row r="127" s="153" customFormat="1" ht="12"/>
    <row r="128" s="153" customFormat="1" ht="12"/>
    <row r="129" s="153" customFormat="1" ht="12"/>
    <row r="130" s="153" customFormat="1" ht="12"/>
    <row r="131" s="153" customFormat="1" ht="12"/>
    <row r="132" s="153" customFormat="1" ht="12"/>
    <row r="133" s="153" customFormat="1" ht="12"/>
    <row r="134" s="153" customFormat="1" ht="12"/>
    <row r="135" s="153" customFormat="1" ht="12"/>
    <row r="136" s="153" customFormat="1" ht="12"/>
    <row r="137" s="153" customFormat="1" ht="12"/>
    <row r="138" s="153" customFormat="1" ht="12"/>
    <row r="139" s="153" customFormat="1" ht="12"/>
    <row r="140" s="153" customFormat="1" ht="12"/>
  </sheetData>
  <mergeCells count="7">
    <mergeCell ref="A11:A15"/>
    <mergeCell ref="A4:B5"/>
    <mergeCell ref="A6:A10"/>
    <mergeCell ref="A2:H2"/>
    <mergeCell ref="C4:D4"/>
    <mergeCell ref="H4:H5"/>
    <mergeCell ref="E4:G4"/>
  </mergeCells>
  <phoneticPr fontId="22"/>
  <printOptions horizontalCentered="1"/>
  <pageMargins left="0.78740157480314965" right="0.78740157480314965" top="0.98425196850393704" bottom="0.98425196850393704" header="0.51181102362204722" footer="0.51181102362204722"/>
  <pageSetup paperSize="9" orientation="portrait" r:id="rId1"/>
  <headerFooter alignWithMargins="0"/>
  <ignoredErrors>
    <ignoredError sqref="B7:B9 B10 B12:B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1"/>
  <sheetViews>
    <sheetView showGridLines="0" workbookViewId="0"/>
  </sheetViews>
  <sheetFormatPr defaultRowHeight="12"/>
  <cols>
    <col min="1" max="1" width="6.25" style="171" customWidth="1"/>
    <col min="2" max="2" width="10" style="171" customWidth="1"/>
    <col min="3" max="5" width="6.125" style="171" customWidth="1"/>
    <col min="6" max="7" width="5" style="171" customWidth="1"/>
    <col min="8" max="11" width="5.375" style="171" customWidth="1"/>
    <col min="12" max="12" width="6.125" style="171" customWidth="1"/>
    <col min="13" max="13" width="5.875" style="171" customWidth="1"/>
    <col min="14" max="15" width="6.5" style="171" customWidth="1"/>
    <col min="16" max="16384" width="9" style="171"/>
  </cols>
  <sheetData>
    <row r="1" spans="1:15">
      <c r="A1" s="168"/>
      <c r="B1" s="168"/>
      <c r="C1" s="169"/>
      <c r="D1" s="169"/>
      <c r="E1" s="169"/>
      <c r="F1" s="170"/>
      <c r="G1" s="170"/>
      <c r="H1" s="170"/>
      <c r="I1" s="170"/>
      <c r="J1" s="170"/>
      <c r="K1" s="170"/>
      <c r="L1" s="170"/>
      <c r="M1" s="170"/>
      <c r="N1" s="169"/>
      <c r="O1" s="169"/>
    </row>
    <row r="2" spans="1:15" ht="22.5" customHeight="1">
      <c r="A2" s="705" t="s">
        <v>90</v>
      </c>
      <c r="B2" s="705"/>
      <c r="C2" s="706"/>
      <c r="D2" s="706"/>
      <c r="E2" s="706"/>
      <c r="F2" s="706"/>
      <c r="G2" s="706"/>
      <c r="H2" s="706"/>
      <c r="I2" s="706"/>
      <c r="J2" s="706"/>
      <c r="K2" s="706"/>
      <c r="L2" s="706"/>
      <c r="M2" s="706"/>
      <c r="N2" s="706"/>
      <c r="O2" s="706"/>
    </row>
    <row r="3" spans="1:15" ht="13.5" customHeight="1" thickBot="1">
      <c r="A3" s="172"/>
      <c r="B3" s="172"/>
      <c r="C3" s="172"/>
      <c r="D3" s="172"/>
      <c r="E3" s="172"/>
      <c r="F3" s="172"/>
      <c r="G3" s="172"/>
      <c r="H3" s="172"/>
      <c r="I3" s="172"/>
      <c r="J3" s="172"/>
      <c r="K3" s="172"/>
      <c r="L3" s="172"/>
      <c r="M3" s="172"/>
      <c r="N3" s="172"/>
      <c r="O3" s="173" t="s">
        <v>20</v>
      </c>
    </row>
    <row r="4" spans="1:15" ht="21" customHeight="1">
      <c r="A4" s="707" t="s">
        <v>100</v>
      </c>
      <c r="B4" s="708"/>
      <c r="C4" s="174" t="s">
        <v>91</v>
      </c>
      <c r="D4" s="174"/>
      <c r="E4" s="174"/>
      <c r="F4" s="174"/>
      <c r="G4" s="174"/>
      <c r="H4" s="174"/>
      <c r="I4" s="174"/>
      <c r="J4" s="174"/>
      <c r="K4" s="174"/>
      <c r="L4" s="174"/>
      <c r="M4" s="174"/>
      <c r="N4" s="713" t="s">
        <v>101</v>
      </c>
      <c r="O4" s="715" t="s">
        <v>102</v>
      </c>
    </row>
    <row r="5" spans="1:15" ht="21" customHeight="1">
      <c r="A5" s="709"/>
      <c r="B5" s="710"/>
      <c r="C5" s="717" t="s">
        <v>103</v>
      </c>
      <c r="D5" s="718"/>
      <c r="E5" s="719"/>
      <c r="F5" s="175" t="s">
        <v>92</v>
      </c>
      <c r="G5" s="175"/>
      <c r="H5" s="175" t="s">
        <v>93</v>
      </c>
      <c r="I5" s="175"/>
      <c r="J5" s="175" t="s">
        <v>94</v>
      </c>
      <c r="K5" s="175"/>
      <c r="L5" s="175" t="s">
        <v>95</v>
      </c>
      <c r="M5" s="175"/>
      <c r="N5" s="714"/>
      <c r="O5" s="716"/>
    </row>
    <row r="6" spans="1:15" ht="21" customHeight="1">
      <c r="A6" s="711"/>
      <c r="B6" s="712"/>
      <c r="C6" s="176" t="s">
        <v>96</v>
      </c>
      <c r="D6" s="176" t="s">
        <v>36</v>
      </c>
      <c r="E6" s="176" t="s">
        <v>37</v>
      </c>
      <c r="F6" s="176" t="s">
        <v>36</v>
      </c>
      <c r="G6" s="176" t="s">
        <v>37</v>
      </c>
      <c r="H6" s="176" t="s">
        <v>36</v>
      </c>
      <c r="I6" s="176" t="s">
        <v>37</v>
      </c>
      <c r="J6" s="176" t="s">
        <v>36</v>
      </c>
      <c r="K6" s="176" t="s">
        <v>37</v>
      </c>
      <c r="L6" s="176" t="s">
        <v>36</v>
      </c>
      <c r="M6" s="176" t="s">
        <v>37</v>
      </c>
      <c r="N6" s="714"/>
      <c r="O6" s="716"/>
    </row>
    <row r="7" spans="1:15" ht="21" customHeight="1">
      <c r="A7" s="701" t="s">
        <v>97</v>
      </c>
      <c r="B7" s="177" t="s">
        <v>43</v>
      </c>
      <c r="C7" s="178">
        <v>443</v>
      </c>
      <c r="D7" s="178">
        <v>285</v>
      </c>
      <c r="E7" s="178">
        <v>158</v>
      </c>
      <c r="F7" s="179">
        <v>0</v>
      </c>
      <c r="G7" s="179">
        <v>2</v>
      </c>
      <c r="H7" s="179">
        <v>96</v>
      </c>
      <c r="I7" s="179">
        <v>57</v>
      </c>
      <c r="J7" s="179">
        <v>67</v>
      </c>
      <c r="K7" s="179">
        <v>29</v>
      </c>
      <c r="L7" s="179">
        <v>122</v>
      </c>
      <c r="M7" s="179">
        <v>70</v>
      </c>
      <c r="N7" s="178">
        <v>375</v>
      </c>
      <c r="O7" s="180">
        <v>169</v>
      </c>
    </row>
    <row r="8" spans="1:15" ht="21" customHeight="1">
      <c r="A8" s="702"/>
      <c r="B8" s="181" t="s">
        <v>44</v>
      </c>
      <c r="C8" s="182">
        <v>442</v>
      </c>
      <c r="D8" s="182">
        <v>286</v>
      </c>
      <c r="E8" s="182">
        <v>156</v>
      </c>
      <c r="F8" s="183">
        <v>1</v>
      </c>
      <c r="G8" s="183">
        <v>1</v>
      </c>
      <c r="H8" s="183">
        <v>91</v>
      </c>
      <c r="I8" s="183">
        <v>49</v>
      </c>
      <c r="J8" s="183">
        <v>63</v>
      </c>
      <c r="K8" s="183">
        <v>32</v>
      </c>
      <c r="L8" s="183">
        <v>131</v>
      </c>
      <c r="M8" s="183">
        <v>74</v>
      </c>
      <c r="N8" s="182">
        <v>357</v>
      </c>
      <c r="O8" s="184">
        <v>164</v>
      </c>
    </row>
    <row r="9" spans="1:15" ht="21" customHeight="1">
      <c r="A9" s="702"/>
      <c r="B9" s="181" t="s">
        <v>54</v>
      </c>
      <c r="C9" s="185">
        <v>443</v>
      </c>
      <c r="D9" s="185">
        <v>286</v>
      </c>
      <c r="E9" s="185">
        <v>157</v>
      </c>
      <c r="F9" s="186">
        <v>2</v>
      </c>
      <c r="G9" s="186">
        <v>1</v>
      </c>
      <c r="H9" s="186">
        <v>86</v>
      </c>
      <c r="I9" s="186">
        <v>42</v>
      </c>
      <c r="J9" s="186">
        <v>68</v>
      </c>
      <c r="K9" s="186">
        <v>44</v>
      </c>
      <c r="L9" s="186">
        <v>130</v>
      </c>
      <c r="M9" s="186">
        <v>70</v>
      </c>
      <c r="N9" s="185">
        <v>355</v>
      </c>
      <c r="O9" s="187">
        <v>170</v>
      </c>
    </row>
    <row r="10" spans="1:15" ht="21" customHeight="1">
      <c r="A10" s="702"/>
      <c r="B10" s="181" t="s">
        <v>98</v>
      </c>
      <c r="C10" s="188">
        <v>407</v>
      </c>
      <c r="D10" s="188">
        <v>252</v>
      </c>
      <c r="E10" s="188">
        <v>155</v>
      </c>
      <c r="F10" s="189">
        <v>4</v>
      </c>
      <c r="G10" s="189">
        <v>1</v>
      </c>
      <c r="H10" s="189">
        <v>86</v>
      </c>
      <c r="I10" s="189">
        <v>40</v>
      </c>
      <c r="J10" s="189">
        <v>62</v>
      </c>
      <c r="K10" s="189">
        <v>48</v>
      </c>
      <c r="L10" s="189">
        <v>100</v>
      </c>
      <c r="M10" s="189">
        <v>66</v>
      </c>
      <c r="N10" s="188">
        <v>334</v>
      </c>
      <c r="O10" s="190">
        <v>166</v>
      </c>
    </row>
    <row r="11" spans="1:15" ht="21" customHeight="1">
      <c r="A11" s="703"/>
      <c r="B11" s="191" t="s">
        <v>46</v>
      </c>
      <c r="C11" s="192">
        <v>396</v>
      </c>
      <c r="D11" s="192">
        <v>242</v>
      </c>
      <c r="E11" s="192">
        <v>154</v>
      </c>
      <c r="F11" s="193">
        <v>5</v>
      </c>
      <c r="G11" s="193">
        <v>1</v>
      </c>
      <c r="H11" s="193">
        <v>89</v>
      </c>
      <c r="I11" s="193">
        <v>42</v>
      </c>
      <c r="J11" s="193">
        <v>64</v>
      </c>
      <c r="K11" s="193">
        <v>49</v>
      </c>
      <c r="L11" s="193">
        <v>84</v>
      </c>
      <c r="M11" s="193">
        <v>62</v>
      </c>
      <c r="N11" s="192">
        <v>330</v>
      </c>
      <c r="O11" s="194">
        <v>163</v>
      </c>
    </row>
    <row r="12" spans="1:15" ht="21" customHeight="1">
      <c r="A12" s="701" t="s">
        <v>99</v>
      </c>
      <c r="B12" s="195" t="s">
        <v>43</v>
      </c>
      <c r="C12" s="196">
        <v>57</v>
      </c>
      <c r="D12" s="196">
        <v>38</v>
      </c>
      <c r="E12" s="196">
        <v>19</v>
      </c>
      <c r="F12" s="197">
        <v>0</v>
      </c>
      <c r="G12" s="197">
        <v>0</v>
      </c>
      <c r="H12" s="197">
        <v>10</v>
      </c>
      <c r="I12" s="197">
        <v>6</v>
      </c>
      <c r="J12" s="197">
        <v>15</v>
      </c>
      <c r="K12" s="197">
        <v>2</v>
      </c>
      <c r="L12" s="197">
        <v>13</v>
      </c>
      <c r="M12" s="197">
        <v>11</v>
      </c>
      <c r="N12" s="196">
        <v>29</v>
      </c>
      <c r="O12" s="198">
        <v>1</v>
      </c>
    </row>
    <row r="13" spans="1:15" ht="21" customHeight="1">
      <c r="A13" s="702"/>
      <c r="B13" s="181" t="s">
        <v>44</v>
      </c>
      <c r="C13" s="199">
        <v>54</v>
      </c>
      <c r="D13" s="199">
        <v>35</v>
      </c>
      <c r="E13" s="199">
        <v>19</v>
      </c>
      <c r="F13" s="200">
        <v>0</v>
      </c>
      <c r="G13" s="200">
        <v>0</v>
      </c>
      <c r="H13" s="200">
        <v>10</v>
      </c>
      <c r="I13" s="200">
        <v>6</v>
      </c>
      <c r="J13" s="200">
        <v>12</v>
      </c>
      <c r="K13" s="200">
        <v>4</v>
      </c>
      <c r="L13" s="200">
        <v>13</v>
      </c>
      <c r="M13" s="200">
        <v>9</v>
      </c>
      <c r="N13" s="199">
        <v>31</v>
      </c>
      <c r="O13" s="201">
        <v>1</v>
      </c>
    </row>
    <row r="14" spans="1:15" ht="21" customHeight="1">
      <c r="A14" s="702"/>
      <c r="B14" s="181" t="s">
        <v>54</v>
      </c>
      <c r="C14" s="197">
        <v>51</v>
      </c>
      <c r="D14" s="197">
        <v>36</v>
      </c>
      <c r="E14" s="197">
        <v>15</v>
      </c>
      <c r="F14" s="197">
        <v>0</v>
      </c>
      <c r="G14" s="197">
        <v>0</v>
      </c>
      <c r="H14" s="197">
        <v>9</v>
      </c>
      <c r="I14" s="197">
        <v>5</v>
      </c>
      <c r="J14" s="197">
        <v>13</v>
      </c>
      <c r="K14" s="197">
        <v>2</v>
      </c>
      <c r="L14" s="197">
        <v>14</v>
      </c>
      <c r="M14" s="197">
        <v>8</v>
      </c>
      <c r="N14" s="196">
        <v>30</v>
      </c>
      <c r="O14" s="198">
        <v>1</v>
      </c>
    </row>
    <row r="15" spans="1:15" ht="21" customHeight="1">
      <c r="A15" s="702"/>
      <c r="B15" s="181" t="s">
        <v>98</v>
      </c>
      <c r="C15" s="188">
        <v>57</v>
      </c>
      <c r="D15" s="189">
        <v>45</v>
      </c>
      <c r="E15" s="189">
        <v>12</v>
      </c>
      <c r="F15" s="189">
        <v>0</v>
      </c>
      <c r="G15" s="189">
        <v>0</v>
      </c>
      <c r="H15" s="189">
        <v>11</v>
      </c>
      <c r="I15" s="189">
        <v>5</v>
      </c>
      <c r="J15" s="189">
        <v>13</v>
      </c>
      <c r="K15" s="189">
        <v>4</v>
      </c>
      <c r="L15" s="189">
        <v>21</v>
      </c>
      <c r="M15" s="189">
        <v>3</v>
      </c>
      <c r="N15" s="188">
        <v>30</v>
      </c>
      <c r="O15" s="190">
        <v>1</v>
      </c>
    </row>
    <row r="16" spans="1:15" ht="21" customHeight="1" thickBot="1">
      <c r="A16" s="704"/>
      <c r="B16" s="202" t="s">
        <v>46</v>
      </c>
      <c r="C16" s="203">
        <v>53</v>
      </c>
      <c r="D16" s="204">
        <v>40</v>
      </c>
      <c r="E16" s="204">
        <v>13</v>
      </c>
      <c r="F16" s="204">
        <v>0</v>
      </c>
      <c r="G16" s="204">
        <v>0</v>
      </c>
      <c r="H16" s="204">
        <v>11</v>
      </c>
      <c r="I16" s="204">
        <v>5</v>
      </c>
      <c r="J16" s="204">
        <v>13</v>
      </c>
      <c r="K16" s="204">
        <v>5</v>
      </c>
      <c r="L16" s="204">
        <v>16</v>
      </c>
      <c r="M16" s="204">
        <v>3</v>
      </c>
      <c r="N16" s="203">
        <v>32</v>
      </c>
      <c r="O16" s="205">
        <v>1</v>
      </c>
    </row>
    <row r="17" spans="1:15" ht="13.5" customHeight="1">
      <c r="A17" s="171" t="s">
        <v>89</v>
      </c>
    </row>
    <row r="18" spans="1:15" ht="13.5" customHeight="1">
      <c r="A18" s="206"/>
      <c r="B18" s="206"/>
      <c r="C18" s="206"/>
      <c r="D18" s="206"/>
      <c r="E18" s="206"/>
      <c r="F18" s="206"/>
      <c r="G18" s="206"/>
      <c r="H18" s="206"/>
      <c r="I18" s="206"/>
      <c r="J18" s="206"/>
      <c r="K18" s="206"/>
      <c r="L18" s="206"/>
      <c r="M18" s="206"/>
      <c r="N18" s="206"/>
      <c r="O18" s="206"/>
    </row>
    <row r="19" spans="1:15" ht="13.5" customHeight="1"/>
    <row r="20" spans="1:15" ht="13.5" customHeight="1"/>
    <row r="21" spans="1:15" ht="13.5" customHeight="1"/>
    <row r="22" spans="1:15" ht="13.5" customHeight="1"/>
    <row r="23" spans="1:15" ht="13.5" customHeight="1"/>
    <row r="24" spans="1:15" ht="13.5" customHeight="1"/>
    <row r="25" spans="1:15" ht="13.5" customHeight="1"/>
    <row r="26" spans="1:15" ht="13.5" customHeight="1"/>
    <row r="27" spans="1:15" ht="13.5" customHeight="1"/>
    <row r="28" spans="1:15" ht="13.5" customHeight="1"/>
    <row r="29" spans="1:15" ht="13.5" customHeight="1"/>
    <row r="30" spans="1:15" ht="13.5" customHeight="1"/>
    <row r="31" spans="1:15" ht="13.5" customHeight="1"/>
    <row r="32" spans="1:15"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sheetData>
  <mergeCells count="7">
    <mergeCell ref="A7:A11"/>
    <mergeCell ref="A12:A16"/>
    <mergeCell ref="A2:O2"/>
    <mergeCell ref="A4:B6"/>
    <mergeCell ref="N4:N6"/>
    <mergeCell ref="O4:O6"/>
    <mergeCell ref="C5:E5"/>
  </mergeCells>
  <phoneticPr fontId="22"/>
  <printOptions horizontalCentered="1"/>
  <pageMargins left="0.59055118110236227" right="0.59055118110236227" top="0.98425196850393704" bottom="0.98425196850393704" header="0.51181102362204722" footer="0.51181102362204722"/>
  <pageSetup paperSize="9" orientation="portrait" r:id="rId1"/>
  <headerFooter alignWithMargins="0"/>
  <ignoredErrors>
    <ignoredError sqref="B8:B11 B13:B1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3.5"/>
  <cols>
    <col min="1" max="1" width="4.5" style="209" customWidth="1"/>
    <col min="2" max="2" width="10" style="209" customWidth="1"/>
    <col min="3" max="12" width="7.25" style="209" customWidth="1"/>
    <col min="13" max="16384" width="9" style="209"/>
  </cols>
  <sheetData>
    <row r="1" spans="1:12">
      <c r="A1" s="207"/>
      <c r="B1" s="207"/>
      <c r="C1" s="207"/>
      <c r="D1" s="207"/>
      <c r="E1" s="207"/>
      <c r="F1" s="207"/>
      <c r="G1" s="207"/>
      <c r="H1" s="207"/>
      <c r="I1" s="207"/>
      <c r="J1" s="207"/>
      <c r="K1" s="208"/>
      <c r="L1" s="208"/>
    </row>
    <row r="2" spans="1:12" ht="22.5" customHeight="1">
      <c r="A2" s="739" t="s">
        <v>110</v>
      </c>
      <c r="B2" s="739"/>
      <c r="C2" s="739"/>
      <c r="D2" s="739"/>
      <c r="E2" s="739"/>
      <c r="F2" s="739"/>
      <c r="G2" s="739"/>
      <c r="H2" s="739"/>
      <c r="I2" s="740"/>
      <c r="J2" s="740"/>
      <c r="K2" s="740"/>
      <c r="L2" s="740"/>
    </row>
    <row r="3" spans="1:12" ht="13.5" customHeight="1">
      <c r="A3" s="210"/>
      <c r="B3" s="210"/>
      <c r="C3" s="210"/>
      <c r="D3" s="210"/>
      <c r="E3" s="210"/>
      <c r="F3" s="210"/>
      <c r="G3" s="210"/>
      <c r="H3" s="210"/>
      <c r="I3" s="211"/>
      <c r="J3" s="211"/>
      <c r="K3" s="211"/>
      <c r="L3" s="211"/>
    </row>
    <row r="4" spans="1:12" ht="14.25" thickBot="1">
      <c r="A4" s="212" t="s">
        <v>104</v>
      </c>
      <c r="B4" s="212"/>
      <c r="C4" s="212"/>
      <c r="D4" s="212"/>
      <c r="E4" s="212"/>
      <c r="F4" s="212"/>
      <c r="G4" s="212"/>
      <c r="H4" s="212"/>
      <c r="I4" s="212"/>
      <c r="J4" s="213"/>
      <c r="K4" s="214"/>
      <c r="L4" s="213" t="s">
        <v>111</v>
      </c>
    </row>
    <row r="5" spans="1:12" ht="13.5" customHeight="1">
      <c r="A5" s="731" t="s">
        <v>105</v>
      </c>
      <c r="B5" s="731"/>
      <c r="C5" s="728" t="s">
        <v>106</v>
      </c>
      <c r="D5" s="728" t="s">
        <v>112</v>
      </c>
      <c r="E5" s="744"/>
      <c r="F5" s="728" t="s">
        <v>107</v>
      </c>
      <c r="G5" s="728" t="s">
        <v>108</v>
      </c>
      <c r="H5" s="741" t="s">
        <v>109</v>
      </c>
      <c r="I5" s="723" t="s">
        <v>113</v>
      </c>
      <c r="J5" s="724"/>
      <c r="K5" s="736" t="s">
        <v>114</v>
      </c>
      <c r="L5" s="734" t="s">
        <v>115</v>
      </c>
    </row>
    <row r="6" spans="1:12" ht="13.5" customHeight="1">
      <c r="A6" s="732"/>
      <c r="B6" s="732"/>
      <c r="C6" s="729"/>
      <c r="D6" s="745"/>
      <c r="E6" s="746"/>
      <c r="F6" s="729"/>
      <c r="G6" s="729"/>
      <c r="H6" s="742"/>
      <c r="I6" s="725"/>
      <c r="J6" s="726"/>
      <c r="K6" s="737"/>
      <c r="L6" s="735"/>
    </row>
    <row r="7" spans="1:12" ht="25.5" customHeight="1">
      <c r="A7" s="733"/>
      <c r="B7" s="733"/>
      <c r="C7" s="730"/>
      <c r="D7" s="215"/>
      <c r="E7" s="216" t="s">
        <v>116</v>
      </c>
      <c r="F7" s="730"/>
      <c r="G7" s="730"/>
      <c r="H7" s="743"/>
      <c r="I7" s="217"/>
      <c r="J7" s="216" t="s">
        <v>116</v>
      </c>
      <c r="K7" s="738"/>
      <c r="L7" s="730"/>
    </row>
    <row r="8" spans="1:12" ht="19.5" customHeight="1">
      <c r="A8" s="720" t="s">
        <v>117</v>
      </c>
      <c r="B8" s="218" t="s">
        <v>118</v>
      </c>
      <c r="C8" s="219">
        <v>2763</v>
      </c>
      <c r="D8" s="219">
        <v>2676</v>
      </c>
      <c r="E8" s="219">
        <v>5</v>
      </c>
      <c r="F8" s="220">
        <v>96.9</v>
      </c>
      <c r="G8" s="221">
        <v>22</v>
      </c>
      <c r="H8" s="222">
        <v>1</v>
      </c>
      <c r="I8" s="223">
        <v>5</v>
      </c>
      <c r="J8" s="219">
        <v>0</v>
      </c>
      <c r="K8" s="219">
        <v>0</v>
      </c>
      <c r="L8" s="219">
        <v>60</v>
      </c>
    </row>
    <row r="9" spans="1:12" ht="19.5" customHeight="1">
      <c r="A9" s="721"/>
      <c r="B9" s="224" t="s">
        <v>44</v>
      </c>
      <c r="C9" s="225">
        <v>2720</v>
      </c>
      <c r="D9" s="225">
        <v>2638</v>
      </c>
      <c r="E9" s="225">
        <v>1</v>
      </c>
      <c r="F9" s="226">
        <v>97</v>
      </c>
      <c r="G9" s="227">
        <v>10</v>
      </c>
      <c r="H9" s="228">
        <v>0.4</v>
      </c>
      <c r="I9" s="229">
        <v>11</v>
      </c>
      <c r="J9" s="225">
        <v>0</v>
      </c>
      <c r="K9" s="225">
        <v>0</v>
      </c>
      <c r="L9" s="225">
        <v>61</v>
      </c>
    </row>
    <row r="10" spans="1:12" ht="19.5" customHeight="1">
      <c r="A10" s="721"/>
      <c r="B10" s="224" t="s">
        <v>54</v>
      </c>
      <c r="C10" s="225">
        <v>2735</v>
      </c>
      <c r="D10" s="225">
        <v>2663</v>
      </c>
      <c r="E10" s="225">
        <v>1</v>
      </c>
      <c r="F10" s="230">
        <v>97.4</v>
      </c>
      <c r="G10" s="225">
        <v>9</v>
      </c>
      <c r="H10" s="231">
        <v>0.3</v>
      </c>
      <c r="I10" s="229">
        <v>6</v>
      </c>
      <c r="J10" s="225">
        <v>0</v>
      </c>
      <c r="K10" s="225">
        <v>1</v>
      </c>
      <c r="L10" s="225">
        <v>56</v>
      </c>
    </row>
    <row r="11" spans="1:12" ht="19.5" customHeight="1">
      <c r="A11" s="721"/>
      <c r="B11" s="232" t="s">
        <v>119</v>
      </c>
      <c r="C11" s="233">
        <v>2708</v>
      </c>
      <c r="D11" s="233">
        <v>2633</v>
      </c>
      <c r="E11" s="233">
        <v>0</v>
      </c>
      <c r="F11" s="234">
        <v>97.2</v>
      </c>
      <c r="G11" s="233">
        <v>6</v>
      </c>
      <c r="H11" s="235">
        <v>0.3</v>
      </c>
      <c r="I11" s="236">
        <v>17</v>
      </c>
      <c r="J11" s="233">
        <v>0</v>
      </c>
      <c r="K11" s="233">
        <v>0</v>
      </c>
      <c r="L11" s="233">
        <v>52</v>
      </c>
    </row>
    <row r="12" spans="1:12" ht="19.5" customHeight="1">
      <c r="A12" s="727"/>
      <c r="B12" s="237" t="s">
        <v>46</v>
      </c>
      <c r="C12" s="238">
        <v>2652</v>
      </c>
      <c r="D12" s="238">
        <v>2593</v>
      </c>
      <c r="E12" s="238">
        <v>0</v>
      </c>
      <c r="F12" s="239">
        <v>97.8</v>
      </c>
      <c r="G12" s="238">
        <v>4</v>
      </c>
      <c r="H12" s="240">
        <v>0.2</v>
      </c>
      <c r="I12" s="241">
        <v>8</v>
      </c>
      <c r="J12" s="238">
        <v>0</v>
      </c>
      <c r="K12" s="238">
        <v>0</v>
      </c>
      <c r="L12" s="238">
        <v>47</v>
      </c>
    </row>
    <row r="13" spans="1:12" ht="19.5" customHeight="1">
      <c r="A13" s="720" t="s">
        <v>120</v>
      </c>
      <c r="B13" s="242" t="s">
        <v>118</v>
      </c>
      <c r="C13" s="221">
        <v>3388</v>
      </c>
      <c r="D13" s="221">
        <v>1552</v>
      </c>
      <c r="E13" s="221">
        <v>0</v>
      </c>
      <c r="F13" s="220">
        <v>45.8</v>
      </c>
      <c r="G13" s="221">
        <v>955</v>
      </c>
      <c r="H13" s="222">
        <v>28.7</v>
      </c>
      <c r="I13" s="243">
        <v>760</v>
      </c>
      <c r="J13" s="221">
        <v>19</v>
      </c>
      <c r="K13" s="221">
        <v>0</v>
      </c>
      <c r="L13" s="221">
        <v>121</v>
      </c>
    </row>
    <row r="14" spans="1:12" ht="19.5" customHeight="1">
      <c r="A14" s="721"/>
      <c r="B14" s="244" t="s">
        <v>44</v>
      </c>
      <c r="C14" s="245">
        <v>3358</v>
      </c>
      <c r="D14" s="245">
        <v>1611</v>
      </c>
      <c r="E14" s="245">
        <v>0</v>
      </c>
      <c r="F14" s="235">
        <v>48</v>
      </c>
      <c r="G14" s="245">
        <v>852</v>
      </c>
      <c r="H14" s="235">
        <v>26.7</v>
      </c>
      <c r="I14" s="246">
        <v>736</v>
      </c>
      <c r="J14" s="245">
        <v>24</v>
      </c>
      <c r="K14" s="245">
        <v>0</v>
      </c>
      <c r="L14" s="233">
        <v>160</v>
      </c>
    </row>
    <row r="15" spans="1:12" ht="19.5" customHeight="1">
      <c r="A15" s="721"/>
      <c r="B15" s="244" t="s">
        <v>54</v>
      </c>
      <c r="C15" s="225">
        <v>3344</v>
      </c>
      <c r="D15" s="225">
        <v>1558</v>
      </c>
      <c r="E15" s="225">
        <v>0</v>
      </c>
      <c r="F15" s="230">
        <v>46.6</v>
      </c>
      <c r="G15" s="225">
        <v>787</v>
      </c>
      <c r="H15" s="231">
        <v>24.3</v>
      </c>
      <c r="I15" s="229">
        <v>834</v>
      </c>
      <c r="J15" s="225">
        <v>26</v>
      </c>
      <c r="K15" s="225">
        <v>0</v>
      </c>
      <c r="L15" s="225">
        <v>165</v>
      </c>
    </row>
    <row r="16" spans="1:12" ht="19.5" customHeight="1">
      <c r="A16" s="721"/>
      <c r="B16" s="247" t="s">
        <v>119</v>
      </c>
      <c r="C16" s="233">
        <v>3329</v>
      </c>
      <c r="D16" s="233">
        <v>1565</v>
      </c>
      <c r="E16" s="233">
        <v>0</v>
      </c>
      <c r="F16" s="234">
        <v>47</v>
      </c>
      <c r="G16" s="233">
        <v>792</v>
      </c>
      <c r="H16" s="235">
        <v>24.2</v>
      </c>
      <c r="I16" s="236">
        <v>824</v>
      </c>
      <c r="J16" s="233">
        <v>15</v>
      </c>
      <c r="K16" s="233">
        <v>0</v>
      </c>
      <c r="L16" s="233">
        <v>148</v>
      </c>
    </row>
    <row r="17" spans="1:12" ht="19.5" customHeight="1" thickBot="1">
      <c r="A17" s="722"/>
      <c r="B17" s="248" t="s">
        <v>46</v>
      </c>
      <c r="C17" s="249">
        <v>3212</v>
      </c>
      <c r="D17" s="249">
        <v>1448</v>
      </c>
      <c r="E17" s="249">
        <v>0</v>
      </c>
      <c r="F17" s="250">
        <v>45.1</v>
      </c>
      <c r="G17" s="249">
        <v>772</v>
      </c>
      <c r="H17" s="251">
        <v>24.6</v>
      </c>
      <c r="I17" s="252">
        <v>838</v>
      </c>
      <c r="J17" s="249">
        <v>19</v>
      </c>
      <c r="K17" s="249">
        <v>0</v>
      </c>
      <c r="L17" s="249">
        <v>154</v>
      </c>
    </row>
    <row r="18" spans="1:12">
      <c r="A18" s="207" t="s">
        <v>11</v>
      </c>
      <c r="B18" s="207"/>
      <c r="C18" s="207"/>
      <c r="D18" s="207"/>
      <c r="E18" s="207"/>
      <c r="F18" s="207"/>
      <c r="G18" s="207"/>
      <c r="H18" s="207"/>
      <c r="I18" s="207"/>
      <c r="J18" s="207"/>
      <c r="K18" s="214"/>
      <c r="L18" s="214"/>
    </row>
    <row r="19" spans="1:12">
      <c r="A19" s="207" t="s">
        <v>121</v>
      </c>
      <c r="B19" s="207"/>
      <c r="C19" s="207"/>
      <c r="D19" s="207"/>
      <c r="E19" s="207"/>
      <c r="F19" s="207"/>
      <c r="G19" s="207"/>
      <c r="H19" s="207"/>
      <c r="I19" s="207"/>
      <c r="J19" s="207"/>
      <c r="K19" s="214"/>
      <c r="L19" s="214"/>
    </row>
    <row r="20" spans="1:12">
      <c r="A20" s="207" t="s">
        <v>122</v>
      </c>
      <c r="B20" s="207"/>
      <c r="C20" s="207"/>
      <c r="D20" s="207"/>
      <c r="E20" s="207"/>
      <c r="F20" s="207"/>
      <c r="G20" s="207"/>
      <c r="H20" s="207"/>
      <c r="I20" s="207"/>
      <c r="J20" s="207"/>
      <c r="K20" s="214"/>
      <c r="L20" s="214"/>
    </row>
    <row r="21" spans="1:12">
      <c r="A21" s="207" t="s">
        <v>123</v>
      </c>
      <c r="B21" s="207"/>
      <c r="C21" s="207"/>
      <c r="D21" s="207"/>
      <c r="E21" s="207"/>
      <c r="F21" s="207"/>
      <c r="G21" s="207"/>
      <c r="H21" s="207"/>
      <c r="I21" s="207"/>
      <c r="J21" s="207"/>
      <c r="K21" s="214"/>
      <c r="L21" s="214"/>
    </row>
  </sheetData>
  <mergeCells count="12">
    <mergeCell ref="L5:L7"/>
    <mergeCell ref="K5:K7"/>
    <mergeCell ref="A2:L2"/>
    <mergeCell ref="H5:H7"/>
    <mergeCell ref="D5:E6"/>
    <mergeCell ref="A13:A17"/>
    <mergeCell ref="I5:J6"/>
    <mergeCell ref="A8:A12"/>
    <mergeCell ref="F5:F7"/>
    <mergeCell ref="A5:B7"/>
    <mergeCell ref="C5:C7"/>
    <mergeCell ref="G5:G7"/>
  </mergeCells>
  <phoneticPr fontId="22"/>
  <pageMargins left="0.75" right="0.75" top="1" bottom="1" header="0.51200000000000001" footer="0.51200000000000001"/>
  <pageSetup paperSize="9" orientation="portrait" r:id="rId1"/>
  <headerFooter alignWithMargins="0"/>
  <ignoredErrors>
    <ignoredError sqref="B9:B12 B14:B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〔15〕目次</vt:lpstr>
      <vt:lpstr>146</vt:lpstr>
      <vt:lpstr>147</vt:lpstr>
      <vt:lpstr>148</vt:lpstr>
      <vt:lpstr>149</vt:lpstr>
      <vt:lpstr>150</vt:lpstr>
      <vt:lpstr>151</vt:lpstr>
      <vt:lpstr>152</vt:lpstr>
      <vt:lpstr>153</vt:lpstr>
      <vt:lpstr>154</vt:lpstr>
      <vt:lpstr>155</vt:lpstr>
      <vt:lpstr>156</vt:lpstr>
      <vt:lpstr>157</vt:lpstr>
      <vt:lpstr>158</vt:lpstr>
      <vt:lpstr>159</vt:lpstr>
      <vt:lpstr>160</vt:lpstr>
      <vt:lpstr>161</vt:lpstr>
      <vt:lpstr>162</vt:lpstr>
      <vt:lpstr>163</vt:lpstr>
      <vt:lpstr>164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髙取　雄太郎</dc:creator>
  <dc:description>大学・短期大学については県にデータがないため、各大学・短期大学に問い合わせてデータ入手した。</dc:description>
  <cp:lastModifiedBy>佐賀市</cp:lastModifiedBy>
  <cp:lastPrinted>2013-09-02T01:08:09Z</cp:lastPrinted>
  <dcterms:created xsi:type="dcterms:W3CDTF">2005-12-06T10:58:43Z</dcterms:created>
  <dcterms:modified xsi:type="dcterms:W3CDTF">2015-02-18T05:13:22Z</dcterms:modified>
</cp:coreProperties>
</file>