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gwn-fsv-01.saga-net.local\共有フォルダ\DX推進課\03_統計関係\05 刊行物（佐賀市のすがた、佐賀市統計データ等）\01 統計書\R6年版統計データ\04 入力用\"/>
    </mc:Choice>
  </mc:AlternateContent>
  <bookViews>
    <workbookView xWindow="0" yWindow="0" windowWidth="20490" windowHeight="7680"/>
  </bookViews>
  <sheets>
    <sheet name="目次" sheetId="1" r:id="rId1"/>
    <sheet name="142" sheetId="3" r:id="rId2"/>
    <sheet name="143" sheetId="23" r:id="rId3"/>
    <sheet name="144" sheetId="4" r:id="rId4"/>
    <sheet name="145" sheetId="5" r:id="rId5"/>
    <sheet name="146" sheetId="6" r:id="rId6"/>
    <sheet name="147" sheetId="8" r:id="rId7"/>
    <sheet name="148" sheetId="9" r:id="rId8"/>
    <sheet name="149" sheetId="10" r:id="rId9"/>
    <sheet name="150" sheetId="11" r:id="rId10"/>
    <sheet name="151" sheetId="12" r:id="rId11"/>
    <sheet name="152" sheetId="13" r:id="rId12"/>
    <sheet name="153" sheetId="31" r:id="rId13"/>
    <sheet name="154①" sheetId="26" r:id="rId14"/>
    <sheet name="154②" sheetId="28" r:id="rId15"/>
    <sheet name="155" sheetId="29" r:id="rId16"/>
    <sheet name="156" sheetId="17" r:id="rId17"/>
    <sheet name="157" sheetId="19" r:id="rId18"/>
    <sheet name="158" sheetId="20" r:id="rId19"/>
    <sheet name="159" sheetId="30" r:id="rId20"/>
  </sheets>
  <definedNames>
    <definedName name="_xlnm.Print_Area" localSheetId="12">'153'!$A$1:$E$41</definedName>
    <definedName name="_xlnm.Print_Area" localSheetId="15">'155'!#REF!</definedName>
  </definedNames>
  <calcPr calcId="162913"/>
</workbook>
</file>

<file path=xl/calcChain.xml><?xml version="1.0" encoding="utf-8"?>
<calcChain xmlns="http://schemas.openxmlformats.org/spreadsheetml/2006/main">
  <c r="O67" i="11" l="1"/>
  <c r="L67" i="11"/>
  <c r="E67" i="11"/>
  <c r="K67" i="11" s="1"/>
  <c r="B67" i="11"/>
  <c r="L68" i="11"/>
  <c r="E68" i="11"/>
  <c r="K68" i="11" s="1"/>
  <c r="B68" i="11"/>
  <c r="O68" i="11" l="1"/>
  <c r="B24" i="1" l="1"/>
  <c r="B19" i="1"/>
  <c r="B18" i="1"/>
  <c r="B23" i="1"/>
  <c r="B22" i="1"/>
  <c r="B21" i="1"/>
  <c r="B20" i="1"/>
  <c r="B17" i="1"/>
  <c r="B16" i="1"/>
  <c r="B15" i="1"/>
  <c r="B14" i="1"/>
  <c r="B13" i="1"/>
  <c r="B12" i="1"/>
  <c r="B9" i="1"/>
  <c r="B10" i="1"/>
  <c r="B11" i="1"/>
  <c r="C24" i="1" l="1"/>
  <c r="C23" i="1"/>
  <c r="C22" i="1"/>
  <c r="C21" i="1"/>
  <c r="C20" i="1"/>
  <c r="C19" i="1"/>
  <c r="C18" i="1"/>
  <c r="C17" i="1"/>
  <c r="C16" i="1"/>
  <c r="C15" i="1"/>
  <c r="C14" i="1"/>
  <c r="C13" i="1"/>
  <c r="C12" i="1"/>
  <c r="C11" i="1"/>
  <c r="C10" i="1"/>
  <c r="C9" i="1"/>
  <c r="C8" i="1"/>
  <c r="C7" i="1"/>
  <c r="C6" i="1"/>
  <c r="B6" i="1"/>
  <c r="B8" i="1" l="1"/>
  <c r="B7" i="1"/>
</calcChain>
</file>

<file path=xl/sharedStrings.xml><?xml version="1.0" encoding="utf-8"?>
<sst xmlns="http://schemas.openxmlformats.org/spreadsheetml/2006/main" count="772" uniqueCount="454">
  <si>
    <t>※ご覧になりたい表の表番号またはタイトルをクリックすると該当の表を見ることができます。</t>
    <rPh sb="2" eb="3">
      <t>ラン</t>
    </rPh>
    <rPh sb="8" eb="9">
      <t>ヒョウ</t>
    </rPh>
    <rPh sb="10" eb="11">
      <t>ヒョウ</t>
    </rPh>
    <rPh sb="11" eb="13">
      <t>バンゴウ</t>
    </rPh>
    <rPh sb="28" eb="30">
      <t>ガイトウ</t>
    </rPh>
    <rPh sb="31" eb="32">
      <t>ヒョウ</t>
    </rPh>
    <rPh sb="33" eb="34">
      <t>ミ</t>
    </rPh>
    <phoneticPr fontId="4"/>
  </si>
  <si>
    <t>タイトル</t>
    <phoneticPr fontId="4"/>
  </si>
  <si>
    <t>掲載年次・年度</t>
    <rPh sb="0" eb="2">
      <t>ケイサイ</t>
    </rPh>
    <rPh sb="2" eb="4">
      <t>ネンジ</t>
    </rPh>
    <rPh sb="5" eb="7">
      <t>ネンド</t>
    </rPh>
    <phoneticPr fontId="4"/>
  </si>
  <si>
    <t>各年5月1日現在</t>
    <rPh sb="0" eb="1">
      <t>カク</t>
    </rPh>
    <phoneticPr fontId="15"/>
  </si>
  <si>
    <t>年次</t>
    <rPh sb="1" eb="2">
      <t>ジ</t>
    </rPh>
    <phoneticPr fontId="4"/>
  </si>
  <si>
    <t>学級数</t>
  </si>
  <si>
    <t>教員数</t>
  </si>
  <si>
    <t>職員数</t>
  </si>
  <si>
    <t>国・公立</t>
  </si>
  <si>
    <t>私 立</t>
  </si>
  <si>
    <t>総 数</t>
  </si>
  <si>
    <t>男</t>
  </si>
  <si>
    <t>女</t>
  </si>
  <si>
    <t>児　童　数</t>
    <rPh sb="0" eb="1">
      <t>ジ</t>
    </rPh>
    <rPh sb="2" eb="3">
      <t>ワラベ</t>
    </rPh>
    <phoneticPr fontId="15"/>
  </si>
  <si>
    <t>年次</t>
    <rPh sb="1" eb="2">
      <t>ジ</t>
    </rPh>
    <phoneticPr fontId="15"/>
  </si>
  <si>
    <t>公 立</t>
  </si>
  <si>
    <t>全日制</t>
  </si>
  <si>
    <t>定時制</t>
  </si>
  <si>
    <t>年次</t>
    <rPh sb="0" eb="1">
      <t>ネン</t>
    </rPh>
    <rPh sb="1" eb="2">
      <t>ジ</t>
    </rPh>
    <phoneticPr fontId="4"/>
  </si>
  <si>
    <t>園児・児童・生徒数</t>
    <rPh sb="0" eb="2">
      <t>エンジ</t>
    </rPh>
    <rPh sb="3" eb="5">
      <t>ジドウ</t>
    </rPh>
    <rPh sb="6" eb="9">
      <t>セイトスウ</t>
    </rPh>
    <phoneticPr fontId="4"/>
  </si>
  <si>
    <t>総数</t>
    <rPh sb="0" eb="2">
      <t>ソウスウ</t>
    </rPh>
    <phoneticPr fontId="4"/>
  </si>
  <si>
    <t>幼稚部</t>
  </si>
  <si>
    <t>小学部</t>
  </si>
  <si>
    <t>中学部</t>
  </si>
  <si>
    <t>高等部</t>
  </si>
  <si>
    <t>計</t>
  </si>
  <si>
    <t>（県 立）
特別支援学校</t>
    <rPh sb="6" eb="8">
      <t>トクベツ</t>
    </rPh>
    <rPh sb="8" eb="10">
      <t>シエン</t>
    </rPh>
    <phoneticPr fontId="15"/>
  </si>
  <si>
    <t>（国 立）
特別支援学校</t>
    <rPh sb="6" eb="8">
      <t>トクベツ</t>
    </rPh>
    <rPh sb="8" eb="10">
      <t>シエン</t>
    </rPh>
    <phoneticPr fontId="15"/>
  </si>
  <si>
    <t>年　　次</t>
  </si>
  <si>
    <t>総　数</t>
  </si>
  <si>
    <t>進学率</t>
  </si>
  <si>
    <t>就職者</t>
  </si>
  <si>
    <t>就職率</t>
  </si>
  <si>
    <t>左記
以外
の者</t>
    <rPh sb="0" eb="2">
      <t>サキ</t>
    </rPh>
    <rPh sb="3" eb="5">
      <t>イガイ</t>
    </rPh>
    <phoneticPr fontId="15"/>
  </si>
  <si>
    <t>中学校</t>
    <rPh sb="0" eb="3">
      <t>チュウガッコウ</t>
    </rPh>
    <phoneticPr fontId="4"/>
  </si>
  <si>
    <t>高等学校</t>
    <rPh sb="0" eb="2">
      <t>コウトウ</t>
    </rPh>
    <rPh sb="2" eb="4">
      <t>ガッコウ</t>
    </rPh>
    <phoneticPr fontId="4"/>
  </si>
  <si>
    <t>各年5月1日現在</t>
    <rPh sb="0" eb="2">
      <t>カクネン</t>
    </rPh>
    <rPh sb="3" eb="4">
      <t>ガツ</t>
    </rPh>
    <rPh sb="5" eb="8">
      <t>ニチゲンザイ</t>
    </rPh>
    <phoneticPr fontId="15"/>
  </si>
  <si>
    <t>学校数</t>
  </si>
  <si>
    <t>児童・生徒数</t>
  </si>
  <si>
    <t>小学校</t>
    <rPh sb="0" eb="3">
      <t>ショウガッコウ</t>
    </rPh>
    <phoneticPr fontId="15"/>
  </si>
  <si>
    <t>中学校</t>
    <rPh sb="0" eb="3">
      <t>チュウガッコウ</t>
    </rPh>
    <phoneticPr fontId="15"/>
  </si>
  <si>
    <t>学　校　名</t>
  </si>
  <si>
    <t>学　　級　　数</t>
  </si>
  <si>
    <t>職員数
（嘱託職
員含む）</t>
    <rPh sb="5" eb="7">
      <t>ショクタク</t>
    </rPh>
    <rPh sb="7" eb="8">
      <t>ショク</t>
    </rPh>
    <rPh sb="9" eb="10">
      <t>イン</t>
    </rPh>
    <rPh sb="10" eb="11">
      <t>フク</t>
    </rPh>
    <phoneticPr fontId="15"/>
  </si>
  <si>
    <t>校　　　地</t>
  </si>
  <si>
    <t>校　　　　　　　　舎</t>
  </si>
  <si>
    <t>総数</t>
  </si>
  <si>
    <t>総面積</t>
  </si>
  <si>
    <t>特別教室</t>
  </si>
  <si>
    <t>勧興</t>
  </si>
  <si>
    <t>循誘</t>
  </si>
  <si>
    <t>日新</t>
  </si>
  <si>
    <t>赤松</t>
  </si>
  <si>
    <t>神野</t>
  </si>
  <si>
    <t>西与賀</t>
  </si>
  <si>
    <t>嘉瀬</t>
  </si>
  <si>
    <t>巨勢</t>
  </si>
  <si>
    <t>兵庫</t>
  </si>
  <si>
    <t>高木瀬</t>
  </si>
  <si>
    <t>北川副</t>
  </si>
  <si>
    <t>本庄</t>
  </si>
  <si>
    <t>鍋島</t>
  </si>
  <si>
    <t>金立</t>
  </si>
  <si>
    <t>久保泉</t>
  </si>
  <si>
    <t>芙蓉</t>
  </si>
  <si>
    <t>新栄</t>
  </si>
  <si>
    <t>若楠</t>
  </si>
  <si>
    <t>開成</t>
  </si>
  <si>
    <t>諸富北</t>
  </si>
  <si>
    <t>諸富南</t>
  </si>
  <si>
    <t>春日</t>
  </si>
  <si>
    <t>川上</t>
  </si>
  <si>
    <t>松梅</t>
  </si>
  <si>
    <t>春日北</t>
  </si>
  <si>
    <t>富士</t>
  </si>
  <si>
    <t>北山</t>
  </si>
  <si>
    <t>北山東部</t>
  </si>
  <si>
    <t>三瀬</t>
  </si>
  <si>
    <t>中川副</t>
    <rPh sb="0" eb="1">
      <t>ナカ</t>
    </rPh>
    <rPh sb="1" eb="3">
      <t>カワソエ</t>
    </rPh>
    <phoneticPr fontId="15"/>
  </si>
  <si>
    <t>大詫間</t>
    <rPh sb="0" eb="3">
      <t>オオダクマ</t>
    </rPh>
    <phoneticPr fontId="15"/>
  </si>
  <si>
    <t>南川副</t>
    <rPh sb="0" eb="1">
      <t>ミナミ</t>
    </rPh>
    <rPh sb="1" eb="3">
      <t>カワソエ</t>
    </rPh>
    <phoneticPr fontId="15"/>
  </si>
  <si>
    <t>西川副</t>
    <rPh sb="0" eb="1">
      <t>ニシ</t>
    </rPh>
    <rPh sb="1" eb="3">
      <t>カワソエ</t>
    </rPh>
    <phoneticPr fontId="15"/>
  </si>
  <si>
    <t>東与賀</t>
    <rPh sb="0" eb="3">
      <t>ヒガシヨカ</t>
    </rPh>
    <phoneticPr fontId="15"/>
  </si>
  <si>
    <t>思斉</t>
    <rPh sb="0" eb="2">
      <t>シセイ</t>
    </rPh>
    <phoneticPr fontId="15"/>
  </si>
  <si>
    <t>園　児　・　生　徒　数</t>
    <rPh sb="0" eb="1">
      <t>エン</t>
    </rPh>
    <rPh sb="2" eb="3">
      <t>ジ</t>
    </rPh>
    <phoneticPr fontId="15"/>
  </si>
  <si>
    <t>成章</t>
  </si>
  <si>
    <t>城南</t>
  </si>
  <si>
    <t>昭栄</t>
  </si>
  <si>
    <t>城東</t>
  </si>
  <si>
    <t>城西</t>
  </si>
  <si>
    <t>城北</t>
  </si>
  <si>
    <t>金泉</t>
  </si>
  <si>
    <t>諸富</t>
  </si>
  <si>
    <t>大和</t>
  </si>
  <si>
    <t>川副</t>
    <rPh sb="0" eb="2">
      <t>カワソエ</t>
    </rPh>
    <phoneticPr fontId="15"/>
  </si>
  <si>
    <t>各年5月1日現在</t>
    <rPh sb="3" eb="4">
      <t>ガツ</t>
    </rPh>
    <rPh sb="5" eb="6">
      <t>ニチ</t>
    </rPh>
    <phoneticPr fontId="15"/>
  </si>
  <si>
    <t>校     地</t>
  </si>
  <si>
    <t>校     　　　　　　舎</t>
  </si>
  <si>
    <t>保  有  教  室  数</t>
  </si>
  <si>
    <t>プール設置校</t>
    <rPh sb="3" eb="5">
      <t>セッチ</t>
    </rPh>
    <rPh sb="5" eb="6">
      <t>コウ</t>
    </rPh>
    <phoneticPr fontId="15"/>
  </si>
  <si>
    <t>鉄筋・鉄骨</t>
  </si>
  <si>
    <t>普通教室</t>
  </si>
  <si>
    <t>6歳</t>
    <rPh sb="1" eb="2">
      <t>サイ</t>
    </rPh>
    <phoneticPr fontId="4"/>
  </si>
  <si>
    <t>7歳</t>
    <rPh sb="1" eb="2">
      <t>サイ</t>
    </rPh>
    <phoneticPr fontId="4"/>
  </si>
  <si>
    <t>8歳</t>
    <rPh sb="1" eb="2">
      <t>サイ</t>
    </rPh>
    <phoneticPr fontId="4"/>
  </si>
  <si>
    <t>9歳</t>
    <rPh sb="1" eb="2">
      <t>サイ</t>
    </rPh>
    <phoneticPr fontId="4"/>
  </si>
  <si>
    <t xml:space="preserve"> </t>
  </si>
  <si>
    <t>公民館名</t>
  </si>
  <si>
    <t>利用回数</t>
    <rPh sb="0" eb="2">
      <t>リヨウ</t>
    </rPh>
    <rPh sb="2" eb="4">
      <t>カイスウ</t>
    </rPh>
    <phoneticPr fontId="15"/>
  </si>
  <si>
    <t>総　数</t>
    <rPh sb="0" eb="1">
      <t>フサ</t>
    </rPh>
    <rPh sb="2" eb="3">
      <t>カズ</t>
    </rPh>
    <phoneticPr fontId="15"/>
  </si>
  <si>
    <t>大ホール</t>
  </si>
  <si>
    <t>中ホール</t>
  </si>
  <si>
    <t>イベントホール</t>
  </si>
  <si>
    <t>リハーサル室</t>
  </si>
  <si>
    <t>練習室１</t>
  </si>
  <si>
    <t>練習室２</t>
  </si>
  <si>
    <t>練習室３</t>
  </si>
  <si>
    <t>大会議室</t>
  </si>
  <si>
    <t>和室</t>
  </si>
  <si>
    <t>特別会議室</t>
  </si>
  <si>
    <t>小会議室</t>
  </si>
  <si>
    <t>利用者数(人)</t>
  </si>
  <si>
    <t>ホール</t>
  </si>
  <si>
    <t>（単位：回）</t>
  </si>
  <si>
    <t>講演・大会</t>
  </si>
  <si>
    <t>演劇</t>
  </si>
  <si>
    <t>舞踊・芸能</t>
  </si>
  <si>
    <t>その他</t>
  </si>
  <si>
    <t>音楽</t>
  </si>
  <si>
    <t>（単位：人）</t>
  </si>
  <si>
    <t>小中学生</t>
  </si>
  <si>
    <t>高 校 生</t>
  </si>
  <si>
    <t>貸出利
用者数</t>
    <rPh sb="0" eb="2">
      <t>カシダシ</t>
    </rPh>
    <phoneticPr fontId="15"/>
  </si>
  <si>
    <t>（点）</t>
    <rPh sb="1" eb="2">
      <t>テン</t>
    </rPh>
    <phoneticPr fontId="15"/>
  </si>
  <si>
    <t>（点）</t>
  </si>
  <si>
    <t>（人）</t>
  </si>
  <si>
    <t>（日）</t>
  </si>
  <si>
    <t>（件）</t>
  </si>
  <si>
    <t>年度・月</t>
  </si>
  <si>
    <t>　数　　（ 内 訳 ）</t>
  </si>
  <si>
    <t>(単位：人）</t>
  </si>
  <si>
    <t>年   度</t>
  </si>
  <si>
    <t>県 立 博 物 館</t>
    <rPh sb="0" eb="1">
      <t>ケン</t>
    </rPh>
    <rPh sb="2" eb="3">
      <t>タテ</t>
    </rPh>
    <rPh sb="4" eb="5">
      <t>ヒロシ</t>
    </rPh>
    <rPh sb="6" eb="7">
      <t>モノ</t>
    </rPh>
    <rPh sb="8" eb="9">
      <t>カン</t>
    </rPh>
    <phoneticPr fontId="15"/>
  </si>
  <si>
    <t>企 画 展</t>
  </si>
  <si>
    <t>常 設 展</t>
  </si>
  <si>
    <t>企 画 展</t>
    <rPh sb="0" eb="1">
      <t>キ</t>
    </rPh>
    <rPh sb="2" eb="3">
      <t>ガ</t>
    </rPh>
    <rPh sb="4" eb="5">
      <t>テン</t>
    </rPh>
    <phoneticPr fontId="15"/>
  </si>
  <si>
    <t>年度</t>
    <rPh sb="0" eb="2">
      <t>ネンド</t>
    </rPh>
    <phoneticPr fontId="4"/>
  </si>
  <si>
    <t>新規登録
者数</t>
    <rPh sb="0" eb="2">
      <t>シンキ</t>
    </rPh>
    <rPh sb="2" eb="4">
      <t>トウロク</t>
    </rPh>
    <rPh sb="5" eb="6">
      <t>シャ</t>
    </rPh>
    <rPh sb="6" eb="7">
      <t>スウ</t>
    </rPh>
    <phoneticPr fontId="4"/>
  </si>
  <si>
    <t>開館日数</t>
    <rPh sb="0" eb="2">
      <t>カイカン</t>
    </rPh>
    <rPh sb="2" eb="4">
      <t>ニッスウ</t>
    </rPh>
    <phoneticPr fontId="4"/>
  </si>
  <si>
    <t>入館者数</t>
    <rPh sb="0" eb="3">
      <t>ニュウカンシャ</t>
    </rPh>
    <rPh sb="3" eb="4">
      <t>スウ</t>
    </rPh>
    <phoneticPr fontId="15"/>
  </si>
  <si>
    <t>調査相談
件数</t>
    <rPh sb="0" eb="2">
      <t>チョウサ</t>
    </rPh>
    <rPh sb="2" eb="4">
      <t>ソウダン</t>
    </rPh>
    <rPh sb="5" eb="7">
      <t>ケンスウ</t>
    </rPh>
    <phoneticPr fontId="4"/>
  </si>
  <si>
    <t>館外貸出</t>
  </si>
  <si>
    <t>団体貸出
点数</t>
    <rPh sb="0" eb="2">
      <t>ダンタイ</t>
    </rPh>
    <rPh sb="2" eb="4">
      <t>カシダシ</t>
    </rPh>
    <rPh sb="5" eb="7">
      <t>テンスウ</t>
    </rPh>
    <phoneticPr fontId="4"/>
  </si>
  <si>
    <t>園   児   数</t>
    <rPh sb="0" eb="1">
      <t>エン</t>
    </rPh>
    <phoneticPr fontId="15"/>
  </si>
  <si>
    <t>園　数</t>
    <rPh sb="0" eb="1">
      <t>エン</t>
    </rPh>
    <rPh sb="2" eb="3">
      <t>スウ</t>
    </rPh>
    <phoneticPr fontId="2"/>
  </si>
  <si>
    <t>総　　　　数</t>
    <rPh sb="0" eb="1">
      <t>ソウ</t>
    </rPh>
    <rPh sb="5" eb="6">
      <t>スウ</t>
    </rPh>
    <phoneticPr fontId="2"/>
  </si>
  <si>
    <t>0　歳　児</t>
    <rPh sb="2" eb="3">
      <t>サイ</t>
    </rPh>
    <rPh sb="4" eb="5">
      <t>ジ</t>
    </rPh>
    <phoneticPr fontId="2"/>
  </si>
  <si>
    <t>1　歳　児</t>
    <rPh sb="2" eb="3">
      <t>サイ</t>
    </rPh>
    <rPh sb="4" eb="5">
      <t>コ</t>
    </rPh>
    <phoneticPr fontId="2"/>
  </si>
  <si>
    <t>2　歳　児</t>
    <rPh sb="2" eb="3">
      <t>サイ</t>
    </rPh>
    <rPh sb="4" eb="5">
      <t>ジ</t>
    </rPh>
    <phoneticPr fontId="2"/>
  </si>
  <si>
    <t>3　歳　児</t>
    <rPh sb="2" eb="3">
      <t>サイ</t>
    </rPh>
    <rPh sb="4" eb="5">
      <t>ジ</t>
    </rPh>
    <phoneticPr fontId="2"/>
  </si>
  <si>
    <t>4　歳　児</t>
    <rPh sb="2" eb="3">
      <t>サイ</t>
    </rPh>
    <rPh sb="4" eb="5">
      <t>ジ</t>
    </rPh>
    <phoneticPr fontId="2"/>
  </si>
  <si>
    <t>5　歳　児</t>
    <rPh sb="2" eb="3">
      <t>サイ</t>
    </rPh>
    <rPh sb="4" eb="5">
      <t>ジ</t>
    </rPh>
    <phoneticPr fontId="2"/>
  </si>
  <si>
    <t>教育・保育職員数</t>
    <rPh sb="0" eb="2">
      <t>キョウイク</t>
    </rPh>
    <rPh sb="3" eb="5">
      <t>ホイク</t>
    </rPh>
    <rPh sb="5" eb="8">
      <t>ショクインスウ</t>
    </rPh>
    <phoneticPr fontId="2"/>
  </si>
  <si>
    <t>園　　児　　数</t>
    <rPh sb="0" eb="1">
      <t>エン</t>
    </rPh>
    <rPh sb="3" eb="4">
      <t>ジ</t>
    </rPh>
    <rPh sb="6" eb="7">
      <t>スウ</t>
    </rPh>
    <phoneticPr fontId="2"/>
  </si>
  <si>
    <t>教員数</t>
    <phoneticPr fontId="15"/>
  </si>
  <si>
    <t>屋　内
運動場
面　積</t>
    <phoneticPr fontId="15"/>
  </si>
  <si>
    <t>面　積</t>
    <phoneticPr fontId="15"/>
  </si>
  <si>
    <t>鉄骨・鉄筋</t>
    <phoneticPr fontId="15"/>
  </si>
  <si>
    <t>木造</t>
    <phoneticPr fontId="15"/>
  </si>
  <si>
    <t>平成25. 4. 1</t>
  </si>
  <si>
    <t>資料：社会教育課（教育委員会）</t>
    <rPh sb="3" eb="5">
      <t>シャカイ</t>
    </rPh>
    <rPh sb="5" eb="8">
      <t>キョウイクカ</t>
    </rPh>
    <rPh sb="9" eb="11">
      <t>キョウイク</t>
    </rPh>
    <rPh sb="11" eb="14">
      <t>イインカイ</t>
    </rPh>
    <phoneticPr fontId="15"/>
  </si>
  <si>
    <t>資料：市立図書館（教育委員会）</t>
    <rPh sb="3" eb="5">
      <t>シリツ</t>
    </rPh>
    <rPh sb="5" eb="8">
      <t>トショカン</t>
    </rPh>
    <rPh sb="9" eb="11">
      <t>キョウイク</t>
    </rPh>
    <rPh sb="11" eb="14">
      <t>イインカイ</t>
    </rPh>
    <phoneticPr fontId="15"/>
  </si>
  <si>
    <t>資料：学事課（教育委員会）</t>
    <rPh sb="3" eb="5">
      <t>ガクジ</t>
    </rPh>
    <rPh sb="5" eb="6">
      <t>カ</t>
    </rPh>
    <rPh sb="7" eb="9">
      <t>キョウイク</t>
    </rPh>
    <rPh sb="9" eb="12">
      <t>イインカイ</t>
    </rPh>
    <phoneticPr fontId="15"/>
  </si>
  <si>
    <t>各年5月1日現在</t>
  </si>
  <si>
    <t>年次</t>
  </si>
  <si>
    <t>学 校 数</t>
  </si>
  <si>
    <t>教　員　数</t>
  </si>
  <si>
    <t>国･公立</t>
  </si>
  <si>
    <t>生　徒　数</t>
  </si>
  <si>
    <t>１学級当たり
児童･生徒数</t>
  </si>
  <si>
    <t>児　童　数</t>
    <phoneticPr fontId="15"/>
  </si>
  <si>
    <t>児童１人
当たり面積</t>
    <phoneticPr fontId="15"/>
  </si>
  <si>
    <t>普通教室</t>
    <phoneticPr fontId="15"/>
  </si>
  <si>
    <t>（小学校）</t>
    <phoneticPr fontId="15"/>
  </si>
  <si>
    <t>教員数</t>
    <phoneticPr fontId="15"/>
  </si>
  <si>
    <t>屋　内
運動場
面　積</t>
    <phoneticPr fontId="15"/>
  </si>
  <si>
    <t>面　積</t>
    <phoneticPr fontId="15"/>
  </si>
  <si>
    <t>鉄骨・鉄筋</t>
    <phoneticPr fontId="15"/>
  </si>
  <si>
    <t>木造</t>
    <phoneticPr fontId="15"/>
  </si>
  <si>
    <t>普通教室</t>
    <phoneticPr fontId="15"/>
  </si>
  <si>
    <t>（中学校）</t>
    <phoneticPr fontId="15"/>
  </si>
  <si>
    <t>屋  内  運  動  場</t>
  </si>
  <si>
    <t>面    積</t>
  </si>
  <si>
    <t>児童・生徒
１人当たり
面　　　積</t>
  </si>
  <si>
    <t>総 面 積</t>
  </si>
  <si>
    <t>木   造</t>
  </si>
  <si>
    <t>総    数</t>
  </si>
  <si>
    <t>設 置 校</t>
  </si>
  <si>
    <t>小  学  校</t>
  </si>
  <si>
    <t>10
歳</t>
  </si>
  <si>
    <t>11
歳</t>
  </si>
  <si>
    <t>中 学 校</t>
  </si>
  <si>
    <t>12
歳</t>
  </si>
  <si>
    <t>13
歳</t>
  </si>
  <si>
    <t>14
歳</t>
  </si>
  <si>
    <t>開設年月日</t>
  </si>
  <si>
    <t>敷地面積
（㎡）</t>
  </si>
  <si>
    <t>利用者総数
(延人員)</t>
  </si>
  <si>
    <t>平成20. 7.19</t>
  </si>
  <si>
    <t>文 化 会 館
大 ホ ー ル</t>
  </si>
  <si>
    <t>文 化 会 館
中 ホ ー ル</t>
  </si>
  <si>
    <t>文  化  会  館
イベントホール</t>
  </si>
  <si>
    <t>総   数</t>
  </si>
  <si>
    <t>一   般</t>
  </si>
  <si>
    <t>予約点数</t>
  </si>
  <si>
    <t>貸  出</t>
  </si>
  <si>
    <t>借  受</t>
  </si>
  <si>
    <t>貸　　　　出　　　　点　　　</t>
  </si>
  <si>
    <t>本    館</t>
  </si>
  <si>
    <t>金立分室</t>
  </si>
  <si>
    <t>鍋島分室</t>
  </si>
  <si>
    <t>高木瀬分室</t>
  </si>
  <si>
    <t>県   展</t>
  </si>
  <si>
    <t>そ の 他</t>
  </si>
  <si>
    <t>蔵書冊数</t>
  </si>
  <si>
    <t>相互</t>
    <rPh sb="0" eb="2">
      <t>ソウゴ</t>
    </rPh>
    <phoneticPr fontId="2"/>
  </si>
  <si>
    <t>貸借</t>
    <phoneticPr fontId="2"/>
  </si>
  <si>
    <t>年度末現在
蔵書数</t>
    <rPh sb="0" eb="2">
      <t>ネンド</t>
    </rPh>
    <rPh sb="2" eb="3">
      <t>マツ</t>
    </rPh>
    <rPh sb="3" eb="5">
      <t>ゲンザイ</t>
    </rPh>
    <rPh sb="6" eb="8">
      <t>ゾウショ</t>
    </rPh>
    <rPh sb="8" eb="9">
      <t>スウ</t>
    </rPh>
    <phoneticPr fontId="15"/>
  </si>
  <si>
    <t>本館
開館日数</t>
    <phoneticPr fontId="2"/>
  </si>
  <si>
    <t>本館
入館者数</t>
    <phoneticPr fontId="2"/>
  </si>
  <si>
    <t>注1）生徒数は本科と専攻科の合計。</t>
    <rPh sb="3" eb="6">
      <t>セイトスウ</t>
    </rPh>
    <rPh sb="7" eb="9">
      <t>ホンカ</t>
    </rPh>
    <rPh sb="14" eb="16">
      <t>ゴウケイ</t>
    </rPh>
    <phoneticPr fontId="7"/>
  </si>
  <si>
    <t>注2）教員数は本務者のみ。</t>
    <rPh sb="0" eb="1">
      <t>チュウ</t>
    </rPh>
    <rPh sb="3" eb="5">
      <t>キョウイン</t>
    </rPh>
    <rPh sb="5" eb="6">
      <t>スウ</t>
    </rPh>
    <rPh sb="7" eb="9">
      <t>ホンム</t>
    </rPh>
    <rPh sb="9" eb="10">
      <t>シャ</t>
    </rPh>
    <phoneticPr fontId="3"/>
  </si>
  <si>
    <t>注3）教員数および職員数は, 全日制と定時制の合計。</t>
    <rPh sb="0" eb="1">
      <t>チュウ</t>
    </rPh>
    <rPh sb="3" eb="5">
      <t>キョウイン</t>
    </rPh>
    <rPh sb="5" eb="6">
      <t>スウ</t>
    </rPh>
    <rPh sb="9" eb="12">
      <t>ショクインスウ</t>
    </rPh>
    <phoneticPr fontId="3"/>
  </si>
  <si>
    <t>各年5月1日現在</t>
    <phoneticPr fontId="15"/>
  </si>
  <si>
    <t xml:space="preserve">
進学者
（Ａ）</t>
    <phoneticPr fontId="15"/>
  </si>
  <si>
    <t>専修学校等入学者
（Ｂ）</t>
    <rPh sb="0" eb="2">
      <t>センシュウ</t>
    </rPh>
    <rPh sb="2" eb="4">
      <t>ガッコウ</t>
    </rPh>
    <rPh sb="4" eb="5">
      <t>トウ</t>
    </rPh>
    <rPh sb="5" eb="8">
      <t>ニュウガクシャ</t>
    </rPh>
    <phoneticPr fontId="15"/>
  </si>
  <si>
    <t>不詳
死亡</t>
    <phoneticPr fontId="15"/>
  </si>
  <si>
    <t>(Ａ)・(Ｂ)のうち就職している者</t>
    <rPh sb="10" eb="12">
      <t>シュウショク</t>
    </rPh>
    <rPh sb="16" eb="17">
      <t>モノ</t>
    </rPh>
    <phoneticPr fontId="15"/>
  </si>
  <si>
    <t>注1）専修学校等入学者には, 専修学校, 各種学校及び公共職業能力開発施設入学者を含む。</t>
    <rPh sb="0" eb="1">
      <t>チュウ</t>
    </rPh>
    <rPh sb="3" eb="5">
      <t>センシュウ</t>
    </rPh>
    <rPh sb="5" eb="7">
      <t>ガッコウ</t>
    </rPh>
    <rPh sb="7" eb="8">
      <t>トウ</t>
    </rPh>
    <rPh sb="8" eb="11">
      <t>ニュウガクシャ</t>
    </rPh>
    <rPh sb="31" eb="33">
      <t>ノウリョク</t>
    </rPh>
    <rPh sb="33" eb="35">
      <t>カイハツ</t>
    </rPh>
    <rPh sb="41" eb="42">
      <t>フク</t>
    </rPh>
    <phoneticPr fontId="15"/>
  </si>
  <si>
    <t>注2）進学率は, 進学者, 就職者及び専修学校等入学者の合計に占める進学者の割合。</t>
    <rPh sb="0" eb="1">
      <t>チュウ</t>
    </rPh>
    <rPh sb="3" eb="5">
      <t>シンガク</t>
    </rPh>
    <rPh sb="28" eb="30">
      <t>ゴウケイ</t>
    </rPh>
    <rPh sb="31" eb="32">
      <t>シ</t>
    </rPh>
    <rPh sb="34" eb="37">
      <t>シンガクシャ</t>
    </rPh>
    <rPh sb="38" eb="40">
      <t>ワリアイ</t>
    </rPh>
    <phoneticPr fontId="15"/>
  </si>
  <si>
    <t>注3）就職率は, 進学者, 就職者及び専修学校等入学者の合計に占める就職者の割合。</t>
    <rPh sb="0" eb="1">
      <t>チュウ</t>
    </rPh>
    <rPh sb="28" eb="30">
      <t>ゴウケイ</t>
    </rPh>
    <rPh sb="31" eb="32">
      <t>シ</t>
    </rPh>
    <rPh sb="34" eb="36">
      <t>シュウショク</t>
    </rPh>
    <rPh sb="36" eb="37">
      <t>シャ</t>
    </rPh>
    <rPh sb="37" eb="38">
      <t>ガクシャ</t>
    </rPh>
    <rPh sb="38" eb="40">
      <t>ワリアイ</t>
    </rPh>
    <phoneticPr fontId="15"/>
  </si>
  <si>
    <t>通常</t>
    <rPh sb="0" eb="2">
      <t>ツウジョウ</t>
    </rPh>
    <phoneticPr fontId="2"/>
  </si>
  <si>
    <t>特別支援</t>
    <rPh sb="0" eb="2">
      <t>トクベツ</t>
    </rPh>
    <rPh sb="2" eb="4">
      <t>シエン</t>
    </rPh>
    <phoneticPr fontId="4"/>
  </si>
  <si>
    <t>園児･生徒1人
当たり面積</t>
    <rPh sb="0" eb="2">
      <t>エンジ</t>
    </rPh>
    <rPh sb="3" eb="5">
      <t>セイト</t>
    </rPh>
    <phoneticPr fontId="15"/>
  </si>
  <si>
    <t>注3）職員数は市が任用した職員の数。</t>
    <rPh sb="0" eb="1">
      <t>チュウ</t>
    </rPh>
    <rPh sb="3" eb="6">
      <t>ショクインスウ</t>
    </rPh>
    <rPh sb="7" eb="8">
      <t>シ</t>
    </rPh>
    <rPh sb="9" eb="11">
      <t>ニンヨウ</t>
    </rPh>
    <rPh sb="13" eb="15">
      <t>ショクイン</t>
    </rPh>
    <rPh sb="16" eb="17">
      <t>カズ</t>
    </rPh>
    <phoneticPr fontId="2"/>
  </si>
  <si>
    <t>音楽</t>
    <phoneticPr fontId="2"/>
  </si>
  <si>
    <t>児童１人
当たり面積</t>
    <phoneticPr fontId="15"/>
  </si>
  <si>
    <t>保有教室数</t>
    <phoneticPr fontId="2"/>
  </si>
  <si>
    <t>蓮池</t>
  </si>
  <si>
    <t>諸富町</t>
    <rPh sb="0" eb="1">
      <t>モロ</t>
    </rPh>
    <rPh sb="1" eb="2">
      <t>トミ</t>
    </rPh>
    <rPh sb="2" eb="3">
      <t>チョウ</t>
    </rPh>
    <phoneticPr fontId="15"/>
  </si>
  <si>
    <t>春日</t>
    <rPh sb="0" eb="1">
      <t>ハル</t>
    </rPh>
    <rPh sb="1" eb="2">
      <t>ヒ</t>
    </rPh>
    <phoneticPr fontId="15"/>
  </si>
  <si>
    <t>春日北</t>
    <rPh sb="0" eb="1">
      <t>ハル</t>
    </rPh>
    <rPh sb="1" eb="2">
      <t>ヒ</t>
    </rPh>
    <rPh sb="2" eb="3">
      <t>キタ</t>
    </rPh>
    <phoneticPr fontId="2"/>
  </si>
  <si>
    <t>川上</t>
    <rPh sb="0" eb="1">
      <t>カワ</t>
    </rPh>
    <rPh sb="1" eb="2">
      <t>ウエ</t>
    </rPh>
    <phoneticPr fontId="15"/>
  </si>
  <si>
    <t>松梅</t>
    <rPh sb="0" eb="1">
      <t>マツ</t>
    </rPh>
    <rPh sb="1" eb="2">
      <t>ウメ</t>
    </rPh>
    <phoneticPr fontId="2"/>
  </si>
  <si>
    <t>富士</t>
    <rPh sb="0" eb="1">
      <t>トミ</t>
    </rPh>
    <rPh sb="1" eb="2">
      <t>シ</t>
    </rPh>
    <phoneticPr fontId="15"/>
  </si>
  <si>
    <t>三瀬</t>
    <rPh sb="0" eb="1">
      <t>サン</t>
    </rPh>
    <rPh sb="1" eb="2">
      <t>セ</t>
    </rPh>
    <phoneticPr fontId="15"/>
  </si>
  <si>
    <t>南川副</t>
    <rPh sb="0" eb="1">
      <t>ミナミ</t>
    </rPh>
    <rPh sb="1" eb="2">
      <t>カワ</t>
    </rPh>
    <rPh sb="2" eb="3">
      <t>フク</t>
    </rPh>
    <phoneticPr fontId="15"/>
  </si>
  <si>
    <t>西川副</t>
    <rPh sb="0" eb="1">
      <t>ニシ</t>
    </rPh>
    <rPh sb="1" eb="2">
      <t>カワ</t>
    </rPh>
    <rPh sb="2" eb="3">
      <t>フク</t>
    </rPh>
    <phoneticPr fontId="15"/>
  </si>
  <si>
    <t>中川副</t>
    <rPh sb="0" eb="1">
      <t>ナカ</t>
    </rPh>
    <rPh sb="1" eb="2">
      <t>カワ</t>
    </rPh>
    <rPh sb="2" eb="3">
      <t>フク</t>
    </rPh>
    <phoneticPr fontId="15"/>
  </si>
  <si>
    <t>大詫間</t>
    <rPh sb="0" eb="1">
      <t>オオ</t>
    </rPh>
    <rPh sb="1" eb="2">
      <t>ホコ</t>
    </rPh>
    <rPh sb="2" eb="3">
      <t>アイダ</t>
    </rPh>
    <phoneticPr fontId="15"/>
  </si>
  <si>
    <t>東与賀</t>
    <rPh sb="0" eb="1">
      <t>ヒガシ</t>
    </rPh>
    <rPh sb="1" eb="2">
      <t>アタエ</t>
    </rPh>
    <rPh sb="2" eb="3">
      <t>ガ</t>
    </rPh>
    <phoneticPr fontId="15"/>
  </si>
  <si>
    <t>久保田</t>
    <rPh sb="0" eb="1">
      <t>ヒサシ</t>
    </rPh>
    <rPh sb="1" eb="2">
      <t>ホ</t>
    </rPh>
    <rPh sb="2" eb="3">
      <t>タ</t>
    </rPh>
    <phoneticPr fontId="15"/>
  </si>
  <si>
    <t>開成分室</t>
    <rPh sb="0" eb="1">
      <t>カイ</t>
    </rPh>
    <rPh sb="1" eb="2">
      <t>シゲル</t>
    </rPh>
    <rPh sb="2" eb="3">
      <t>ブン</t>
    </rPh>
    <rPh sb="3" eb="4">
      <t>シツ</t>
    </rPh>
    <phoneticPr fontId="4"/>
  </si>
  <si>
    <t>本庄分室</t>
    <rPh sb="0" eb="1">
      <t>ホン</t>
    </rPh>
    <rPh sb="1" eb="2">
      <t>ショウ</t>
    </rPh>
    <rPh sb="2" eb="3">
      <t>ブン</t>
    </rPh>
    <rPh sb="3" eb="4">
      <t>シツ</t>
    </rPh>
    <phoneticPr fontId="4"/>
  </si>
  <si>
    <t>巨勢分室</t>
    <rPh sb="0" eb="1">
      <t>キョ</t>
    </rPh>
    <rPh sb="1" eb="2">
      <t>イキオ</t>
    </rPh>
    <rPh sb="2" eb="4">
      <t>ブンシツ</t>
    </rPh>
    <phoneticPr fontId="4"/>
  </si>
  <si>
    <t>大 和 館</t>
    <rPh sb="0" eb="1">
      <t>ダイ</t>
    </rPh>
    <rPh sb="2" eb="3">
      <t>ワ</t>
    </rPh>
    <rPh sb="4" eb="5">
      <t>カン</t>
    </rPh>
    <phoneticPr fontId="4"/>
  </si>
  <si>
    <t>自動車・団体</t>
    <rPh sb="0" eb="3">
      <t>ジドウシャ</t>
    </rPh>
    <rPh sb="4" eb="6">
      <t>ダンタイ</t>
    </rPh>
    <phoneticPr fontId="4"/>
  </si>
  <si>
    <t>資料：教育委員会（学校教育課，教育総務課，学事課）</t>
    <rPh sb="3" eb="5">
      <t>キョウイク</t>
    </rPh>
    <rPh sb="5" eb="8">
      <t>イインカイ</t>
    </rPh>
    <rPh sb="9" eb="11">
      <t>ガッコウ</t>
    </rPh>
    <rPh sb="11" eb="13">
      <t>キョウイク</t>
    </rPh>
    <rPh sb="13" eb="14">
      <t>カ</t>
    </rPh>
    <rPh sb="15" eb="17">
      <t>キョウイク</t>
    </rPh>
    <rPh sb="17" eb="20">
      <t>ソウムカ</t>
    </rPh>
    <rPh sb="21" eb="24">
      <t>ガクジカ</t>
    </rPh>
    <phoneticPr fontId="15"/>
  </si>
  <si>
    <t>施　設</t>
    <phoneticPr fontId="2"/>
  </si>
  <si>
    <t>区　分</t>
    <phoneticPr fontId="2"/>
  </si>
  <si>
    <t>年　度</t>
    <phoneticPr fontId="2"/>
  </si>
  <si>
    <t>県　立　美　術　館</t>
    <rPh sb="0" eb="1">
      <t>ケン</t>
    </rPh>
    <rPh sb="2" eb="3">
      <t>タテ</t>
    </rPh>
    <rPh sb="4" eb="5">
      <t>ビ</t>
    </rPh>
    <rPh sb="6" eb="7">
      <t>ジュツ</t>
    </rPh>
    <rPh sb="8" eb="9">
      <t>カン</t>
    </rPh>
    <phoneticPr fontId="15"/>
  </si>
  <si>
    <t>身長（㎝）</t>
    <phoneticPr fontId="2"/>
  </si>
  <si>
    <t>体重（㎏）</t>
    <phoneticPr fontId="2"/>
  </si>
  <si>
    <t>保有教室数</t>
    <phoneticPr fontId="2"/>
  </si>
  <si>
    <t>令和元年度</t>
    <rPh sb="0" eb="2">
      <t>レイワ</t>
    </rPh>
    <rPh sb="2" eb="4">
      <t>ガンネン</t>
    </rPh>
    <rPh sb="4" eb="5">
      <t>ド</t>
    </rPh>
    <phoneticPr fontId="2"/>
  </si>
  <si>
    <t>川 副 館</t>
    <rPh sb="0" eb="1">
      <t>カワ</t>
    </rPh>
    <rPh sb="2" eb="3">
      <t>フク</t>
    </rPh>
    <rPh sb="4" eb="5">
      <t>カン</t>
    </rPh>
    <phoneticPr fontId="4"/>
  </si>
  <si>
    <t>三 瀬 館</t>
    <rPh sb="0" eb="1">
      <t>サン</t>
    </rPh>
    <rPh sb="2" eb="3">
      <t>セ</t>
    </rPh>
    <rPh sb="4" eb="5">
      <t>カン</t>
    </rPh>
    <phoneticPr fontId="4"/>
  </si>
  <si>
    <t>富 士 館</t>
    <rPh sb="0" eb="1">
      <t>トミ</t>
    </rPh>
    <rPh sb="2" eb="3">
      <t>シ</t>
    </rPh>
    <rPh sb="4" eb="5">
      <t>カン</t>
    </rPh>
    <phoneticPr fontId="4"/>
  </si>
  <si>
    <t>東与賀館</t>
    <rPh sb="0" eb="3">
      <t>ヒガシヨカ</t>
    </rPh>
    <rPh sb="3" eb="4">
      <t>カン</t>
    </rPh>
    <phoneticPr fontId="4"/>
  </si>
  <si>
    <t>諸 富 館</t>
    <rPh sb="0" eb="1">
      <t>モロ</t>
    </rPh>
    <rPh sb="2" eb="3">
      <t>トミ</t>
    </rPh>
    <rPh sb="4" eb="5">
      <t>カン</t>
    </rPh>
    <phoneticPr fontId="4"/>
  </si>
  <si>
    <t>合　計</t>
  </si>
  <si>
    <t>利用者登録
受付件数</t>
    <rPh sb="0" eb="2">
      <t>リヨウ</t>
    </rPh>
    <rPh sb="2" eb="3">
      <t>シャ</t>
    </rPh>
    <rPh sb="3" eb="5">
      <t>トウロク</t>
    </rPh>
    <rPh sb="6" eb="8">
      <t>ウケツケ</t>
    </rPh>
    <rPh sb="8" eb="10">
      <t>ケンスウ</t>
    </rPh>
    <phoneticPr fontId="4"/>
  </si>
  <si>
    <t>注2）レファレンスとは, 利用者からの質問に図書館で得られる情報を元に答えるサービス。</t>
    <rPh sb="0" eb="1">
      <t>チュウ</t>
    </rPh>
    <phoneticPr fontId="15"/>
  </si>
  <si>
    <t>注3）相互貸借とは, 自分の図書館に所蔵していない資料を他の図書館から取り寄せて利用者に</t>
    <rPh sb="0" eb="1">
      <t>チュウ</t>
    </rPh>
    <rPh sb="40" eb="43">
      <t>リヨウシャ</t>
    </rPh>
    <phoneticPr fontId="15"/>
  </si>
  <si>
    <t>　　 提供するサービス。</t>
    <phoneticPr fontId="2"/>
  </si>
  <si>
    <t>(注1)（件）</t>
    <rPh sb="5" eb="6">
      <t>ケン</t>
    </rPh>
    <phoneticPr fontId="2"/>
  </si>
  <si>
    <t>注1）新規の利用登録のほか,利用カードの紛失による再登録なども含む。</t>
    <rPh sb="0" eb="1">
      <t>チュウ</t>
    </rPh>
    <rPh sb="3" eb="5">
      <t>シンキ</t>
    </rPh>
    <rPh sb="6" eb="8">
      <t>リヨウ</t>
    </rPh>
    <rPh sb="8" eb="10">
      <t>トウロク</t>
    </rPh>
    <rPh sb="14" eb="16">
      <t>リヨウ</t>
    </rPh>
    <rPh sb="20" eb="22">
      <t>フンシツ</t>
    </rPh>
    <rPh sb="25" eb="28">
      <t>サイトウロク</t>
    </rPh>
    <rPh sb="31" eb="32">
      <t>フク</t>
    </rPh>
    <phoneticPr fontId="4"/>
  </si>
  <si>
    <t>レファレンス
件数(注2)</t>
    <rPh sb="10" eb="11">
      <t>チュウ</t>
    </rPh>
    <phoneticPr fontId="15"/>
  </si>
  <si>
    <t>（注3）</t>
    <rPh sb="1" eb="2">
      <t>チュウ</t>
    </rPh>
    <phoneticPr fontId="15"/>
  </si>
  <si>
    <t>注）教員数は本務者のみ。</t>
    <rPh sb="0" eb="1">
      <t>チュウ</t>
    </rPh>
    <rPh sb="2" eb="4">
      <t>キョウイン</t>
    </rPh>
    <rPh sb="4" eb="5">
      <t>スウ</t>
    </rPh>
    <rPh sb="6" eb="8">
      <t>ホンム</t>
    </rPh>
    <rPh sb="8" eb="9">
      <t>シャ</t>
    </rPh>
    <phoneticPr fontId="2"/>
  </si>
  <si>
    <t>注1）小中一貫校芙蓉校, 北山校は, 小中学校児童・生徒合計で校地１人当たり面積を算出している。</t>
    <rPh sb="0" eb="1">
      <t>チュウ</t>
    </rPh>
    <rPh sb="3" eb="5">
      <t>ショウチュウ</t>
    </rPh>
    <rPh sb="5" eb="7">
      <t>イッカン</t>
    </rPh>
    <rPh sb="7" eb="8">
      <t>コウ</t>
    </rPh>
    <rPh sb="8" eb="10">
      <t>フヨウ</t>
    </rPh>
    <rPh sb="10" eb="11">
      <t>コウ</t>
    </rPh>
    <rPh sb="13" eb="15">
      <t>ホクザン</t>
    </rPh>
    <rPh sb="15" eb="16">
      <t>コウ</t>
    </rPh>
    <rPh sb="19" eb="23">
      <t>ショウチュウガッコウ</t>
    </rPh>
    <rPh sb="23" eb="25">
      <t>ジドウ</t>
    </rPh>
    <rPh sb="26" eb="28">
      <t>セイト</t>
    </rPh>
    <rPh sb="28" eb="30">
      <t>ゴウケイ</t>
    </rPh>
    <rPh sb="31" eb="33">
      <t>コウチ</t>
    </rPh>
    <rPh sb="33" eb="35">
      <t>ヒトリ</t>
    </rPh>
    <rPh sb="35" eb="36">
      <t>ア</t>
    </rPh>
    <rPh sb="38" eb="40">
      <t>メンセキ</t>
    </rPh>
    <rPh sb="41" eb="43">
      <t>サンシュツ</t>
    </rPh>
    <phoneticPr fontId="15"/>
  </si>
  <si>
    <t>　　 令和元年度からは県展の観覧者を含む。</t>
    <rPh sb="3" eb="5">
      <t>レイワ</t>
    </rPh>
    <rPh sb="5" eb="7">
      <t>ガンネン</t>
    </rPh>
    <rPh sb="7" eb="8">
      <t>ド</t>
    </rPh>
    <rPh sb="11" eb="13">
      <t>ケンテン</t>
    </rPh>
    <rPh sb="14" eb="16">
      <t>カンラン</t>
    </rPh>
    <rPh sb="16" eb="17">
      <t>シャ</t>
    </rPh>
    <rPh sb="18" eb="19">
      <t>フク</t>
    </rPh>
    <phoneticPr fontId="2"/>
  </si>
  <si>
    <t>注1）美術館について，企画展は当館主催の展覧会観覧者数，常設展はOKADAルームの観覧者数。</t>
    <rPh sb="0" eb="1">
      <t>チュウ</t>
    </rPh>
    <rPh sb="3" eb="6">
      <t>ビジュツカン</t>
    </rPh>
    <rPh sb="11" eb="14">
      <t>キカクテン</t>
    </rPh>
    <rPh sb="15" eb="17">
      <t>トウカン</t>
    </rPh>
    <rPh sb="17" eb="19">
      <t>シュサイ</t>
    </rPh>
    <rPh sb="20" eb="23">
      <t>テンランカイ</t>
    </rPh>
    <rPh sb="23" eb="25">
      <t>カンラン</t>
    </rPh>
    <rPh sb="25" eb="26">
      <t>シャ</t>
    </rPh>
    <rPh sb="26" eb="27">
      <t>スウ</t>
    </rPh>
    <phoneticPr fontId="2"/>
  </si>
  <si>
    <t>注2）入館者数は, デジタルカウンターによる。</t>
    <rPh sb="3" eb="6">
      <t>ニュウカンシャ</t>
    </rPh>
    <rPh sb="6" eb="7">
      <t>スウ</t>
    </rPh>
    <phoneticPr fontId="15"/>
  </si>
  <si>
    <t>注1）蔵書数には視聴覚資料，美術品等を含む。</t>
    <rPh sb="0" eb="1">
      <t>チュウ</t>
    </rPh>
    <rPh sb="3" eb="5">
      <t>ゾウショ</t>
    </rPh>
    <rPh sb="5" eb="6">
      <t>スウ</t>
    </rPh>
    <phoneticPr fontId="2"/>
  </si>
  <si>
    <t>貸出点数</t>
    <rPh sb="0" eb="2">
      <t>カシダシ</t>
    </rPh>
    <rPh sb="2" eb="4">
      <t>テンスウ</t>
    </rPh>
    <phoneticPr fontId="2"/>
  </si>
  <si>
    <t>注3）団体貸出とは，施設や団体に対する図書セットの貸出をいう。</t>
    <rPh sb="0" eb="1">
      <t>チュウ</t>
    </rPh>
    <rPh sb="3" eb="5">
      <t>ダンタイ</t>
    </rPh>
    <rPh sb="5" eb="7">
      <t>カシダシ</t>
    </rPh>
    <rPh sb="10" eb="12">
      <t>シセツ</t>
    </rPh>
    <rPh sb="13" eb="15">
      <t>ダンタイ</t>
    </rPh>
    <rPh sb="16" eb="17">
      <t>タイ</t>
    </rPh>
    <rPh sb="19" eb="21">
      <t>トショ</t>
    </rPh>
    <rPh sb="25" eb="27">
      <t>カシダシ</t>
    </rPh>
    <phoneticPr fontId="2"/>
  </si>
  <si>
    <t>　　 表中の数値は延べ人数である。</t>
    <phoneticPr fontId="2"/>
  </si>
  <si>
    <t>注4）一時的な仕事に就いた者は，左記以外の者に含む。</t>
    <rPh sb="0" eb="1">
      <t>チュウ</t>
    </rPh>
    <rPh sb="3" eb="5">
      <t>イチジ</t>
    </rPh>
    <rPh sb="5" eb="6">
      <t>テキ</t>
    </rPh>
    <rPh sb="7" eb="9">
      <t>シゴト</t>
    </rPh>
    <rPh sb="10" eb="11">
      <t>ツ</t>
    </rPh>
    <rPh sb="13" eb="14">
      <t>モノ</t>
    </rPh>
    <rPh sb="16" eb="18">
      <t>サキ</t>
    </rPh>
    <rPh sb="18" eb="20">
      <t>イガイ</t>
    </rPh>
    <rPh sb="21" eb="22">
      <t>モノ</t>
    </rPh>
    <rPh sb="23" eb="24">
      <t>フク</t>
    </rPh>
    <phoneticPr fontId="15"/>
  </si>
  <si>
    <t>注）教育・保育職員数は，本務者のみ。</t>
    <rPh sb="0" eb="1">
      <t>チュウ</t>
    </rPh>
    <rPh sb="2" eb="4">
      <t>キョウイク</t>
    </rPh>
    <rPh sb="5" eb="7">
      <t>ホイク</t>
    </rPh>
    <rPh sb="7" eb="10">
      <t>ショクインスウ</t>
    </rPh>
    <rPh sb="12" eb="14">
      <t>ホンム</t>
    </rPh>
    <rPh sb="14" eb="15">
      <t>シャ</t>
    </rPh>
    <phoneticPr fontId="2"/>
  </si>
  <si>
    <t>（単位:日，％）</t>
    <phoneticPr fontId="2"/>
  </si>
  <si>
    <t>施　設</t>
    <rPh sb="0" eb="1">
      <t>シ</t>
    </rPh>
    <rPh sb="2" eb="3">
      <t>セツ</t>
    </rPh>
    <phoneticPr fontId="2"/>
  </si>
  <si>
    <t>注）上段は利用日数, 中段は利用可能日数, 下段は利用率（利用日数/利用可能日数）である。　　</t>
    <phoneticPr fontId="2"/>
  </si>
  <si>
    <t>ホワイエ</t>
    <phoneticPr fontId="2"/>
  </si>
  <si>
    <t>ミーティング室</t>
    <rPh sb="6" eb="7">
      <t>シツ</t>
    </rPh>
    <phoneticPr fontId="2"/>
  </si>
  <si>
    <t>控室</t>
    <rPh sb="0" eb="1">
      <t>ヒカエ</t>
    </rPh>
    <rPh sb="1" eb="2">
      <t>シツ</t>
    </rPh>
    <phoneticPr fontId="2"/>
  </si>
  <si>
    <t>東　　与　　賀
文 化 ホ ー ル</t>
    <rPh sb="0" eb="1">
      <t>ヒガシ</t>
    </rPh>
    <rPh sb="3" eb="4">
      <t>ヨ</t>
    </rPh>
    <rPh sb="6" eb="7">
      <t>ガ</t>
    </rPh>
    <rPh sb="8" eb="9">
      <t>ブン</t>
    </rPh>
    <rPh sb="10" eb="11">
      <t>カ</t>
    </rPh>
    <phoneticPr fontId="2"/>
  </si>
  <si>
    <t>貸出
利用者</t>
    <rPh sb="0" eb="2">
      <t>カシダシ</t>
    </rPh>
    <rPh sb="3" eb="6">
      <t>リヨウシャ</t>
    </rPh>
    <phoneticPr fontId="2"/>
  </si>
  <si>
    <t>（単位：人，％）</t>
    <phoneticPr fontId="2"/>
  </si>
  <si>
    <t>（単位：人，㎡）</t>
    <phoneticPr fontId="2"/>
  </si>
  <si>
    <t>(単位：冊，人）</t>
    <rPh sb="1" eb="3">
      <t>タンイ</t>
    </rPh>
    <rPh sb="4" eb="5">
      <t>サツ</t>
    </rPh>
    <rPh sb="6" eb="7">
      <t>ヒト</t>
    </rPh>
    <phoneticPr fontId="4"/>
  </si>
  <si>
    <t>園　数</t>
    <phoneticPr fontId="2"/>
  </si>
  <si>
    <t>注2）小中一貫校芙蓉校，松梅校，北山校及び三瀬校の一部職員は，小中学校を兼務しているため，</t>
    <phoneticPr fontId="2"/>
  </si>
  <si>
    <t xml:space="preserve">… </t>
  </si>
  <si>
    <t>令和
3年度</t>
    <rPh sb="0" eb="1">
      <t>レイ</t>
    </rPh>
    <rPh sb="1" eb="2">
      <t>ワ</t>
    </rPh>
    <rPh sb="4" eb="6">
      <t>ネンド</t>
    </rPh>
    <rPh sb="5" eb="6">
      <t>ド</t>
    </rPh>
    <phoneticPr fontId="6"/>
  </si>
  <si>
    <t xml:space="preserve">      5</t>
  </si>
  <si>
    <t xml:space="preserve">      6</t>
  </si>
  <si>
    <t xml:space="preserve">      7</t>
  </si>
  <si>
    <t xml:space="preserve">      8</t>
  </si>
  <si>
    <t xml:space="preserve">      9</t>
  </si>
  <si>
    <t xml:space="preserve">     10</t>
  </si>
  <si>
    <t xml:space="preserve">     11</t>
  </si>
  <si>
    <t xml:space="preserve">     12</t>
  </si>
  <si>
    <t>　 　 2</t>
  </si>
  <si>
    <t xml:space="preserve">      3</t>
  </si>
  <si>
    <t>久保田館</t>
    <rPh sb="0" eb="2">
      <t>クボ</t>
    </rPh>
    <rPh sb="2" eb="3">
      <t>タ</t>
    </rPh>
    <rPh sb="3" eb="4">
      <t>カン</t>
    </rPh>
    <phoneticPr fontId="2"/>
  </si>
  <si>
    <t>昭和26. 4. 1</t>
    <rPh sb="0" eb="2">
      <t>ショウワ</t>
    </rPh>
    <phoneticPr fontId="8"/>
  </si>
  <si>
    <t>昭和25. 4. 1</t>
    <rPh sb="0" eb="2">
      <t>ショウワ</t>
    </rPh>
    <phoneticPr fontId="8"/>
  </si>
  <si>
    <t>昭和24. 1.15</t>
    <rPh sb="0" eb="2">
      <t>ショウワ</t>
    </rPh>
    <phoneticPr fontId="8"/>
  </si>
  <si>
    <t>昭和24. 9. 1</t>
    <rPh sb="0" eb="2">
      <t>ショウワ</t>
    </rPh>
    <phoneticPr fontId="8"/>
  </si>
  <si>
    <t>昭和24.11.22</t>
    <rPh sb="0" eb="2">
      <t>ショウワ</t>
    </rPh>
    <phoneticPr fontId="8"/>
  </si>
  <si>
    <t>昭和22. 7. 1</t>
    <rPh sb="0" eb="2">
      <t>ショウワ</t>
    </rPh>
    <phoneticPr fontId="8"/>
  </si>
  <si>
    <t>昭和24. 9.27</t>
    <rPh sb="0" eb="2">
      <t>ショウワ</t>
    </rPh>
    <phoneticPr fontId="8"/>
  </si>
  <si>
    <t>昭和23. 2.14</t>
    <rPh sb="0" eb="2">
      <t>ショウワ</t>
    </rPh>
    <phoneticPr fontId="8"/>
  </si>
  <si>
    <t>昭和22.10.13</t>
    <rPh sb="0" eb="2">
      <t>ショウワ</t>
    </rPh>
    <phoneticPr fontId="8"/>
  </si>
  <si>
    <t>昭和23.11.15</t>
    <rPh sb="0" eb="2">
      <t>ショウワ</t>
    </rPh>
    <phoneticPr fontId="8"/>
  </si>
  <si>
    <t>昭和23. 8.25</t>
    <rPh sb="0" eb="2">
      <t>ショウワ</t>
    </rPh>
    <phoneticPr fontId="8"/>
  </si>
  <si>
    <t>昭和22. 9. 1</t>
    <rPh sb="0" eb="2">
      <t>ショウワ</t>
    </rPh>
    <phoneticPr fontId="8"/>
  </si>
  <si>
    <t>昭和53. 4. 1</t>
    <rPh sb="0" eb="2">
      <t>ショウワ</t>
    </rPh>
    <phoneticPr fontId="8"/>
  </si>
  <si>
    <t>昭和54. 4. 1</t>
    <rPh sb="0" eb="2">
      <t>ショウワ</t>
    </rPh>
    <phoneticPr fontId="8"/>
  </si>
  <si>
    <t>平成 5. 3.29</t>
  </si>
  <si>
    <t>昭和30. 3. 1</t>
    <rPh sb="0" eb="2">
      <t>ショウワ</t>
    </rPh>
    <phoneticPr fontId="8"/>
  </si>
  <si>
    <t>平成26. 5.17</t>
    <rPh sb="0" eb="2">
      <t>ヘイセイ</t>
    </rPh>
    <phoneticPr fontId="9"/>
  </si>
  <si>
    <t>平成22.11. 6</t>
    <rPh sb="0" eb="2">
      <t>ヘイセイ</t>
    </rPh>
    <phoneticPr fontId="8"/>
  </si>
  <si>
    <t>平成30. 4.30</t>
    <rPh sb="0" eb="2">
      <t>ヘイセイ</t>
    </rPh>
    <phoneticPr fontId="8"/>
  </si>
  <si>
    <t>昭和49. 1. 1</t>
    <rPh sb="0" eb="2">
      <t>ショウワ</t>
    </rPh>
    <phoneticPr fontId="8"/>
  </si>
  <si>
    <t>昭和24. 6</t>
    <rPh sb="0" eb="2">
      <t>ショウワ</t>
    </rPh>
    <phoneticPr fontId="8"/>
  </si>
  <si>
    <t>昭和41.10. 1</t>
    <rPh sb="0" eb="2">
      <t>ショウワ</t>
    </rPh>
    <phoneticPr fontId="8"/>
  </si>
  <si>
    <t>－</t>
  </si>
  <si>
    <t>（点）</t>
    <phoneticPr fontId="2"/>
  </si>
  <si>
    <t>注4）久保田館は令和2年6月から運営開始。</t>
    <rPh sb="0" eb="1">
      <t>チュウ</t>
    </rPh>
    <rPh sb="3" eb="6">
      <t>クボタ</t>
    </rPh>
    <rPh sb="6" eb="7">
      <t>カン</t>
    </rPh>
    <rPh sb="8" eb="10">
      <t>レイワ</t>
    </rPh>
    <rPh sb="11" eb="12">
      <t>ネン</t>
    </rPh>
    <phoneticPr fontId="15"/>
  </si>
  <si>
    <t>(注4)</t>
    <phoneticPr fontId="2"/>
  </si>
  <si>
    <t>令和
4年度</t>
    <rPh sb="0" eb="1">
      <t>レイ</t>
    </rPh>
    <rPh sb="1" eb="2">
      <t>ワ</t>
    </rPh>
    <rPh sb="4" eb="6">
      <t>ネンド</t>
    </rPh>
    <rPh sb="5" eb="6">
      <t>ド</t>
    </rPh>
    <phoneticPr fontId="6"/>
  </si>
  <si>
    <t>2</t>
  </si>
  <si>
    <t>3</t>
  </si>
  <si>
    <t>令和3年度</t>
    <rPh sb="0" eb="2">
      <t>レイワ</t>
    </rPh>
    <rPh sb="3" eb="5">
      <t>ネンド</t>
    </rPh>
    <rPh sb="4" eb="5">
      <t>ド</t>
    </rPh>
    <phoneticPr fontId="7"/>
  </si>
  <si>
    <t>　4</t>
  </si>
  <si>
    <t>資料：ＤＸ推進課（文部科学省「学校基本調査」）</t>
    <rPh sb="5" eb="8">
      <t>スイシンカ</t>
    </rPh>
    <rPh sb="11" eb="13">
      <t>カガク</t>
    </rPh>
    <phoneticPr fontId="15"/>
  </si>
  <si>
    <t>資料：ＤＸ推進課(文部科学省「学校基本調査」）</t>
    <rPh sb="5" eb="8">
      <t>スイシンカ</t>
    </rPh>
    <rPh sb="11" eb="13">
      <t>カガク</t>
    </rPh>
    <phoneticPr fontId="15"/>
  </si>
  <si>
    <t>資料：ＤＸ推進課（文部科学省「学校基本調査」）</t>
    <rPh sb="5" eb="8">
      <t>スイシンカ</t>
    </rPh>
    <rPh sb="9" eb="11">
      <t>モンブ</t>
    </rPh>
    <rPh sb="11" eb="13">
      <t>カガク</t>
    </rPh>
    <phoneticPr fontId="15"/>
  </si>
  <si>
    <t>資料：ＤＸ推進課（文部科学省「学校基本調査」）</t>
    <phoneticPr fontId="2"/>
  </si>
  <si>
    <t>資料：教育総務課（教育委員会）</t>
    <phoneticPr fontId="15"/>
  </si>
  <si>
    <t>資料：学校教育課，教育総務課，学事課（教育委員会），保育幼稚園課</t>
    <rPh sb="26" eb="28">
      <t>ホイク</t>
    </rPh>
    <rPh sb="28" eb="31">
      <t>ヨウチエン</t>
    </rPh>
    <rPh sb="31" eb="32">
      <t>カ</t>
    </rPh>
    <phoneticPr fontId="15"/>
  </si>
  <si>
    <t>資料：歴史・文化課</t>
    <rPh sb="3" eb="5">
      <t>レキシ</t>
    </rPh>
    <rPh sb="6" eb="8">
      <t>ブンカ</t>
    </rPh>
    <rPh sb="8" eb="9">
      <t>カ</t>
    </rPh>
    <phoneticPr fontId="15"/>
  </si>
  <si>
    <t>注2）美術館のその他は，館外主催展観覧者数（美術ホールの入場者は含まない）。</t>
    <rPh sb="0" eb="1">
      <t>チュウ</t>
    </rPh>
    <rPh sb="3" eb="6">
      <t>ビジュツカン</t>
    </rPh>
    <rPh sb="9" eb="10">
      <t>タ</t>
    </rPh>
    <rPh sb="12" eb="14">
      <t>カンガイ</t>
    </rPh>
    <rPh sb="14" eb="16">
      <t>シュサイ</t>
    </rPh>
    <rPh sb="16" eb="17">
      <t>テン</t>
    </rPh>
    <rPh sb="17" eb="19">
      <t>カンラン</t>
    </rPh>
    <rPh sb="19" eb="20">
      <t>シャ</t>
    </rPh>
    <rPh sb="20" eb="21">
      <t>スウ</t>
    </rPh>
    <rPh sb="22" eb="24">
      <t>ビジュツ</t>
    </rPh>
    <rPh sb="28" eb="31">
      <t>ニュウジョウシャ</t>
    </rPh>
    <rPh sb="32" eb="33">
      <t>フク</t>
    </rPh>
    <phoneticPr fontId="2"/>
  </si>
  <si>
    <t>注3）博物館について，企画展は県展の観覧者数を含む。</t>
    <rPh sb="0" eb="1">
      <t>チュウ</t>
    </rPh>
    <rPh sb="3" eb="6">
      <t>ハクブツカン</t>
    </rPh>
    <rPh sb="11" eb="14">
      <t>キカクテン</t>
    </rPh>
    <rPh sb="15" eb="17">
      <t>ケンテン</t>
    </rPh>
    <rPh sb="18" eb="20">
      <t>カンラン</t>
    </rPh>
    <rPh sb="20" eb="21">
      <t>シャ</t>
    </rPh>
    <rPh sb="21" eb="22">
      <t>スウ</t>
    </rPh>
    <rPh sb="23" eb="24">
      <t>フク</t>
    </rPh>
    <phoneticPr fontId="2"/>
  </si>
  <si>
    <t>　5</t>
  </si>
  <si>
    <t>令和
5年度</t>
    <rPh sb="0" eb="1">
      <t>レイ</t>
    </rPh>
    <rPh sb="1" eb="2">
      <t>ワ</t>
    </rPh>
    <rPh sb="4" eb="6">
      <t>ネンド</t>
    </rPh>
    <rPh sb="5" eb="6">
      <t>ド</t>
    </rPh>
    <phoneticPr fontId="6"/>
  </si>
  <si>
    <t>令和4年度</t>
    <rPh sb="0" eb="2">
      <t>レイワ</t>
    </rPh>
    <rPh sb="3" eb="5">
      <t>ネンド</t>
    </rPh>
    <rPh sb="4" eb="5">
      <t>ド</t>
    </rPh>
    <phoneticPr fontId="7"/>
  </si>
  <si>
    <t>-</t>
  </si>
  <si>
    <t>注1）教員数は県が任用した教職員の数。</t>
    <rPh sb="0" eb="1">
      <t>チュウ</t>
    </rPh>
    <rPh sb="5" eb="6">
      <t>スウ</t>
    </rPh>
    <rPh sb="7" eb="8">
      <t>ケン</t>
    </rPh>
    <rPh sb="9" eb="11">
      <t>ニンヨウ</t>
    </rPh>
    <rPh sb="17" eb="18">
      <t>カズ</t>
    </rPh>
    <phoneticPr fontId="2"/>
  </si>
  <si>
    <t>注2）職員数は市が任用した職員の数。</t>
    <rPh sb="0" eb="1">
      <t>チュウ</t>
    </rPh>
    <rPh sb="3" eb="6">
      <t>ショクインスウ</t>
    </rPh>
    <rPh sb="7" eb="8">
      <t>シ</t>
    </rPh>
    <rPh sb="9" eb="11">
      <t>ニンヨウ</t>
    </rPh>
    <rPh sb="13" eb="15">
      <t>ショクイン</t>
    </rPh>
    <rPh sb="16" eb="17">
      <t>カズ</t>
    </rPh>
    <phoneticPr fontId="2"/>
  </si>
  <si>
    <t>〔１５〕  教 育 ・ 文 化</t>
    <rPh sb="6" eb="7">
      <t>キョウ</t>
    </rPh>
    <rPh sb="8" eb="9">
      <t>イク</t>
    </rPh>
    <rPh sb="12" eb="13">
      <t>ブン</t>
    </rPh>
    <rPh sb="14" eb="15">
      <t>カ</t>
    </rPh>
    <phoneticPr fontId="4"/>
  </si>
  <si>
    <t>資料：佐賀県立博物館・美術館</t>
    <rPh sb="0" eb="2">
      <t>シリョウ</t>
    </rPh>
    <rPh sb="3" eb="5">
      <t>サガ</t>
    </rPh>
    <rPh sb="5" eb="7">
      <t>ケンリツ</t>
    </rPh>
    <rPh sb="7" eb="10">
      <t>ハクブツカン</t>
    </rPh>
    <rPh sb="11" eb="14">
      <t>ビジュツカン</t>
    </rPh>
    <phoneticPr fontId="15"/>
  </si>
  <si>
    <t>資料：佐賀県立図書館</t>
    <rPh sb="3" eb="5">
      <t>サガ</t>
    </rPh>
    <phoneticPr fontId="4"/>
  </si>
  <si>
    <t>延床面積
（㎡）</t>
    <phoneticPr fontId="2"/>
  </si>
  <si>
    <t>151. 【市立小・中学校】施設整備</t>
    <rPh sb="11" eb="12">
      <t>ガク</t>
    </rPh>
    <rPh sb="12" eb="13">
      <t>コウ</t>
    </rPh>
    <rPh sb="14" eb="15">
      <t>シ</t>
    </rPh>
    <rPh sb="15" eb="16">
      <t>セツ</t>
    </rPh>
    <rPh sb="16" eb="17">
      <t>タダシ</t>
    </rPh>
    <rPh sb="17" eb="18">
      <t>ソナエ</t>
    </rPh>
    <phoneticPr fontId="15"/>
  </si>
  <si>
    <t>159. 佐賀市立図書館</t>
    <rPh sb="11" eb="12">
      <t>カン</t>
    </rPh>
    <phoneticPr fontId="15"/>
  </si>
  <si>
    <t>（学校基本調査結果（142～148））</t>
    <rPh sb="1" eb="3">
      <t>ガッコウ</t>
    </rPh>
    <rPh sb="3" eb="5">
      <t>キホン</t>
    </rPh>
    <rPh sb="5" eb="7">
      <t>チョウサ</t>
    </rPh>
    <rPh sb="7" eb="9">
      <t>ケッカ</t>
    </rPh>
    <phoneticPr fontId="2"/>
  </si>
  <si>
    <t>園　　児　　数</t>
    <rPh sb="0" eb="1">
      <t>エン</t>
    </rPh>
    <rPh sb="3" eb="4">
      <t>コ</t>
    </rPh>
    <rPh sb="6" eb="7">
      <t>スウ</t>
    </rPh>
    <phoneticPr fontId="2"/>
  </si>
  <si>
    <t>その他の
職員数</t>
    <rPh sb="2" eb="3">
      <t>タ</t>
    </rPh>
    <rPh sb="5" eb="8">
      <t>ショクインスウ</t>
    </rPh>
    <phoneticPr fontId="2"/>
  </si>
  <si>
    <t>令和２～６年</t>
    <phoneticPr fontId="2"/>
  </si>
  <si>
    <t>令和６年</t>
    <phoneticPr fontId="2"/>
  </si>
  <si>
    <t>令和３～６年度</t>
    <phoneticPr fontId="2"/>
  </si>
  <si>
    <t>令和元～５年度</t>
  </si>
  <si>
    <t>令和元～５年度</t>
    <phoneticPr fontId="2"/>
  </si>
  <si>
    <t>令和6年5月1日現在</t>
    <rPh sb="0" eb="2">
      <t>レイワ</t>
    </rPh>
    <rPh sb="3" eb="4">
      <t>ネン</t>
    </rPh>
    <phoneticPr fontId="15"/>
  </si>
  <si>
    <t>令和6年4月1日現在</t>
    <phoneticPr fontId="2"/>
  </si>
  <si>
    <t>令和2年</t>
    <rPh sb="0" eb="2">
      <t>レイワ</t>
    </rPh>
    <rPh sb="3" eb="4">
      <t>ネン</t>
    </rPh>
    <phoneticPr fontId="2"/>
  </si>
  <si>
    <t xml:space="preserve">  3</t>
  </si>
  <si>
    <t xml:space="preserve">  6</t>
  </si>
  <si>
    <t>令和2年</t>
    <rPh sb="0" eb="1">
      <t>レイ</t>
    </rPh>
    <rPh sb="1" eb="2">
      <t>ワ</t>
    </rPh>
    <rPh sb="3" eb="4">
      <t>ネン</t>
    </rPh>
    <phoneticPr fontId="2"/>
  </si>
  <si>
    <t xml:space="preserve">  4</t>
  </si>
  <si>
    <t xml:space="preserve">  5</t>
  </si>
  <si>
    <t>令和
6年度</t>
    <rPh sb="0" eb="1">
      <t>レイ</t>
    </rPh>
    <rPh sb="1" eb="2">
      <t>ワ</t>
    </rPh>
    <rPh sb="4" eb="6">
      <t>ネンド</t>
    </rPh>
    <rPh sb="5" eb="6">
      <t>ド</t>
    </rPh>
    <phoneticPr fontId="6"/>
  </si>
  <si>
    <t>令和元年度</t>
    <rPh sb="0" eb="2">
      <t>レイワ</t>
    </rPh>
    <rPh sb="2" eb="4">
      <t>ガンネン</t>
    </rPh>
    <rPh sb="4" eb="5">
      <t>ド</t>
    </rPh>
    <phoneticPr fontId="7"/>
  </si>
  <si>
    <t>令和2年度</t>
    <rPh sb="0" eb="2">
      <t>レイワ</t>
    </rPh>
    <rPh sb="3" eb="5">
      <t>ネンド</t>
    </rPh>
    <rPh sb="4" eb="5">
      <t>ド</t>
    </rPh>
    <phoneticPr fontId="7"/>
  </si>
  <si>
    <t>令和3年度</t>
    <rPh sb="0" eb="2">
      <t>レイワ</t>
    </rPh>
    <rPh sb="3" eb="5">
      <t>ネンド</t>
    </rPh>
    <rPh sb="4" eb="5">
      <t>ド</t>
    </rPh>
    <phoneticPr fontId="8"/>
  </si>
  <si>
    <t>令和4年度</t>
    <rPh sb="0" eb="2">
      <t>レイワ</t>
    </rPh>
    <rPh sb="3" eb="5">
      <t>ネンド</t>
    </rPh>
    <rPh sb="4" eb="5">
      <t>ド</t>
    </rPh>
    <phoneticPr fontId="8"/>
  </si>
  <si>
    <t>令和5年度</t>
    <rPh sb="0" eb="2">
      <t>レイワ</t>
    </rPh>
    <rPh sb="3" eb="5">
      <t>ネンド</t>
    </rPh>
    <rPh sb="4" eb="5">
      <t>ド</t>
    </rPh>
    <phoneticPr fontId="8"/>
  </si>
  <si>
    <t>令和5年度</t>
    <rPh sb="0" eb="2">
      <t>レイワ</t>
    </rPh>
    <rPh sb="3" eb="5">
      <t>ネンド</t>
    </rPh>
    <rPh sb="4" eb="5">
      <t>ド</t>
    </rPh>
    <phoneticPr fontId="7"/>
  </si>
  <si>
    <t>令和元年度</t>
    <rPh sb="0" eb="2">
      <t>レイワ</t>
    </rPh>
    <rPh sb="2" eb="4">
      <t>ガンネン</t>
    </rPh>
    <rPh sb="4" eb="5">
      <t>ド</t>
    </rPh>
    <phoneticPr fontId="6"/>
  </si>
  <si>
    <t>令和2年度</t>
    <rPh sb="0" eb="2">
      <t>レイワ</t>
    </rPh>
    <rPh sb="3" eb="5">
      <t>ネンド</t>
    </rPh>
    <rPh sb="4" eb="5">
      <t>ド</t>
    </rPh>
    <phoneticPr fontId="6"/>
  </si>
  <si>
    <t>4</t>
  </si>
  <si>
    <t>5</t>
  </si>
  <si>
    <t>5</t>
    <phoneticPr fontId="2"/>
  </si>
  <si>
    <t>　3</t>
    <phoneticPr fontId="2"/>
  </si>
  <si>
    <t>　4</t>
    <phoneticPr fontId="2"/>
  </si>
  <si>
    <t>　5</t>
    <phoneticPr fontId="2"/>
  </si>
  <si>
    <t>　6</t>
    <phoneticPr fontId="2"/>
  </si>
  <si>
    <t>令和2年</t>
    <rPh sb="0" eb="2">
      <t>レイワ</t>
    </rPh>
    <rPh sb="3" eb="4">
      <t>ネン</t>
    </rPh>
    <phoneticPr fontId="15"/>
  </si>
  <si>
    <t xml:space="preserve">  3</t>
    <phoneticPr fontId="2"/>
  </si>
  <si>
    <t xml:space="preserve">  4</t>
    <phoneticPr fontId="2"/>
  </si>
  <si>
    <t xml:space="preserve">  5</t>
    <phoneticPr fontId="2"/>
  </si>
  <si>
    <t xml:space="preserve">  6</t>
    <phoneticPr fontId="15"/>
  </si>
  <si>
    <t>　3</t>
    <phoneticPr fontId="2"/>
  </si>
  <si>
    <t>　4</t>
    <phoneticPr fontId="2"/>
  </si>
  <si>
    <t>　5</t>
    <phoneticPr fontId="2"/>
  </si>
  <si>
    <t>令和2年</t>
    <rPh sb="0" eb="2">
      <t>レイワ</t>
    </rPh>
    <rPh sb="3" eb="4">
      <t>ネン</t>
    </rPh>
    <phoneticPr fontId="4"/>
  </si>
  <si>
    <t>　6</t>
    <phoneticPr fontId="4"/>
  </si>
  <si>
    <t>　6</t>
    <phoneticPr fontId="2"/>
  </si>
  <si>
    <t>令和5年 4月</t>
    <rPh sb="0" eb="2">
      <t>レイワ</t>
    </rPh>
    <rPh sb="3" eb="4">
      <t>ネン</t>
    </rPh>
    <rPh sb="4" eb="5">
      <t>ヘイネン</t>
    </rPh>
    <rPh sb="6" eb="7">
      <t>ガツ</t>
    </rPh>
    <phoneticPr fontId="6"/>
  </si>
  <si>
    <t>令和6年 1月</t>
    <rPh sb="0" eb="2">
      <t>レイワ</t>
    </rPh>
    <rPh sb="3" eb="4">
      <t>ネン</t>
    </rPh>
    <rPh sb="4" eb="5">
      <t>ヘイネン</t>
    </rPh>
    <rPh sb="6" eb="7">
      <t>ガツ</t>
    </rPh>
    <phoneticPr fontId="6"/>
  </si>
  <si>
    <t>…</t>
  </si>
  <si>
    <t>本庄こども園</t>
    <phoneticPr fontId="2"/>
  </si>
  <si>
    <t>150. 【市立小・中学校・幼保連携型認定こども園】 学校別学級数，児童・</t>
    <rPh sb="14" eb="16">
      <t>ヨウホ</t>
    </rPh>
    <rPh sb="16" eb="18">
      <t>レンケイ</t>
    </rPh>
    <rPh sb="18" eb="19">
      <t>ガタ</t>
    </rPh>
    <rPh sb="19" eb="21">
      <t>ニンテイ</t>
    </rPh>
    <rPh sb="24" eb="25">
      <t>エン</t>
    </rPh>
    <rPh sb="27" eb="29">
      <t>ガッコウ</t>
    </rPh>
    <rPh sb="29" eb="30">
      <t>ベツ</t>
    </rPh>
    <rPh sb="30" eb="32">
      <t>ガッキュウ</t>
    </rPh>
    <rPh sb="32" eb="33">
      <t>スウ</t>
    </rPh>
    <rPh sb="34" eb="36">
      <t>ジドウ</t>
    </rPh>
    <phoneticPr fontId="15"/>
  </si>
  <si>
    <t>注4）令和6年度から、本庄幼稚園が幼保連携型認定こども園に変更。</t>
    <rPh sb="0" eb="1">
      <t>チュウ</t>
    </rPh>
    <rPh sb="3" eb="5">
      <t>レイワ</t>
    </rPh>
    <rPh sb="6" eb="8">
      <t>ネンド</t>
    </rPh>
    <rPh sb="11" eb="13">
      <t>ホンジョウ</t>
    </rPh>
    <rPh sb="13" eb="16">
      <t>ヨウチエン</t>
    </rPh>
    <rPh sb="17" eb="19">
      <t>ヨウホ</t>
    </rPh>
    <rPh sb="19" eb="22">
      <t>レンケイガタ</t>
    </rPh>
    <rPh sb="22" eb="24">
      <t>ニンテイ</t>
    </rPh>
    <rPh sb="27" eb="28">
      <t>エン</t>
    </rPh>
    <rPh sb="29" eb="31">
      <t>ヘンコウ</t>
    </rPh>
    <phoneticPr fontId="2"/>
  </si>
  <si>
    <t>(幼保連携型
認定こども園)</t>
    <rPh sb="1" eb="3">
      <t>ヨウホ</t>
    </rPh>
    <rPh sb="3" eb="5">
      <t>レンケイ</t>
    </rPh>
    <rPh sb="5" eb="6">
      <t>ガタ</t>
    </rPh>
    <rPh sb="7" eb="9">
      <t>ニンテイ</t>
    </rPh>
    <rPh sb="12" eb="13">
      <t>エン</t>
    </rPh>
    <phoneticPr fontId="15"/>
  </si>
  <si>
    <t>注1）利用者総数及び年間利用回数は, 令和5年4月1日から令和6年3月31日までの合計。</t>
    <rPh sb="0" eb="1">
      <t>チュウ</t>
    </rPh>
    <rPh sb="3" eb="6">
      <t>リヨウシャ</t>
    </rPh>
    <rPh sb="6" eb="8">
      <t>ソウスウ</t>
    </rPh>
    <rPh sb="8" eb="9">
      <t>オヨ</t>
    </rPh>
    <rPh sb="10" eb="12">
      <t>ネンカン</t>
    </rPh>
    <rPh sb="12" eb="14">
      <t>リヨウ</t>
    </rPh>
    <rPh sb="14" eb="16">
      <t>カイスウ</t>
    </rPh>
    <rPh sb="15" eb="16">
      <t>スウ</t>
    </rPh>
    <rPh sb="19" eb="21">
      <t>レイワ</t>
    </rPh>
    <rPh sb="22" eb="23">
      <t>ネン</t>
    </rPh>
    <rPh sb="23" eb="24">
      <t>ヘイネン</t>
    </rPh>
    <rPh sb="24" eb="25">
      <t>ガツ</t>
    </rPh>
    <rPh sb="26" eb="27">
      <t>ニチ</t>
    </rPh>
    <rPh sb="29" eb="31">
      <t>レイワ</t>
    </rPh>
    <rPh sb="32" eb="33">
      <t>ネン</t>
    </rPh>
    <rPh sb="33" eb="34">
      <t>ヘイネン</t>
    </rPh>
    <rPh sb="34" eb="35">
      <t>ガツ</t>
    </rPh>
    <rPh sb="37" eb="38">
      <t>ニチ</t>
    </rPh>
    <rPh sb="41" eb="43">
      <t>ゴウケイ</t>
    </rPh>
    <phoneticPr fontId="6"/>
  </si>
  <si>
    <t>注2）久保田公民館敷地は複合施設のため久保田支所に含まれる。延床面積は公民館部分のみ。</t>
    <rPh sb="3" eb="6">
      <t>クボタ</t>
    </rPh>
    <rPh sb="6" eb="9">
      <t>コウミンカン</t>
    </rPh>
    <rPh sb="9" eb="11">
      <t>シキチ</t>
    </rPh>
    <rPh sb="12" eb="14">
      <t>フクゴウ</t>
    </rPh>
    <rPh sb="14" eb="16">
      <t>シセツ</t>
    </rPh>
    <rPh sb="19" eb="22">
      <t>クボタ</t>
    </rPh>
    <rPh sb="22" eb="24">
      <t>シショ</t>
    </rPh>
    <rPh sb="25" eb="26">
      <t>フク</t>
    </rPh>
    <rPh sb="30" eb="34">
      <t>ノベユカメンセキ</t>
    </rPh>
    <rPh sb="35" eb="38">
      <t>コウミンカン</t>
    </rPh>
    <rPh sb="38" eb="40">
      <t>ブブン</t>
    </rPh>
    <phoneticPr fontId="6"/>
  </si>
  <si>
    <t>資料：公民館支援課</t>
    <rPh sb="3" eb="6">
      <t>コウミンカン</t>
    </rPh>
    <rPh sb="6" eb="8">
      <t>シエン</t>
    </rPh>
    <rPh sb="8" eb="9">
      <t>カ</t>
    </rPh>
    <phoneticPr fontId="6"/>
  </si>
  <si>
    <t>r 29 960</t>
    <phoneticPr fontId="2"/>
  </si>
  <si>
    <t>142. 【幼稚園】 園数，学級数，園児数及び教職員数（令和２～６年）</t>
    <rPh sb="11" eb="12">
      <t>エン</t>
    </rPh>
    <rPh sb="12" eb="13">
      <t>スウ</t>
    </rPh>
    <rPh sb="14" eb="16">
      <t>ガッキュウ</t>
    </rPh>
    <rPh sb="16" eb="17">
      <t>スウ</t>
    </rPh>
    <rPh sb="18" eb="20">
      <t>エンジ</t>
    </rPh>
    <rPh sb="20" eb="21">
      <t>スウ</t>
    </rPh>
    <rPh sb="21" eb="22">
      <t>オヨ</t>
    </rPh>
    <rPh sb="23" eb="26">
      <t>キョウショクイン</t>
    </rPh>
    <rPh sb="26" eb="27">
      <t>スウ</t>
    </rPh>
    <rPh sb="28" eb="30">
      <t>レイワ</t>
    </rPh>
    <rPh sb="33" eb="34">
      <t>ネン</t>
    </rPh>
    <phoneticPr fontId="15"/>
  </si>
  <si>
    <t>　143. 【幼保連携型認定こども園】 園数，学級数，園児数及び教職員数（令和２～６年）</t>
    <rPh sb="7" eb="8">
      <t>ヨウ</t>
    </rPh>
    <rPh sb="8" eb="9">
      <t>ホ</t>
    </rPh>
    <rPh sb="9" eb="11">
      <t>レンケイ</t>
    </rPh>
    <rPh sb="11" eb="12">
      <t>ガタ</t>
    </rPh>
    <rPh sb="12" eb="14">
      <t>ニンテイ</t>
    </rPh>
    <rPh sb="17" eb="18">
      <t>エン</t>
    </rPh>
    <rPh sb="20" eb="21">
      <t>エン</t>
    </rPh>
    <rPh sb="21" eb="22">
      <t>スウ</t>
    </rPh>
    <rPh sb="23" eb="25">
      <t>ガッキュウ</t>
    </rPh>
    <rPh sb="25" eb="26">
      <t>スウ</t>
    </rPh>
    <phoneticPr fontId="15"/>
  </si>
  <si>
    <t>144. 【小学校】 学校数，学級数，児童数及び教職員数（令和２～６年）</t>
    <rPh sb="6" eb="9">
      <t>ショウガッコウ</t>
    </rPh>
    <rPh sb="11" eb="13">
      <t>ガッコウ</t>
    </rPh>
    <rPh sb="13" eb="14">
      <t>スウ</t>
    </rPh>
    <rPh sb="15" eb="17">
      <t>ガッキュウ</t>
    </rPh>
    <rPh sb="17" eb="18">
      <t>スウ</t>
    </rPh>
    <rPh sb="19" eb="21">
      <t>ジドウ</t>
    </rPh>
    <rPh sb="21" eb="22">
      <t>スウ</t>
    </rPh>
    <rPh sb="22" eb="23">
      <t>オヨ</t>
    </rPh>
    <rPh sb="24" eb="27">
      <t>キョウショクイン</t>
    </rPh>
    <rPh sb="27" eb="28">
      <t>スウ</t>
    </rPh>
    <rPh sb="29" eb="31">
      <t>レイワ</t>
    </rPh>
    <rPh sb="34" eb="35">
      <t>ネン</t>
    </rPh>
    <phoneticPr fontId="15"/>
  </si>
  <si>
    <t>145. 【中学校】 学校数，学級数，生徒数及び教職員数（令和２～６年）</t>
    <rPh sb="6" eb="9">
      <t>チュウガッコウ</t>
    </rPh>
    <rPh sb="11" eb="13">
      <t>ガッコウ</t>
    </rPh>
    <rPh sb="13" eb="14">
      <t>スウ</t>
    </rPh>
    <rPh sb="15" eb="17">
      <t>ガッキュウ</t>
    </rPh>
    <rPh sb="17" eb="18">
      <t>スウ</t>
    </rPh>
    <rPh sb="19" eb="21">
      <t>セイト</t>
    </rPh>
    <rPh sb="21" eb="22">
      <t>スウ</t>
    </rPh>
    <rPh sb="22" eb="23">
      <t>オヨ</t>
    </rPh>
    <rPh sb="24" eb="27">
      <t>キョウショクイン</t>
    </rPh>
    <rPh sb="27" eb="28">
      <t>スウ</t>
    </rPh>
    <rPh sb="29" eb="31">
      <t>レイワ</t>
    </rPh>
    <rPh sb="34" eb="35">
      <t>ネン</t>
    </rPh>
    <phoneticPr fontId="15"/>
  </si>
  <si>
    <t>146. 【高等学校】 学校数，生徒数及び教職員数（令和２～６年）</t>
    <rPh sb="12" eb="14">
      <t>ガッコウ</t>
    </rPh>
    <rPh sb="14" eb="15">
      <t>スウ</t>
    </rPh>
    <rPh sb="16" eb="18">
      <t>セイト</t>
    </rPh>
    <rPh sb="18" eb="19">
      <t>スウ</t>
    </rPh>
    <rPh sb="19" eb="20">
      <t>オヨ</t>
    </rPh>
    <rPh sb="21" eb="24">
      <t>キョウショクイン</t>
    </rPh>
    <rPh sb="24" eb="25">
      <t>スウ</t>
    </rPh>
    <rPh sb="26" eb="28">
      <t>レイワ</t>
    </rPh>
    <rPh sb="31" eb="32">
      <t>ネン</t>
    </rPh>
    <phoneticPr fontId="15"/>
  </si>
  <si>
    <t>147. 【特別支援学校】 児童・生徒数及び教職員数（令和２～６年）</t>
    <rPh sb="6" eb="7">
      <t>トク</t>
    </rPh>
    <rPh sb="7" eb="8">
      <t>ベツ</t>
    </rPh>
    <rPh sb="8" eb="9">
      <t>ササ</t>
    </rPh>
    <rPh sb="9" eb="10">
      <t>オン</t>
    </rPh>
    <rPh sb="10" eb="11">
      <t>ガク</t>
    </rPh>
    <rPh sb="11" eb="12">
      <t>コウ</t>
    </rPh>
    <rPh sb="14" eb="16">
      <t>ジドウ</t>
    </rPh>
    <rPh sb="17" eb="20">
      <t>セイトスウ</t>
    </rPh>
    <rPh sb="20" eb="21">
      <t>オヨ</t>
    </rPh>
    <rPh sb="22" eb="25">
      <t>キョウショクイン</t>
    </rPh>
    <rPh sb="25" eb="26">
      <t>スウ</t>
    </rPh>
    <rPh sb="27" eb="29">
      <t>レイワ</t>
    </rPh>
    <rPh sb="32" eb="33">
      <t>ネン</t>
    </rPh>
    <phoneticPr fontId="15"/>
  </si>
  <si>
    <t>148. 【中学校・高等学校】 卒業後の状況（令和２～６年）</t>
    <rPh sb="6" eb="7">
      <t>チュウ</t>
    </rPh>
    <rPh sb="23" eb="25">
      <t>レイワ</t>
    </rPh>
    <rPh sb="28" eb="29">
      <t>ネン</t>
    </rPh>
    <phoneticPr fontId="15"/>
  </si>
  <si>
    <t>149. 【市立小・中学校】 学校数，学級数，児童・生徒数及び教職員数（令和２～６年）</t>
    <rPh sb="15" eb="17">
      <t>ガッコウ</t>
    </rPh>
    <rPh sb="17" eb="18">
      <t>スウ</t>
    </rPh>
    <rPh sb="19" eb="21">
      <t>ガッキュウ</t>
    </rPh>
    <rPh sb="21" eb="22">
      <t>スウ</t>
    </rPh>
    <rPh sb="28" eb="29">
      <t>スウ</t>
    </rPh>
    <rPh sb="29" eb="30">
      <t>オヨ</t>
    </rPh>
    <rPh sb="36" eb="38">
      <t>レイワ</t>
    </rPh>
    <rPh sb="41" eb="42">
      <t>ネン</t>
    </rPh>
    <phoneticPr fontId="15"/>
  </si>
  <si>
    <t>生徒・園児数，教職員数，校地及び校舎等の概況（令和６年）</t>
    <rPh sb="3" eb="6">
      <t>エンジカズ</t>
    </rPh>
    <rPh sb="7" eb="10">
      <t>キョウショクイン</t>
    </rPh>
    <rPh sb="10" eb="11">
      <t>スウ</t>
    </rPh>
    <rPh sb="12" eb="14">
      <t>コウチ</t>
    </rPh>
    <rPh sb="14" eb="15">
      <t>オヨ</t>
    </rPh>
    <rPh sb="16" eb="18">
      <t>コウシャ</t>
    </rPh>
    <rPh sb="18" eb="19">
      <t>トウ</t>
    </rPh>
    <rPh sb="20" eb="22">
      <t>ガイキョウ</t>
    </rPh>
    <rPh sb="23" eb="25">
      <t>レイワ</t>
    </rPh>
    <rPh sb="26" eb="27">
      <t>ネン</t>
    </rPh>
    <phoneticPr fontId="15"/>
  </si>
  <si>
    <t>生徒・園児数，教職員数，校地及び校舎等の概況（令和６年）（つづき）</t>
    <rPh sb="3" eb="6">
      <t>エンジカズ</t>
    </rPh>
    <rPh sb="7" eb="10">
      <t>キョウショクイン</t>
    </rPh>
    <rPh sb="10" eb="11">
      <t>スウ</t>
    </rPh>
    <rPh sb="12" eb="14">
      <t>コウチ</t>
    </rPh>
    <rPh sb="14" eb="15">
      <t>オヨ</t>
    </rPh>
    <rPh sb="16" eb="18">
      <t>コウシャ</t>
    </rPh>
    <rPh sb="18" eb="19">
      <t>トウ</t>
    </rPh>
    <rPh sb="20" eb="22">
      <t>ガイキョウ</t>
    </rPh>
    <rPh sb="23" eb="25">
      <t>レイワ</t>
    </rPh>
    <rPh sb="26" eb="27">
      <t>ネン</t>
    </rPh>
    <phoneticPr fontId="15"/>
  </si>
  <si>
    <t>状況（令和２～６年）</t>
    <rPh sb="0" eb="1">
      <t>ジョウ</t>
    </rPh>
    <rPh sb="1" eb="2">
      <t>キョウ</t>
    </rPh>
    <rPh sb="3" eb="5">
      <t>レイワ</t>
    </rPh>
    <rPh sb="8" eb="9">
      <t>ネン</t>
    </rPh>
    <phoneticPr fontId="15"/>
  </si>
  <si>
    <t>152. 【市立小・中学校】 児童・生徒の発育状況（令和３～６年度）</t>
    <rPh sb="6" eb="8">
      <t>シリツ</t>
    </rPh>
    <rPh sb="8" eb="9">
      <t>ショウ</t>
    </rPh>
    <rPh sb="10" eb="11">
      <t>チュウ</t>
    </rPh>
    <rPh sb="11" eb="13">
      <t>ガッコウ</t>
    </rPh>
    <rPh sb="15" eb="17">
      <t>ジドウ</t>
    </rPh>
    <rPh sb="18" eb="20">
      <t>セイト</t>
    </rPh>
    <rPh sb="21" eb="23">
      <t>ハツイク</t>
    </rPh>
    <rPh sb="23" eb="25">
      <t>ジョウキョウ</t>
    </rPh>
    <rPh sb="26" eb="28">
      <t>レイワ</t>
    </rPh>
    <rPh sb="31" eb="33">
      <t>ネンド</t>
    </rPh>
    <phoneticPr fontId="15"/>
  </si>
  <si>
    <t>153. 市立公民館の概況（令和６年）</t>
    <rPh sb="5" eb="6">
      <t>シ</t>
    </rPh>
    <rPh sb="6" eb="7">
      <t>リツ</t>
    </rPh>
    <rPh sb="7" eb="8">
      <t>コウ</t>
    </rPh>
    <rPh sb="8" eb="9">
      <t>ミン</t>
    </rPh>
    <rPh sb="9" eb="10">
      <t>カン</t>
    </rPh>
    <rPh sb="11" eb="12">
      <t>オオムネ</t>
    </rPh>
    <rPh sb="12" eb="13">
      <t>キョウ</t>
    </rPh>
    <rPh sb="14" eb="16">
      <t>レイワ</t>
    </rPh>
    <rPh sb="17" eb="18">
      <t>ネン</t>
    </rPh>
    <phoneticPr fontId="15"/>
  </si>
  <si>
    <t>154-1. 文化施設利用状況（文化会館）（令和元～５年度）</t>
    <rPh sb="9" eb="11">
      <t>シセツ</t>
    </rPh>
    <rPh sb="11" eb="13">
      <t>リヨウ</t>
    </rPh>
    <rPh sb="13" eb="15">
      <t>ジョウキョウ</t>
    </rPh>
    <rPh sb="16" eb="18">
      <t>ブンカ</t>
    </rPh>
    <rPh sb="18" eb="20">
      <t>カイカン</t>
    </rPh>
    <rPh sb="28" eb="29">
      <t>ド</t>
    </rPh>
    <phoneticPr fontId="15"/>
  </si>
  <si>
    <t>154-2. 文化施設利用状況（東与賀文化ホール）（令和元～５年度）</t>
    <rPh sb="7" eb="9">
      <t>ブンカ</t>
    </rPh>
    <rPh sb="9" eb="11">
      <t>シセツ</t>
    </rPh>
    <rPh sb="13" eb="15">
      <t>ジョウキョウ</t>
    </rPh>
    <rPh sb="16" eb="17">
      <t>ヒガシ</t>
    </rPh>
    <rPh sb="17" eb="19">
      <t>ヨカ</t>
    </rPh>
    <rPh sb="19" eb="21">
      <t>ブンカ</t>
    </rPh>
    <rPh sb="32" eb="33">
      <t>ド</t>
    </rPh>
    <phoneticPr fontId="15"/>
  </si>
  <si>
    <t>155. 文化施設催物状況（公演回数）（令和元～５年度）</t>
    <rPh sb="7" eb="9">
      <t>シセツ</t>
    </rPh>
    <rPh sb="9" eb="11">
      <t>モヨオシモノ</t>
    </rPh>
    <rPh sb="26" eb="27">
      <t>ド</t>
    </rPh>
    <phoneticPr fontId="15"/>
  </si>
  <si>
    <t>156. 佐賀市青少年センター利用者数（令和元～５年度）</t>
    <rPh sb="5" eb="6">
      <t>サ</t>
    </rPh>
    <rPh sb="6" eb="7">
      <t>ガ</t>
    </rPh>
    <rPh sb="7" eb="8">
      <t>シ</t>
    </rPh>
    <rPh sb="8" eb="9">
      <t>アオ</t>
    </rPh>
    <rPh sb="9" eb="10">
      <t>ショウ</t>
    </rPh>
    <rPh sb="10" eb="11">
      <t>トシ</t>
    </rPh>
    <rPh sb="15" eb="17">
      <t>リヨウ</t>
    </rPh>
    <rPh sb="17" eb="18">
      <t>シャ</t>
    </rPh>
    <rPh sb="18" eb="19">
      <t>スウ</t>
    </rPh>
    <rPh sb="26" eb="27">
      <t>ド</t>
    </rPh>
    <phoneticPr fontId="15"/>
  </si>
  <si>
    <t>157. 県立美術館及び博物館利用状況（令和元～５年度）</t>
    <rPh sb="10" eb="11">
      <t>オヨ</t>
    </rPh>
    <rPh sb="12" eb="15">
      <t>ハクブツカン</t>
    </rPh>
    <rPh sb="17" eb="19">
      <t>ジョウキョウ</t>
    </rPh>
    <rPh sb="26" eb="27">
      <t>ド</t>
    </rPh>
    <phoneticPr fontId="15"/>
  </si>
  <si>
    <t>158. 県立図書館利用状況 （令和元～５年度）</t>
    <rPh sb="5" eb="7">
      <t>ケンリツ</t>
    </rPh>
    <rPh sb="7" eb="10">
      <t>トショカン</t>
    </rPh>
    <rPh sb="10" eb="12">
      <t>リヨウ</t>
    </rPh>
    <rPh sb="12" eb="14">
      <t>ジョウキョウ</t>
    </rPh>
    <rPh sb="22" eb="23">
      <t>ド</t>
    </rPh>
    <phoneticPr fontId="15"/>
  </si>
  <si>
    <t>利用状況（令和元～５年度）</t>
    <rPh sb="2" eb="3">
      <t>ジョウ</t>
    </rPh>
    <rPh sb="3" eb="4">
      <t>キョウ</t>
    </rPh>
    <rPh sb="11" eb="12">
      <t>ド</t>
    </rPh>
    <phoneticPr fontId="15"/>
  </si>
  <si>
    <t>令 和 ６ 年 版 佐 賀 市 統 計 デ ー タ</t>
    <rPh sb="0" eb="1">
      <t>レイ</t>
    </rPh>
    <rPh sb="2" eb="3">
      <t>ワ</t>
    </rPh>
    <rPh sb="6" eb="7">
      <t>トシ</t>
    </rPh>
    <rPh sb="8" eb="9">
      <t>ハン</t>
    </rPh>
    <rPh sb="10" eb="11">
      <t>タスク</t>
    </rPh>
    <rPh sb="12" eb="13">
      <t>ガ</t>
    </rPh>
    <rPh sb="14" eb="15">
      <t>シ</t>
    </rPh>
    <rPh sb="16" eb="17">
      <t>オサム</t>
    </rPh>
    <rPh sb="18" eb="19">
      <t>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</si>
</sst>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9">
    <numFmt numFmtId="41" formatCode="_ * #,##0_ ;_ * \-#,##0_ ;_ * &quot;-&quot;_ ;_ @_ "/>
    <numFmt numFmtId="43" formatCode="_ * #,##0.00_ ;_ * \-#,##0.00_ ;_ * &quot;-&quot;??_ ;_ @_ "/>
    <numFmt numFmtId="176" formatCode="#,##0;\-#,##0;&quot;-&quot;"/>
    <numFmt numFmtId="177" formatCode="#\ ##0\ ;\-#\ ##0\ ;\-\ "/>
    <numFmt numFmtId="178" formatCode="#\ ##0;&quot;△&quot;\-#,##0;\-"/>
    <numFmt numFmtId="179" formatCode="[$-411]g/&quot;標&quot;&quot;準&quot;"/>
    <numFmt numFmtId="180" formatCode="&quot;｣&quot;#,##0;[Red]\-&quot;｣&quot;#,##0"/>
    <numFmt numFmtId="181" formatCode="_ &quot;SFr.&quot;* #,##0.00_ ;_ &quot;SFr.&quot;* \-#,##0.00_ ;_ &quot;SFr.&quot;* &quot;-&quot;??_ ;_ @_ "/>
    <numFmt numFmtId="182" formatCode="_ * #\ ##0_ ;_ * \-#,##0_ ;_ * &quot;-&quot;_ ;_ @_ "/>
    <numFmt numFmtId="183" formatCode="#\ ###\ ##0\ ;\-#\ ###\ ##0\ ;\-\ "/>
    <numFmt numFmtId="184" formatCode="#,##0.0_ "/>
    <numFmt numFmtId="185" formatCode="_ * #\ ##0.0_ ;_ * \-#,##0_ ;_ * &quot;-&quot;_ ;_ @_ "/>
    <numFmt numFmtId="186" formatCode="0.0_ "/>
    <numFmt numFmtId="187" formatCode="_ * #,##0.0_ ;_ * \-#,##0_ ;_ * &quot;-&quot;_ ;_ @_ "/>
    <numFmt numFmtId="188" formatCode="0.00_);[Red]\(0.00\)"/>
    <numFmt numFmtId="189" formatCode="0.0"/>
    <numFmt numFmtId="190" formatCode="###\ ##0"/>
    <numFmt numFmtId="191" formatCode="[$-411]gggee&quot;．&quot;m&quot;．&quot;d&quot;&quot;"/>
    <numFmt numFmtId="192" formatCode="0\ 000.00"/>
    <numFmt numFmtId="193" formatCode="#\ ##0"/>
    <numFmt numFmtId="194" formatCode="#\ ##0;&quot;△&quot;\-#\ ##0;\-"/>
    <numFmt numFmtId="195" formatCode="000.00"/>
    <numFmt numFmtId="196" formatCode="\ 0\ 000.00"/>
    <numFmt numFmtId="197" formatCode="#\ ##0\ ;&quot;△&quot;\-#,##0;\-\ "/>
    <numFmt numFmtId="198" formatCode="#\ ##0.0\ ;&quot;△&quot;\-#,##0;\-\ "/>
    <numFmt numFmtId="199" formatCode="###\ ##0\ ;&quot;△&quot;###\ ##0\ ;\-\ "/>
    <numFmt numFmtId="200" formatCode="_ * #\ ###\ ##0_ ;_ * \-#,##0_ ;_ * &quot;-&quot;_ ;_ @_ "/>
    <numFmt numFmtId="201" formatCode="#\ ##0&quot; &quot;;&quot;△&quot;\-#,##0;\-&quot; &quot;"/>
    <numFmt numFmtId="202" formatCode="&quot;［&quot;#\ ##0&quot;］&quot;"/>
  </numFmts>
  <fonts count="6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24"/>
      <color rgb="FF00B050"/>
      <name val="ＭＳ Ｐゴシック"/>
      <family val="3"/>
      <charset val="128"/>
    </font>
    <font>
      <sz val="6"/>
      <name val="ＭＳ Ｐゴシック"/>
      <family val="3"/>
      <charset val="128"/>
    </font>
    <font>
      <sz val="12"/>
      <name val="ＭＳ Ｐゴシック"/>
      <family val="3"/>
      <charset val="128"/>
    </font>
    <font>
      <b/>
      <sz val="20"/>
      <color theme="3" tint="-0.499984740745262"/>
      <name val="ＭＳ Ｐゴシック"/>
      <family val="3"/>
      <charset val="128"/>
    </font>
    <font>
      <b/>
      <sz val="12"/>
      <color rgb="FFFFC000"/>
      <name val="ＭＳ Ｐゴシック"/>
      <family val="3"/>
      <charset val="128"/>
    </font>
    <font>
      <u/>
      <sz val="8.25"/>
      <color indexed="12"/>
      <name val="明朝"/>
      <family val="1"/>
      <charset val="128"/>
    </font>
    <font>
      <sz val="10"/>
      <color indexed="8"/>
      <name val="Arial"/>
      <family val="2"/>
    </font>
    <font>
      <b/>
      <sz val="12"/>
      <name val="Arial"/>
      <family val="2"/>
    </font>
    <font>
      <sz val="10"/>
      <name val="Arial"/>
      <family val="2"/>
    </font>
    <font>
      <u/>
      <sz val="11"/>
      <color theme="10"/>
      <name val="ＭＳ Ｐゴシック"/>
      <family val="3"/>
      <charset val="128"/>
    </font>
    <font>
      <sz val="11"/>
      <name val="ＭＳ 明朝"/>
      <family val="1"/>
      <charset val="128"/>
    </font>
    <font>
      <sz val="11"/>
      <name val="明朝"/>
      <family val="1"/>
      <charset val="128"/>
    </font>
    <font>
      <sz val="6"/>
      <name val="ＭＳ Ｐ明朝"/>
      <family val="1"/>
      <charset val="128"/>
    </font>
    <font>
      <sz val="10"/>
      <name val="ＭＳ 明朝"/>
      <family val="1"/>
      <charset val="128"/>
    </font>
    <font>
      <b/>
      <sz val="14"/>
      <name val="ＭＳ Ｐゴシック"/>
      <family val="3"/>
      <charset val="128"/>
    </font>
    <font>
      <sz val="9"/>
      <name val="Times New Roman"/>
      <family val="1"/>
    </font>
    <font>
      <sz val="8"/>
      <name val="Arial"/>
      <family val="2"/>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sz val="10"/>
      <name val="ＭＳ Ｐゴシック"/>
      <family val="3"/>
      <charset val="128"/>
    </font>
    <font>
      <sz val="9"/>
      <name val="ＭＳ 明朝"/>
      <family val="1"/>
      <charset val="128"/>
    </font>
    <font>
      <sz val="10"/>
      <name val="ＭＳ Ｐ明朝"/>
      <family val="1"/>
      <charset val="128"/>
    </font>
    <font>
      <b/>
      <sz val="14"/>
      <name val="ＭＳ Ｐゴシック"/>
      <family val="3"/>
      <charset val="128"/>
      <scheme val="minor"/>
    </font>
    <font>
      <sz val="10"/>
      <color theme="1"/>
      <name val="ＭＳ 明朝"/>
      <family val="1"/>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20"/>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sz val="11"/>
      <color theme="1"/>
      <name val="ＭＳ Ｐゴシック"/>
      <family val="2"/>
      <charset val="128"/>
      <scheme val="minor"/>
    </font>
    <font>
      <b/>
      <sz val="13.5"/>
      <name val="ＭＳ Ｐゴシック"/>
      <family val="3"/>
      <charset val="128"/>
    </font>
    <font>
      <sz val="11"/>
      <color theme="1"/>
      <name val="ＭＳ 明朝"/>
      <family val="1"/>
      <charset val="128"/>
    </font>
    <font>
      <sz val="12"/>
      <name val="ＭＳ 明朝"/>
      <family val="1"/>
      <charset val="128"/>
    </font>
    <font>
      <sz val="11"/>
      <color indexed="8"/>
      <name val="ＭＳ 明朝"/>
      <family val="1"/>
      <charset val="128"/>
    </font>
    <font>
      <sz val="11"/>
      <color indexed="10"/>
      <name val="ＭＳ 明朝"/>
      <family val="1"/>
      <charset val="128"/>
    </font>
    <font>
      <b/>
      <sz val="18"/>
      <name val="ＭＳ Ｐゴシック"/>
      <family val="3"/>
      <charset val="128"/>
    </font>
    <font>
      <b/>
      <sz val="11"/>
      <name val="ＭＳ ゴシック"/>
      <family val="3"/>
      <charset val="128"/>
    </font>
    <font>
      <sz val="11"/>
      <name val="ＭＳ Ｐ明朝"/>
      <family val="1"/>
      <charset val="128"/>
    </font>
    <font>
      <b/>
      <sz val="17"/>
      <name val="ＭＳ Ｐゴシック"/>
      <family val="3"/>
      <charset val="128"/>
    </font>
    <font>
      <b/>
      <sz val="17"/>
      <color theme="1"/>
      <name val="ＭＳ Ｐゴシック"/>
      <family val="3"/>
      <charset val="128"/>
    </font>
    <font>
      <b/>
      <sz val="15"/>
      <name val="ＭＳ Ｐゴシック"/>
      <family val="3"/>
      <charset val="128"/>
    </font>
    <font>
      <sz val="15"/>
      <name val="ＭＳ Ｐゴシック"/>
      <family val="3"/>
      <charset val="128"/>
    </font>
    <font>
      <b/>
      <sz val="12"/>
      <color indexed="12"/>
      <name val="ＭＳ Ｐゴシック"/>
      <family val="3"/>
      <charset val="128"/>
      <scheme val="minor"/>
    </font>
    <font>
      <b/>
      <sz val="12"/>
      <color indexed="12"/>
      <name val="明朝"/>
      <family val="1"/>
      <charset val="128"/>
    </font>
    <font>
      <b/>
      <sz val="10.5"/>
      <name val="ＭＳ ゴシック"/>
      <family val="3"/>
      <charset val="128"/>
    </font>
  </fonts>
  <fills count="22">
    <fill>
      <patternFill patternType="none"/>
    </fill>
    <fill>
      <patternFill patternType="gray125"/>
    </fill>
    <fill>
      <patternFill patternType="solid">
        <fgColor rgb="FF003300"/>
        <bgColor indexed="64"/>
      </patternFill>
    </fill>
    <fill>
      <patternFill patternType="solid">
        <fgColor rgb="FFCCFF99"/>
        <bgColor indexed="64"/>
      </patternFill>
    </fill>
    <fill>
      <patternFill patternType="solid">
        <fgColor indexed="22"/>
        <bgColor indexed="64"/>
      </patternFill>
    </fill>
    <fill>
      <patternFill patternType="solid">
        <fgColor indexed="26"/>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s>
  <borders count="130">
    <border>
      <left/>
      <right/>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hair">
        <color indexed="64"/>
      </top>
      <bottom/>
      <diagonal/>
    </border>
    <border>
      <left/>
      <right style="thin">
        <color indexed="64"/>
      </right>
      <top style="hair">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23"/>
      </bottom>
      <diagonal/>
    </border>
    <border>
      <left style="thin">
        <color indexed="64"/>
      </left>
      <right/>
      <top style="hair">
        <color indexed="64"/>
      </top>
      <bottom style="hair">
        <color indexed="23"/>
      </bottom>
      <diagonal/>
    </border>
    <border>
      <left style="thin">
        <color indexed="64"/>
      </left>
      <right style="thin">
        <color indexed="64"/>
      </right>
      <top style="medium">
        <color indexed="64"/>
      </top>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23"/>
      </bottom>
      <diagonal/>
    </border>
    <border>
      <left style="hair">
        <color indexed="64"/>
      </left>
      <right style="hair">
        <color indexed="64"/>
      </right>
      <top style="hair">
        <color indexed="64"/>
      </top>
      <bottom style="hair">
        <color indexed="23"/>
      </bottom>
      <diagonal/>
    </border>
    <border>
      <left style="hair">
        <color indexed="64"/>
      </left>
      <right style="thin">
        <color indexed="64"/>
      </right>
      <top style="hair">
        <color indexed="64"/>
      </top>
      <bottom style="hair">
        <color indexed="23"/>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thin">
        <color indexed="64"/>
      </top>
      <bottom style="medium">
        <color indexed="64"/>
      </bottom>
      <diagonal/>
    </border>
  </borders>
  <cellStyleXfs count="73">
    <xf numFmtId="0" fontId="0" fillId="0" borderId="0">
      <alignment vertical="center"/>
    </xf>
    <xf numFmtId="0" fontId="1" fillId="0" borderId="0"/>
    <xf numFmtId="0" fontId="8" fillId="0" borderId="0" applyNumberFormat="0" applyFill="0" applyBorder="0" applyAlignment="0" applyProtection="0">
      <alignment vertical="top"/>
      <protection locked="0"/>
    </xf>
    <xf numFmtId="176" fontId="9" fillId="0" borderId="0" applyFill="0" applyBorder="0" applyAlignment="0"/>
    <xf numFmtId="0" fontId="10" fillId="0" borderId="14" applyNumberFormat="0" applyAlignment="0" applyProtection="0">
      <alignment horizontal="left" vertical="center"/>
    </xf>
    <xf numFmtId="0" fontId="10" fillId="0" borderId="15">
      <alignment horizontal="left" vertical="center"/>
    </xf>
    <xf numFmtId="0" fontId="11" fillId="0" borderId="0"/>
    <xf numFmtId="0" fontId="12"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alignment vertical="center"/>
    </xf>
    <xf numFmtId="0" fontId="13" fillId="0" borderId="0"/>
    <xf numFmtId="0" fontId="14" fillId="0" borderId="0"/>
    <xf numFmtId="41" fontId="11" fillId="0" borderId="0" applyFont="0" applyFill="0" applyBorder="0" applyAlignment="0" applyProtection="0"/>
    <xf numFmtId="43" fontId="11" fillId="0" borderId="0" applyFont="0" applyFill="0" applyBorder="0" applyAlignment="0" applyProtection="0"/>
    <xf numFmtId="179" fontId="1" fillId="0" borderId="0" applyFont="0" applyFill="0" applyBorder="0" applyAlignment="0" applyProtection="0"/>
    <xf numFmtId="180" fontId="1" fillId="0" borderId="0" applyFont="0" applyFill="0" applyBorder="0" applyAlignment="0" applyProtection="0"/>
    <xf numFmtId="0" fontId="18" fillId="0" borderId="0">
      <alignment horizontal="left"/>
    </xf>
    <xf numFmtId="38" fontId="19" fillId="4" borderId="0" applyNumberFormat="0" applyBorder="0" applyAlignment="0" applyProtection="0"/>
    <xf numFmtId="10" fontId="19" fillId="5" borderId="39" applyNumberFormat="0" applyBorder="0" applyAlignment="0" applyProtection="0"/>
    <xf numFmtId="181" fontId="16" fillId="0" borderId="0"/>
    <xf numFmtId="10" fontId="11" fillId="0" borderId="0" applyFont="0" applyFill="0" applyBorder="0" applyAlignment="0" applyProtection="0"/>
    <xf numFmtId="4" fontId="18" fillId="0" borderId="0">
      <alignment horizontal="right"/>
    </xf>
    <xf numFmtId="4" fontId="20" fillId="0" borderId="0">
      <alignment horizontal="right"/>
    </xf>
    <xf numFmtId="0" fontId="21" fillId="0" borderId="0">
      <alignment horizontal="left"/>
    </xf>
    <xf numFmtId="0" fontId="22" fillId="0" borderId="0"/>
    <xf numFmtId="0" fontId="23" fillId="0" borderId="0">
      <alignment horizontal="center"/>
    </xf>
    <xf numFmtId="0" fontId="24" fillId="0" borderId="0">
      <alignment vertical="center"/>
    </xf>
    <xf numFmtId="0" fontId="1" fillId="0" borderId="0"/>
    <xf numFmtId="38" fontId="14" fillId="0" borderId="0" applyFont="0" applyFill="0" applyBorder="0" applyAlignment="0" applyProtection="0"/>
    <xf numFmtId="0" fontId="32" fillId="0" borderId="0" applyNumberFormat="0" applyFill="0" applyBorder="0" applyAlignment="0" applyProtection="0">
      <alignment vertical="center"/>
    </xf>
    <xf numFmtId="0" fontId="30" fillId="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7"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31" fillId="10"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2" borderId="0" applyNumberFormat="0" applyBorder="0" applyAlignment="0" applyProtection="0">
      <alignment vertical="center"/>
    </xf>
    <xf numFmtId="0" fontId="31" fillId="10" borderId="0" applyNumberFormat="0" applyBorder="0" applyAlignment="0" applyProtection="0">
      <alignment vertical="center"/>
    </xf>
    <xf numFmtId="0" fontId="31" fillId="7" borderId="0" applyNumberFormat="0" applyBorder="0" applyAlignment="0" applyProtection="0">
      <alignment vertical="center"/>
    </xf>
    <xf numFmtId="0" fontId="31" fillId="15"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3" fillId="19" borderId="85" applyNumberFormat="0" applyAlignment="0" applyProtection="0">
      <alignment vertical="center"/>
    </xf>
    <xf numFmtId="0" fontId="34" fillId="11" borderId="0" applyNumberFormat="0" applyBorder="0" applyAlignment="0" applyProtection="0">
      <alignment vertical="center"/>
    </xf>
    <xf numFmtId="0" fontId="14" fillId="8" borderId="86" applyNumberFormat="0" applyFont="0" applyAlignment="0" applyProtection="0">
      <alignment vertical="center"/>
    </xf>
    <xf numFmtId="0" fontId="30" fillId="8" borderId="0" applyNumberFormat="0" applyBorder="0" applyAlignment="0" applyProtection="0">
      <alignment vertical="center"/>
    </xf>
    <xf numFmtId="0" fontId="30" fillId="6" borderId="0" applyNumberFormat="0" applyBorder="0" applyAlignment="0" applyProtection="0">
      <alignment vertical="center"/>
    </xf>
    <xf numFmtId="0" fontId="14" fillId="0" borderId="0"/>
    <xf numFmtId="0" fontId="35" fillId="0" borderId="87" applyNumberFormat="0" applyFill="0" applyAlignment="0" applyProtection="0">
      <alignment vertical="center"/>
    </xf>
    <xf numFmtId="0" fontId="36" fillId="20" borderId="0" applyNumberFormat="0" applyBorder="0" applyAlignment="0" applyProtection="0">
      <alignment vertical="center"/>
    </xf>
    <xf numFmtId="0" fontId="37" fillId="21" borderId="88" applyNumberFormat="0" applyAlignment="0" applyProtection="0">
      <alignment vertical="center"/>
    </xf>
    <xf numFmtId="0" fontId="35" fillId="0" borderId="0" applyNumberFormat="0" applyFill="0" applyBorder="0" applyAlignment="0" applyProtection="0">
      <alignment vertical="center"/>
    </xf>
    <xf numFmtId="0" fontId="38" fillId="0" borderId="89" applyNumberFormat="0" applyFill="0" applyAlignment="0" applyProtection="0">
      <alignment vertical="center"/>
    </xf>
    <xf numFmtId="0" fontId="39" fillId="0" borderId="90" applyNumberFormat="0" applyFill="0" applyAlignment="0" applyProtection="0">
      <alignment vertical="center"/>
    </xf>
    <xf numFmtId="0" fontId="40" fillId="0" borderId="91" applyNumberFormat="0" applyFill="0" applyAlignment="0" applyProtection="0">
      <alignment vertical="center"/>
    </xf>
    <xf numFmtId="0" fontId="40" fillId="0" borderId="0" applyNumberFormat="0" applyFill="0" applyBorder="0" applyAlignment="0" applyProtection="0">
      <alignment vertical="center"/>
    </xf>
    <xf numFmtId="0" fontId="41" fillId="0" borderId="92" applyNumberFormat="0" applyFill="0" applyAlignment="0" applyProtection="0">
      <alignment vertical="center"/>
    </xf>
    <xf numFmtId="0" fontId="42" fillId="21" borderId="93" applyNumberFormat="0" applyAlignment="0" applyProtection="0">
      <alignment vertical="center"/>
    </xf>
    <xf numFmtId="0" fontId="43" fillId="0" borderId="0" applyNumberFormat="0" applyFill="0" applyBorder="0" applyAlignment="0" applyProtection="0">
      <alignment vertical="center"/>
    </xf>
    <xf numFmtId="0" fontId="44" fillId="11" borderId="88" applyNumberFormat="0" applyAlignment="0" applyProtection="0">
      <alignment vertical="center"/>
    </xf>
    <xf numFmtId="0" fontId="45" fillId="10" borderId="0" applyNumberFormat="0" applyBorder="0" applyAlignment="0" applyProtection="0">
      <alignment vertical="center"/>
    </xf>
  </cellStyleXfs>
  <cellXfs count="856">
    <xf numFmtId="0" fontId="0" fillId="0" borderId="0" xfId="0">
      <alignment vertical="center"/>
    </xf>
    <xf numFmtId="0" fontId="1" fillId="0" borderId="0" xfId="1" applyFont="1" applyAlignment="1">
      <alignment vertical="center"/>
    </xf>
    <xf numFmtId="0" fontId="5" fillId="0" borderId="0" xfId="1" applyFont="1" applyAlignment="1">
      <alignment vertical="center"/>
    </xf>
    <xf numFmtId="0" fontId="6" fillId="0" borderId="0" xfId="1" applyFont="1" applyAlignment="1">
      <alignment horizontal="center" vertical="center"/>
    </xf>
    <xf numFmtId="0" fontId="1" fillId="0" borderId="0" xfId="1" applyFont="1" applyBorder="1" applyAlignment="1">
      <alignment vertical="center"/>
    </xf>
    <xf numFmtId="0" fontId="7" fillId="2" borderId="3"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13" xfId="1" applyFont="1" applyFill="1" applyBorder="1" applyAlignment="1">
      <alignment horizontal="center" vertical="center"/>
    </xf>
    <xf numFmtId="0" fontId="1" fillId="0" borderId="0" xfId="1" applyFont="1" applyAlignment="1">
      <alignment horizontal="center" vertical="center"/>
    </xf>
    <xf numFmtId="0" fontId="13" fillId="0" borderId="0" xfId="13" applyFont="1" applyBorder="1" applyAlignment="1">
      <alignment vertical="center"/>
    </xf>
    <xf numFmtId="0" fontId="13" fillId="0" borderId="0" xfId="13" applyFont="1" applyAlignment="1">
      <alignment vertical="center"/>
    </xf>
    <xf numFmtId="0" fontId="16" fillId="0" borderId="0" xfId="13" applyFont="1" applyAlignment="1">
      <alignment vertical="center"/>
    </xf>
    <xf numFmtId="0" fontId="16" fillId="0" borderId="0" xfId="1" applyFont="1" applyAlignment="1">
      <alignment vertical="center"/>
    </xf>
    <xf numFmtId="0" fontId="1" fillId="0" borderId="0" xfId="1"/>
    <xf numFmtId="0" fontId="16" fillId="0" borderId="0" xfId="1" applyFont="1"/>
    <xf numFmtId="0" fontId="25" fillId="0" borderId="0" xfId="1" applyFont="1"/>
    <xf numFmtId="0" fontId="13" fillId="0" borderId="0" xfId="1" applyFont="1" applyAlignment="1">
      <alignment vertical="center"/>
    </xf>
    <xf numFmtId="0" fontId="16" fillId="0" borderId="0" xfId="1" applyFont="1" applyFill="1" applyBorder="1" applyAlignment="1">
      <alignment horizontal="center" vertical="center" wrapText="1"/>
    </xf>
    <xf numFmtId="182" fontId="16" fillId="0" borderId="0" xfId="1" applyNumberFormat="1" applyFont="1" applyFill="1" applyBorder="1" applyAlignment="1">
      <alignment vertical="center"/>
    </xf>
    <xf numFmtId="182" fontId="16" fillId="0" borderId="0" xfId="1" applyNumberFormat="1" applyFont="1" applyFill="1" applyBorder="1" applyAlignment="1">
      <alignment horizontal="right" vertical="center"/>
    </xf>
    <xf numFmtId="0" fontId="13" fillId="0" borderId="0" xfId="1" applyFont="1" applyFill="1" applyAlignment="1">
      <alignment vertical="center"/>
    </xf>
    <xf numFmtId="182" fontId="16" fillId="0" borderId="0" xfId="30" applyNumberFormat="1" applyFont="1" applyFill="1" applyBorder="1" applyAlignment="1">
      <alignment vertical="center"/>
    </xf>
    <xf numFmtId="182" fontId="16" fillId="0" borderId="0" xfId="30" applyNumberFormat="1" applyFont="1" applyFill="1" applyBorder="1" applyAlignment="1">
      <alignment horizontal="right" vertical="center"/>
    </xf>
    <xf numFmtId="187" fontId="16" fillId="0" borderId="0" xfId="30" applyNumberFormat="1" applyFont="1" applyFill="1" applyBorder="1" applyAlignment="1">
      <alignment horizontal="right" vertical="center"/>
    </xf>
    <xf numFmtId="38" fontId="16" fillId="0" borderId="0" xfId="30" applyFont="1" applyFill="1" applyBorder="1" applyAlignment="1">
      <alignment horizontal="right" vertical="center"/>
    </xf>
    <xf numFmtId="38" fontId="16" fillId="0" borderId="0" xfId="30" applyFont="1" applyFill="1" applyBorder="1" applyAlignment="1">
      <alignment vertical="center"/>
    </xf>
    <xf numFmtId="185" fontId="16" fillId="0" borderId="0" xfId="30" applyNumberFormat="1" applyFont="1" applyFill="1" applyBorder="1" applyAlignment="1">
      <alignment vertical="center"/>
    </xf>
    <xf numFmtId="0" fontId="1" fillId="0" borderId="0" xfId="0" applyFont="1" applyFill="1" applyAlignment="1">
      <alignment vertical="center"/>
    </xf>
    <xf numFmtId="0" fontId="16" fillId="0" borderId="0" xfId="0" applyFont="1" applyFill="1" applyAlignment="1">
      <alignment vertical="center"/>
    </xf>
    <xf numFmtId="0" fontId="1" fillId="0" borderId="0" xfId="0" applyFont="1" applyFill="1" applyAlignment="1"/>
    <xf numFmtId="0" fontId="16" fillId="0" borderId="0" xfId="0" applyFont="1" applyFill="1" applyAlignment="1"/>
    <xf numFmtId="0" fontId="13" fillId="0" borderId="0" xfId="0" applyNumberFormat="1" applyFont="1" applyFill="1" applyAlignment="1">
      <alignment vertical="center"/>
    </xf>
    <xf numFmtId="0" fontId="13" fillId="0" borderId="0" xfId="0" applyNumberFormat="1" applyFont="1" applyFill="1" applyAlignment="1">
      <alignment horizontal="right" vertical="center"/>
    </xf>
    <xf numFmtId="0" fontId="16" fillId="0" borderId="0" xfId="0" applyNumberFormat="1" applyFont="1" applyFill="1" applyBorder="1" applyAlignment="1">
      <alignment vertical="center"/>
    </xf>
    <xf numFmtId="0" fontId="16" fillId="0" borderId="0" xfId="0" applyNumberFormat="1" applyFont="1" applyFill="1" applyAlignment="1">
      <alignment vertical="center"/>
    </xf>
    <xf numFmtId="0" fontId="16" fillId="0" borderId="0" xfId="0" applyNumberFormat="1" applyFont="1" applyFill="1" applyBorder="1" applyAlignment="1">
      <alignment horizontal="right" vertical="center"/>
    </xf>
    <xf numFmtId="0" fontId="27" fillId="0" borderId="0" xfId="0" applyNumberFormat="1" applyFont="1" applyFill="1" applyAlignment="1">
      <alignment vertical="center"/>
    </xf>
    <xf numFmtId="0" fontId="16" fillId="0" borderId="0" xfId="0" applyNumberFormat="1" applyFont="1" applyFill="1" applyBorder="1" applyAlignment="1">
      <alignment horizontal="distributed" vertical="center"/>
    </xf>
    <xf numFmtId="182" fontId="16" fillId="0" borderId="0" xfId="0" applyNumberFormat="1" applyFont="1" applyFill="1" applyBorder="1" applyAlignment="1">
      <alignment vertical="center"/>
    </xf>
    <xf numFmtId="0" fontId="26" fillId="0" borderId="0" xfId="0" applyNumberFormat="1" applyFont="1" applyFill="1" applyAlignment="1">
      <alignment vertical="center"/>
    </xf>
    <xf numFmtId="0" fontId="27" fillId="0" borderId="0" xfId="0" applyNumberFormat="1" applyFont="1" applyFill="1" applyBorder="1" applyAlignment="1">
      <alignment vertical="center"/>
    </xf>
    <xf numFmtId="0" fontId="13" fillId="0" borderId="0" xfId="0" applyFont="1" applyAlignment="1">
      <alignment horizontal="center" vertical="center"/>
    </xf>
    <xf numFmtId="0" fontId="16" fillId="0" borderId="0" xfId="0" applyFont="1" applyBorder="1" applyAlignment="1">
      <alignment vertical="center"/>
    </xf>
    <xf numFmtId="0" fontId="16" fillId="0" borderId="0" xfId="0" applyFont="1" applyAlignment="1">
      <alignment vertical="center"/>
    </xf>
    <xf numFmtId="0" fontId="13" fillId="0" borderId="0" xfId="0" applyFont="1" applyAlignment="1">
      <alignment vertical="center"/>
    </xf>
    <xf numFmtId="0" fontId="13" fillId="0" borderId="0" xfId="0" applyFont="1" applyBorder="1" applyAlignment="1">
      <alignment vertical="center"/>
    </xf>
    <xf numFmtId="0" fontId="13" fillId="0" borderId="0" xfId="0" applyFont="1" applyFill="1" applyAlignment="1">
      <alignment vertical="center"/>
    </xf>
    <xf numFmtId="0" fontId="0" fillId="0" borderId="0" xfId="0" applyAlignment="1"/>
    <xf numFmtId="0" fontId="29" fillId="0" borderId="0" xfId="0" applyFont="1" applyFill="1" applyAlignment="1">
      <alignment vertical="center"/>
    </xf>
    <xf numFmtId="0" fontId="29" fillId="0" borderId="0" xfId="13" applyFont="1"/>
    <xf numFmtId="0" fontId="29" fillId="0" borderId="0" xfId="13" applyFont="1" applyAlignment="1">
      <alignment vertical="center"/>
    </xf>
    <xf numFmtId="0" fontId="29" fillId="0" borderId="0" xfId="13" applyFont="1" applyFill="1"/>
    <xf numFmtId="0" fontId="16" fillId="0" borderId="0" xfId="1" applyFont="1" applyAlignment="1">
      <alignment vertical="center"/>
    </xf>
    <xf numFmtId="0" fontId="16" fillId="0" borderId="16" xfId="1" applyFont="1" applyBorder="1" applyAlignment="1">
      <alignment vertical="center"/>
    </xf>
    <xf numFmtId="0" fontId="16" fillId="0" borderId="16" xfId="1" applyFont="1" applyBorder="1" applyAlignment="1">
      <alignment horizontal="right" vertical="center"/>
    </xf>
    <xf numFmtId="49" fontId="16" fillId="0" borderId="51" xfId="1" applyNumberFormat="1" applyFont="1" applyFill="1" applyBorder="1" applyAlignment="1">
      <alignment horizontal="center" vertical="center"/>
    </xf>
    <xf numFmtId="177" fontId="16" fillId="0" borderId="52" xfId="1" applyNumberFormat="1" applyFont="1" applyFill="1" applyBorder="1" applyAlignment="1">
      <alignment vertical="center"/>
    </xf>
    <xf numFmtId="177" fontId="16" fillId="0" borderId="30" xfId="1" applyNumberFormat="1" applyFont="1" applyBorder="1" applyAlignment="1">
      <alignment vertical="center"/>
    </xf>
    <xf numFmtId="49" fontId="16" fillId="0" borderId="53" xfId="1" applyNumberFormat="1" applyFont="1" applyBorder="1" applyAlignment="1">
      <alignment horizontal="center" vertical="center"/>
    </xf>
    <xf numFmtId="49" fontId="16" fillId="0" borderId="54" xfId="1" applyNumberFormat="1" applyFont="1" applyBorder="1" applyAlignment="1">
      <alignment horizontal="center" vertical="center"/>
    </xf>
    <xf numFmtId="49" fontId="16" fillId="0" borderId="55" xfId="1" applyNumberFormat="1" applyFont="1" applyBorder="1" applyAlignment="1">
      <alignment horizontal="center" vertical="center"/>
    </xf>
    <xf numFmtId="49" fontId="16" fillId="0" borderId="16" xfId="1" applyNumberFormat="1" applyFont="1" applyBorder="1" applyAlignment="1">
      <alignment horizontal="center" vertical="center"/>
    </xf>
    <xf numFmtId="177" fontId="16" fillId="0" borderId="56" xfId="1" applyNumberFormat="1" applyFont="1" applyFill="1" applyBorder="1" applyAlignment="1">
      <alignment vertical="center"/>
    </xf>
    <xf numFmtId="49" fontId="16" fillId="0" borderId="0" xfId="1" applyNumberFormat="1" applyFont="1" applyBorder="1" applyAlignment="1">
      <alignment horizontal="left" vertical="center"/>
    </xf>
    <xf numFmtId="0" fontId="16" fillId="0" borderId="0" xfId="1" applyFont="1"/>
    <xf numFmtId="0" fontId="16" fillId="0" borderId="0" xfId="1" applyFont="1"/>
    <xf numFmtId="0" fontId="1" fillId="0" borderId="0" xfId="1"/>
    <xf numFmtId="0" fontId="16" fillId="0" borderId="0" xfId="1" applyFont="1" applyAlignment="1">
      <alignment vertical="center"/>
    </xf>
    <xf numFmtId="0" fontId="16" fillId="0" borderId="16" xfId="1" applyFont="1" applyBorder="1" applyAlignment="1">
      <alignment vertical="center"/>
    </xf>
    <xf numFmtId="0" fontId="16" fillId="0" borderId="16" xfId="1" applyFont="1" applyBorder="1" applyAlignment="1">
      <alignment horizontal="right" vertical="center"/>
    </xf>
    <xf numFmtId="0" fontId="16" fillId="0" borderId="0" xfId="1" applyFont="1" applyFill="1" applyAlignment="1">
      <alignment vertical="center"/>
    </xf>
    <xf numFmtId="0" fontId="16" fillId="0" borderId="66" xfId="1" applyNumberFormat="1" applyFont="1" applyFill="1" applyBorder="1" applyAlignment="1">
      <alignment horizontal="center" vertical="center"/>
    </xf>
    <xf numFmtId="183" fontId="16" fillId="0" borderId="63" xfId="1" applyNumberFormat="1" applyFont="1" applyBorder="1" applyAlignment="1">
      <alignment vertical="center"/>
    </xf>
    <xf numFmtId="184" fontId="16" fillId="0" borderId="60" xfId="1" applyNumberFormat="1" applyFont="1" applyBorder="1" applyAlignment="1">
      <alignment vertical="center"/>
    </xf>
    <xf numFmtId="183" fontId="16" fillId="0" borderId="60" xfId="1" applyNumberFormat="1" applyFont="1" applyBorder="1" applyAlignment="1">
      <alignment vertical="center"/>
    </xf>
    <xf numFmtId="184" fontId="16" fillId="0" borderId="35" xfId="1" applyNumberFormat="1" applyFont="1" applyBorder="1" applyAlignment="1">
      <alignment vertical="center"/>
    </xf>
    <xf numFmtId="183" fontId="16" fillId="0" borderId="54" xfId="1" applyNumberFormat="1" applyFont="1" applyBorder="1" applyAlignment="1">
      <alignment vertical="center"/>
    </xf>
    <xf numFmtId="49" fontId="16" fillId="0" borderId="52" xfId="1" applyNumberFormat="1" applyFont="1" applyFill="1" applyBorder="1" applyAlignment="1">
      <alignment horizontal="center" vertical="center"/>
    </xf>
    <xf numFmtId="184" fontId="16" fillId="0" borderId="63" xfId="1" applyNumberFormat="1" applyFont="1" applyBorder="1" applyAlignment="1">
      <alignment vertical="center"/>
    </xf>
    <xf numFmtId="184" fontId="16" fillId="0" borderId="62" xfId="1" applyNumberFormat="1" applyFont="1" applyBorder="1" applyAlignment="1">
      <alignment vertical="center"/>
    </xf>
    <xf numFmtId="49" fontId="16" fillId="0" borderId="63" xfId="1" applyNumberFormat="1" applyFont="1" applyFill="1" applyBorder="1" applyAlignment="1">
      <alignment horizontal="center" vertical="center"/>
    </xf>
    <xf numFmtId="183" fontId="16" fillId="0" borderId="52" xfId="1" applyNumberFormat="1" applyFont="1" applyBorder="1" applyAlignment="1">
      <alignment vertical="center"/>
    </xf>
    <xf numFmtId="184" fontId="16" fillId="0" borderId="52" xfId="1" applyNumberFormat="1" applyFont="1" applyBorder="1" applyAlignment="1">
      <alignment vertical="center"/>
    </xf>
    <xf numFmtId="184" fontId="16" fillId="0" borderId="30" xfId="1" applyNumberFormat="1" applyFont="1" applyBorder="1" applyAlignment="1">
      <alignment vertical="center"/>
    </xf>
    <xf numFmtId="183" fontId="16" fillId="0" borderId="53" xfId="1" applyNumberFormat="1" applyFont="1" applyBorder="1" applyAlignment="1">
      <alignment vertical="center"/>
    </xf>
    <xf numFmtId="49" fontId="16" fillId="0" borderId="61" xfId="1" applyNumberFormat="1" applyFont="1" applyFill="1" applyBorder="1" applyAlignment="1">
      <alignment horizontal="center" vertical="center"/>
    </xf>
    <xf numFmtId="183" fontId="16" fillId="0" borderId="61" xfId="1" applyNumberFormat="1" applyFont="1" applyBorder="1" applyAlignment="1">
      <alignment vertical="center"/>
    </xf>
    <xf numFmtId="184" fontId="16" fillId="0" borderId="42" xfId="1" applyNumberFormat="1" applyFont="1" applyBorder="1" applyAlignment="1">
      <alignment vertical="center"/>
    </xf>
    <xf numFmtId="183" fontId="16" fillId="0" borderId="20" xfId="1" applyNumberFormat="1" applyFont="1" applyBorder="1" applyAlignment="1">
      <alignment vertical="center"/>
    </xf>
    <xf numFmtId="183" fontId="16" fillId="0" borderId="30" xfId="1" applyNumberFormat="1" applyFont="1" applyBorder="1" applyAlignment="1">
      <alignment vertical="center"/>
    </xf>
    <xf numFmtId="183" fontId="16" fillId="0" borderId="55" xfId="1" applyNumberFormat="1" applyFont="1" applyBorder="1" applyAlignment="1">
      <alignment vertical="center"/>
    </xf>
    <xf numFmtId="49" fontId="16" fillId="0" borderId="44" xfId="1" applyNumberFormat="1" applyFont="1" applyFill="1" applyBorder="1" applyAlignment="1">
      <alignment horizontal="center" vertical="center"/>
    </xf>
    <xf numFmtId="183" fontId="16" fillId="0" borderId="56" xfId="1" applyNumberFormat="1" applyFont="1" applyBorder="1" applyAlignment="1">
      <alignment vertical="center"/>
    </xf>
    <xf numFmtId="184" fontId="16" fillId="0" borderId="56" xfId="1" applyNumberFormat="1" applyFont="1" applyBorder="1" applyAlignment="1">
      <alignment vertical="center"/>
    </xf>
    <xf numFmtId="184" fontId="16" fillId="0" borderId="57" xfId="1" applyNumberFormat="1" applyFont="1" applyBorder="1" applyAlignment="1">
      <alignment vertical="center"/>
    </xf>
    <xf numFmtId="183" fontId="16" fillId="0" borderId="16" xfId="1" applyNumberFormat="1" applyFont="1" applyBorder="1" applyAlignment="1">
      <alignment vertical="center"/>
    </xf>
    <xf numFmtId="0" fontId="0" fillId="0" borderId="0" xfId="0">
      <alignment vertical="center"/>
    </xf>
    <xf numFmtId="0" fontId="16" fillId="0" borderId="16" xfId="0" applyFont="1" applyFill="1" applyBorder="1" applyAlignment="1">
      <alignment vertical="center"/>
    </xf>
    <xf numFmtId="0" fontId="0" fillId="0" borderId="0" xfId="0">
      <alignment vertical="center"/>
    </xf>
    <xf numFmtId="0" fontId="0" fillId="0" borderId="0" xfId="0">
      <alignment vertical="center"/>
    </xf>
    <xf numFmtId="0" fontId="13" fillId="0" borderId="16" xfId="0" applyFont="1" applyFill="1" applyBorder="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13" fillId="0" borderId="17" xfId="0" applyFont="1" applyBorder="1" applyAlignment="1">
      <alignment vertical="center"/>
    </xf>
    <xf numFmtId="0" fontId="49" fillId="0" borderId="16" xfId="13" applyFont="1" applyFill="1" applyBorder="1"/>
    <xf numFmtId="0" fontId="49" fillId="0" borderId="0" xfId="13" applyFont="1" applyFill="1"/>
    <xf numFmtId="0" fontId="47" fillId="0" borderId="0" xfId="0" applyFont="1">
      <alignment vertical="center"/>
    </xf>
    <xf numFmtId="2" fontId="47" fillId="0" borderId="0" xfId="0" applyNumberFormat="1" applyFont="1">
      <alignment vertical="center"/>
    </xf>
    <xf numFmtId="193" fontId="47" fillId="0" borderId="0" xfId="0" applyNumberFormat="1" applyFont="1">
      <alignment vertical="center"/>
    </xf>
    <xf numFmtId="0" fontId="49" fillId="0" borderId="0" xfId="13" applyFont="1" applyFill="1" applyBorder="1" applyAlignment="1">
      <alignment vertical="center"/>
    </xf>
    <xf numFmtId="197" fontId="13" fillId="0" borderId="66" xfId="0" applyNumberFormat="1" applyFont="1" applyBorder="1" applyAlignment="1">
      <alignment vertical="center"/>
    </xf>
    <xf numFmtId="197" fontId="13" fillId="0" borderId="52" xfId="0" applyNumberFormat="1" applyFont="1" applyBorder="1" applyAlignment="1">
      <alignment vertical="center"/>
    </xf>
    <xf numFmtId="0" fontId="50" fillId="0" borderId="0" xfId="0" applyFont="1" applyBorder="1" applyAlignment="1">
      <alignment vertical="center"/>
    </xf>
    <xf numFmtId="0" fontId="50" fillId="0" borderId="16" xfId="0" applyFont="1" applyBorder="1" applyAlignment="1">
      <alignment horizontal="center" vertical="center"/>
    </xf>
    <xf numFmtId="0" fontId="50" fillId="0" borderId="17" xfId="0" applyFont="1" applyBorder="1" applyAlignment="1">
      <alignment horizontal="center" vertical="center"/>
    </xf>
    <xf numFmtId="0" fontId="50" fillId="0" borderId="19" xfId="0" applyFont="1" applyBorder="1" applyAlignment="1">
      <alignment horizontal="center" vertical="center"/>
    </xf>
    <xf numFmtId="197" fontId="50" fillId="0" borderId="66" xfId="0" applyNumberFormat="1" applyFont="1" applyBorder="1" applyAlignment="1">
      <alignment vertical="center"/>
    </xf>
    <xf numFmtId="197" fontId="50" fillId="0" borderId="66" xfId="0" applyNumberFormat="1" applyFont="1" applyFill="1" applyBorder="1" applyAlignment="1">
      <alignment vertical="center"/>
    </xf>
    <xf numFmtId="197" fontId="50" fillId="0" borderId="52" xfId="0" applyNumberFormat="1" applyFont="1" applyBorder="1" applyAlignment="1">
      <alignment vertical="center"/>
    </xf>
    <xf numFmtId="197" fontId="50" fillId="0" borderId="52" xfId="0" applyNumberFormat="1" applyFont="1" applyFill="1" applyBorder="1" applyAlignment="1">
      <alignment vertical="center"/>
    </xf>
    <xf numFmtId="198" fontId="50" fillId="0" borderId="81" xfId="0" applyNumberFormat="1" applyFont="1" applyBorder="1" applyAlignment="1">
      <alignment vertical="center"/>
    </xf>
    <xf numFmtId="198" fontId="50" fillId="0" borderId="81" xfId="0" applyNumberFormat="1" applyFont="1" applyFill="1" applyBorder="1" applyAlignment="1">
      <alignment vertical="center"/>
    </xf>
    <xf numFmtId="197" fontId="50" fillId="0" borderId="77" xfId="0" applyNumberFormat="1" applyFont="1" applyBorder="1" applyAlignment="1">
      <alignment vertical="center"/>
    </xf>
    <xf numFmtId="197" fontId="50" fillId="0" borderId="77" xfId="0" applyNumberFormat="1" applyFont="1" applyFill="1" applyBorder="1" applyAlignment="1">
      <alignment vertical="center"/>
    </xf>
    <xf numFmtId="197" fontId="50" fillId="0" borderId="56" xfId="0" applyNumberFormat="1" applyFont="1" applyBorder="1" applyAlignment="1">
      <alignment vertical="center"/>
    </xf>
    <xf numFmtId="197" fontId="50" fillId="0" borderId="56" xfId="0" applyNumberFormat="1" applyFont="1" applyFill="1" applyBorder="1" applyAlignment="1">
      <alignment vertical="center"/>
    </xf>
    <xf numFmtId="0" fontId="50" fillId="0" borderId="49" xfId="0" applyFont="1" applyBorder="1" applyAlignment="1">
      <alignment horizontal="center" vertical="center"/>
    </xf>
    <xf numFmtId="0" fontId="50" fillId="0" borderId="46" xfId="0" applyFont="1" applyBorder="1" applyAlignment="1">
      <alignment horizontal="center" vertical="center"/>
    </xf>
    <xf numFmtId="0" fontId="50" fillId="0" borderId="0" xfId="0" applyFont="1" applyAlignment="1">
      <alignment vertical="center"/>
    </xf>
    <xf numFmtId="0" fontId="13" fillId="0" borderId="16" xfId="0" applyFont="1" applyBorder="1" applyAlignment="1">
      <alignment vertical="center"/>
    </xf>
    <xf numFmtId="0" fontId="13" fillId="0" borderId="51" xfId="0" applyFont="1" applyBorder="1" applyAlignment="1">
      <alignment horizontal="center" vertical="center"/>
    </xf>
    <xf numFmtId="0" fontId="13" fillId="0" borderId="53" xfId="0" applyFont="1" applyBorder="1" applyAlignment="1">
      <alignment horizontal="center" vertical="center"/>
    </xf>
    <xf numFmtId="0" fontId="13" fillId="0" borderId="80" xfId="0" applyFont="1" applyBorder="1" applyAlignment="1">
      <alignment horizontal="center" vertical="center"/>
    </xf>
    <xf numFmtId="197" fontId="13" fillId="0" borderId="81" xfId="0" applyNumberFormat="1" applyFont="1" applyBorder="1" applyAlignment="1">
      <alignment vertical="center"/>
    </xf>
    <xf numFmtId="197" fontId="13" fillId="0" borderId="66" xfId="0" applyNumberFormat="1" applyFont="1" applyBorder="1" applyAlignment="1">
      <alignment horizontal="right" vertical="center"/>
    </xf>
    <xf numFmtId="197" fontId="13" fillId="0" borderId="52" xfId="0" applyNumberFormat="1" applyFont="1" applyBorder="1" applyAlignment="1">
      <alignment horizontal="right" vertical="center"/>
    </xf>
    <xf numFmtId="0" fontId="13" fillId="0" borderId="64" xfId="0" applyFont="1" applyBorder="1" applyAlignment="1">
      <alignment horizontal="center" vertical="center"/>
    </xf>
    <xf numFmtId="197" fontId="13" fillId="0" borderId="65" xfId="0" applyNumberFormat="1" applyFont="1" applyBorder="1" applyAlignment="1">
      <alignment vertical="center"/>
    </xf>
    <xf numFmtId="0" fontId="13" fillId="0" borderId="16" xfId="59" applyFont="1" applyBorder="1" applyAlignment="1">
      <alignment vertical="center"/>
    </xf>
    <xf numFmtId="0" fontId="13" fillId="0" borderId="47" xfId="59" applyFont="1" applyBorder="1" applyAlignment="1">
      <alignment horizontal="center" vertical="center"/>
    </xf>
    <xf numFmtId="0" fontId="13" fillId="0" borderId="48" xfId="59" applyFont="1" applyBorder="1" applyAlignment="1">
      <alignment horizontal="center" vertical="center"/>
    </xf>
    <xf numFmtId="0" fontId="13" fillId="0" borderId="39" xfId="59" applyFont="1" applyBorder="1" applyAlignment="1">
      <alignment horizontal="center" vertical="center"/>
    </xf>
    <xf numFmtId="0" fontId="13" fillId="0" borderId="39" xfId="59" quotePrefix="1" applyFont="1" applyBorder="1" applyAlignment="1">
      <alignment horizontal="center" vertical="center"/>
    </xf>
    <xf numFmtId="0" fontId="13" fillId="0" borderId="46" xfId="59" applyFont="1" applyBorder="1" applyAlignment="1">
      <alignment horizontal="center" vertical="center"/>
    </xf>
    <xf numFmtId="49" fontId="13" fillId="0" borderId="55" xfId="59" applyNumberFormat="1" applyFont="1" applyBorder="1" applyAlignment="1">
      <alignment horizontal="center" vertical="center"/>
    </xf>
    <xf numFmtId="199" fontId="13" fillId="0" borderId="25" xfId="59" applyNumberFormat="1" applyFont="1" applyFill="1" applyBorder="1" applyAlignment="1">
      <alignment vertical="center"/>
    </xf>
    <xf numFmtId="199" fontId="13" fillId="0" borderId="66" xfId="59" applyNumberFormat="1" applyFont="1" applyFill="1" applyBorder="1" applyAlignment="1">
      <alignment vertical="center"/>
    </xf>
    <xf numFmtId="199" fontId="13" fillId="0" borderId="30" xfId="59" applyNumberFormat="1" applyFont="1" applyFill="1" applyBorder="1" applyAlignment="1">
      <alignment vertical="center"/>
    </xf>
    <xf numFmtId="199" fontId="13" fillId="0" borderId="52" xfId="59" applyNumberFormat="1" applyFont="1" applyFill="1" applyBorder="1" applyAlignment="1">
      <alignment vertical="center"/>
    </xf>
    <xf numFmtId="199" fontId="13" fillId="0" borderId="35" xfId="59" applyNumberFormat="1" applyFont="1" applyFill="1" applyBorder="1" applyAlignment="1">
      <alignment vertical="center"/>
    </xf>
    <xf numFmtId="199" fontId="13" fillId="0" borderId="60" xfId="59" applyNumberFormat="1" applyFont="1" applyFill="1" applyBorder="1" applyAlignment="1">
      <alignment vertical="center"/>
    </xf>
    <xf numFmtId="49" fontId="13" fillId="0" borderId="59" xfId="59" applyNumberFormat="1" applyFont="1" applyBorder="1" applyAlignment="1">
      <alignment horizontal="center" vertical="center"/>
    </xf>
    <xf numFmtId="199" fontId="51" fillId="0" borderId="57" xfId="59" applyNumberFormat="1" applyFont="1" applyFill="1" applyBorder="1" applyAlignment="1">
      <alignment vertical="center"/>
    </xf>
    <xf numFmtId="199" fontId="51" fillId="0" borderId="56" xfId="59" applyNumberFormat="1" applyFont="1" applyFill="1" applyBorder="1" applyAlignment="1">
      <alignment vertical="center"/>
    </xf>
    <xf numFmtId="0" fontId="13" fillId="0" borderId="0" xfId="59" applyFont="1" applyBorder="1" applyAlignment="1">
      <alignment vertical="center"/>
    </xf>
    <xf numFmtId="0" fontId="13" fillId="0" borderId="0" xfId="59" applyFont="1" applyAlignment="1">
      <alignment vertical="center"/>
    </xf>
    <xf numFmtId="0" fontId="14" fillId="0" borderId="0" xfId="59" applyFont="1"/>
    <xf numFmtId="0" fontId="13" fillId="0" borderId="19" xfId="0" applyFont="1" applyFill="1" applyBorder="1" applyAlignment="1">
      <alignment horizontal="right" vertical="center" wrapText="1"/>
    </xf>
    <xf numFmtId="0" fontId="13" fillId="0" borderId="18" xfId="0" applyFont="1" applyFill="1" applyBorder="1" applyAlignment="1">
      <alignment vertical="center" wrapText="1"/>
    </xf>
    <xf numFmtId="0" fontId="13" fillId="0" borderId="61" xfId="0" applyFont="1" applyFill="1" applyBorder="1" applyAlignment="1">
      <alignment horizontal="right" vertical="center" wrapText="1"/>
    </xf>
    <xf numFmtId="0" fontId="13" fillId="0" borderId="21" xfId="0" applyFont="1" applyFill="1" applyBorder="1" applyAlignment="1">
      <alignment horizontal="right" vertical="center" wrapText="1"/>
    </xf>
    <xf numFmtId="0" fontId="13" fillId="0" borderId="61" xfId="0" applyFont="1" applyFill="1" applyBorder="1" applyAlignment="1">
      <alignment horizontal="right" vertical="center"/>
    </xf>
    <xf numFmtId="0" fontId="13" fillId="0" borderId="42" xfId="0" applyFont="1" applyFill="1" applyBorder="1" applyAlignment="1">
      <alignment horizontal="right" vertical="center"/>
    </xf>
    <xf numFmtId="0" fontId="13" fillId="0" borderId="50" xfId="0" applyFont="1" applyFill="1" applyBorder="1" applyAlignment="1">
      <alignment horizontal="center" vertical="center"/>
    </xf>
    <xf numFmtId="0" fontId="13" fillId="0" borderId="34" xfId="0" applyFont="1" applyFill="1" applyBorder="1" applyAlignment="1">
      <alignment horizontal="center" vertical="center"/>
    </xf>
    <xf numFmtId="0" fontId="13" fillId="0" borderId="24" xfId="0" applyFont="1" applyFill="1" applyBorder="1" applyAlignment="1">
      <alignment horizontal="center" vertical="center"/>
    </xf>
    <xf numFmtId="182" fontId="13" fillId="0" borderId="30" xfId="0" applyNumberFormat="1" applyFont="1" applyFill="1" applyBorder="1" applyAlignment="1">
      <alignment vertical="center"/>
    </xf>
    <xf numFmtId="200" fontId="13" fillId="0" borderId="52" xfId="0" applyNumberFormat="1" applyFont="1" applyFill="1" applyBorder="1" applyAlignment="1">
      <alignment vertical="center"/>
    </xf>
    <xf numFmtId="200" fontId="13" fillId="0" borderId="55" xfId="0" applyNumberFormat="1" applyFont="1" applyFill="1" applyBorder="1" applyAlignment="1">
      <alignment vertical="center"/>
    </xf>
    <xf numFmtId="182" fontId="13" fillId="0" borderId="52" xfId="0" applyNumberFormat="1" applyFont="1" applyFill="1" applyBorder="1" applyAlignment="1">
      <alignment vertical="center"/>
    </xf>
    <xf numFmtId="0" fontId="13" fillId="0" borderId="55" xfId="0" applyFont="1" applyFill="1" applyBorder="1" applyAlignment="1">
      <alignment horizontal="center" vertical="center"/>
    </xf>
    <xf numFmtId="182" fontId="13" fillId="0" borderId="55" xfId="0" applyNumberFormat="1" applyFont="1" applyFill="1" applyBorder="1" applyAlignment="1">
      <alignment vertical="center"/>
    </xf>
    <xf numFmtId="0" fontId="13" fillId="0" borderId="71" xfId="0" applyFont="1" applyFill="1" applyBorder="1" applyAlignment="1">
      <alignment horizontal="center" vertical="center"/>
    </xf>
    <xf numFmtId="182" fontId="13" fillId="0" borderId="32" xfId="0" applyNumberFormat="1" applyFont="1" applyFill="1" applyBorder="1" applyAlignment="1">
      <alignment vertical="center"/>
    </xf>
    <xf numFmtId="182" fontId="13" fillId="0" borderId="81" xfId="0" applyNumberFormat="1" applyFont="1" applyFill="1" applyBorder="1" applyAlignment="1">
      <alignment vertical="center"/>
    </xf>
    <xf numFmtId="182" fontId="13" fillId="0" borderId="71" xfId="0" applyNumberFormat="1" applyFont="1" applyFill="1" applyBorder="1" applyAlignment="1">
      <alignment vertical="center"/>
    </xf>
    <xf numFmtId="0" fontId="13" fillId="0" borderId="73" xfId="0" applyFont="1" applyFill="1" applyBorder="1" applyAlignment="1">
      <alignment horizontal="center" vertical="center"/>
    </xf>
    <xf numFmtId="182" fontId="13" fillId="0" borderId="40" xfId="0" applyNumberFormat="1" applyFont="1" applyFill="1" applyBorder="1" applyAlignment="1">
      <alignment horizontal="right" vertical="center"/>
    </xf>
    <xf numFmtId="182" fontId="13" fillId="0" borderId="40" xfId="0" applyNumberFormat="1" applyFont="1" applyFill="1" applyBorder="1" applyAlignment="1">
      <alignment vertical="center"/>
    </xf>
    <xf numFmtId="182" fontId="13" fillId="0" borderId="67" xfId="0" applyNumberFormat="1" applyFont="1" applyFill="1" applyBorder="1" applyAlignment="1">
      <alignment vertical="center"/>
    </xf>
    <xf numFmtId="182" fontId="13" fillId="0" borderId="73" xfId="0" applyNumberFormat="1" applyFont="1" applyFill="1" applyBorder="1" applyAlignment="1">
      <alignment vertical="center"/>
    </xf>
    <xf numFmtId="49" fontId="13" fillId="0" borderId="55" xfId="0" applyNumberFormat="1" applyFont="1" applyFill="1" applyBorder="1" applyAlignment="1">
      <alignment horizontal="center" vertical="center"/>
    </xf>
    <xf numFmtId="0" fontId="13" fillId="0" borderId="55" xfId="0" applyNumberFormat="1" applyFont="1" applyFill="1" applyBorder="1" applyAlignment="1">
      <alignment horizontal="center" vertical="center"/>
    </xf>
    <xf numFmtId="49" fontId="13" fillId="0" borderId="43" xfId="0" applyNumberFormat="1" applyFont="1" applyFill="1" applyBorder="1" applyAlignment="1">
      <alignment horizontal="center" vertical="center"/>
    </xf>
    <xf numFmtId="182" fontId="13" fillId="0" borderId="44" xfId="0" applyNumberFormat="1" applyFont="1" applyFill="1" applyBorder="1" applyAlignment="1">
      <alignment horizontal="right" vertical="center"/>
    </xf>
    <xf numFmtId="182" fontId="13" fillId="0" borderId="44" xfId="0" applyNumberFormat="1" applyFont="1" applyFill="1" applyBorder="1" applyAlignment="1">
      <alignment vertical="center"/>
    </xf>
    <xf numFmtId="182" fontId="13" fillId="0" borderId="65" xfId="0" applyNumberFormat="1" applyFont="1" applyFill="1" applyBorder="1" applyAlignment="1">
      <alignment vertical="center"/>
    </xf>
    <xf numFmtId="182" fontId="13" fillId="0" borderId="59" xfId="0" applyNumberFormat="1" applyFont="1" applyFill="1" applyBorder="1" applyAlignment="1">
      <alignment vertical="center"/>
    </xf>
    <xf numFmtId="182" fontId="13" fillId="0" borderId="0" xfId="0" applyNumberFormat="1" applyFont="1" applyFill="1" applyBorder="1" applyAlignment="1">
      <alignment horizontal="right" vertical="center"/>
    </xf>
    <xf numFmtId="49" fontId="13" fillId="0" borderId="0" xfId="0" applyNumberFormat="1" applyFont="1" applyFill="1" applyBorder="1" applyAlignment="1">
      <alignment vertical="center" wrapText="1"/>
    </xf>
    <xf numFmtId="0" fontId="13" fillId="0" borderId="0" xfId="0" applyFont="1" applyFill="1" applyBorder="1" applyAlignment="1">
      <alignment vertical="center"/>
    </xf>
    <xf numFmtId="0" fontId="13" fillId="0" borderId="39" xfId="0" applyFont="1" applyFill="1" applyBorder="1" applyAlignment="1">
      <alignment horizontal="center" vertical="center" shrinkToFit="1"/>
    </xf>
    <xf numFmtId="0" fontId="13" fillId="0" borderId="39" xfId="0" applyFont="1" applyFill="1" applyBorder="1" applyAlignment="1">
      <alignment horizontal="center" vertical="center" wrapText="1" shrinkToFit="1"/>
    </xf>
    <xf numFmtId="0" fontId="13" fillId="0" borderId="50" xfId="0" applyFont="1" applyFill="1" applyBorder="1" applyAlignment="1">
      <alignment horizontal="center" vertical="center" wrapText="1" shrinkToFit="1"/>
    </xf>
    <xf numFmtId="0" fontId="13" fillId="0" borderId="34" xfId="0" applyFont="1" applyFill="1" applyBorder="1" applyAlignment="1">
      <alignment horizontal="center" vertical="center" wrapText="1" shrinkToFit="1"/>
    </xf>
    <xf numFmtId="200" fontId="13" fillId="0" borderId="30" xfId="0" applyNumberFormat="1" applyFont="1" applyFill="1" applyBorder="1" applyAlignment="1">
      <alignment vertical="center"/>
    </xf>
    <xf numFmtId="200" fontId="13" fillId="0" borderId="32" xfId="0" applyNumberFormat="1" applyFont="1" applyFill="1" applyBorder="1" applyAlignment="1">
      <alignment vertical="center"/>
    </xf>
    <xf numFmtId="0" fontId="13" fillId="0" borderId="16" xfId="0" applyFont="1" applyBorder="1" applyAlignment="1">
      <alignment horizontal="left" vertical="center"/>
    </xf>
    <xf numFmtId="0" fontId="13" fillId="0" borderId="39" xfId="0" applyFont="1" applyBorder="1" applyAlignment="1">
      <alignment horizontal="center" vertical="center"/>
    </xf>
    <xf numFmtId="0" fontId="13" fillId="0" borderId="50" xfId="0" applyFont="1" applyBorder="1" applyAlignment="1">
      <alignment horizontal="center" vertical="center"/>
    </xf>
    <xf numFmtId="49" fontId="13" fillId="0" borderId="55" xfId="0" applyNumberFormat="1" applyFont="1" applyBorder="1" applyAlignment="1">
      <alignment horizontal="center" vertical="center"/>
    </xf>
    <xf numFmtId="201" fontId="13" fillId="0" borderId="62" xfId="0" applyNumberFormat="1" applyFont="1" applyBorder="1" applyAlignment="1">
      <alignment horizontal="right" vertical="center"/>
    </xf>
    <xf numFmtId="201" fontId="13" fillId="0" borderId="63" xfId="0" applyNumberFormat="1" applyFont="1" applyBorder="1" applyAlignment="1">
      <alignment horizontal="right" vertical="center"/>
    </xf>
    <xf numFmtId="201" fontId="13" fillId="0" borderId="60" xfId="0" applyNumberFormat="1" applyFont="1" applyBorder="1" applyAlignment="1">
      <alignment horizontal="right" vertical="center"/>
    </xf>
    <xf numFmtId="201" fontId="13" fillId="0" borderId="35" xfId="0" applyNumberFormat="1" applyFont="1" applyBorder="1" applyAlignment="1">
      <alignment horizontal="right" vertical="center"/>
    </xf>
    <xf numFmtId="201" fontId="13" fillId="0" borderId="66" xfId="0" applyNumberFormat="1" applyFont="1" applyBorder="1" applyAlignment="1">
      <alignment horizontal="right" vertical="center"/>
    </xf>
    <xf numFmtId="201" fontId="13" fillId="0" borderId="30" xfId="0" applyNumberFormat="1" applyFont="1" applyBorder="1" applyAlignment="1">
      <alignment horizontal="right" vertical="center"/>
    </xf>
    <xf numFmtId="201" fontId="13" fillId="0" borderId="52" xfId="0" applyNumberFormat="1" applyFont="1" applyBorder="1" applyAlignment="1">
      <alignment horizontal="right" vertical="center"/>
    </xf>
    <xf numFmtId="49" fontId="13" fillId="0" borderId="58" xfId="0" applyNumberFormat="1" applyFont="1" applyBorder="1" applyAlignment="1">
      <alignment horizontal="center" vertical="center"/>
    </xf>
    <xf numFmtId="49" fontId="13" fillId="0" borderId="59" xfId="0" applyNumberFormat="1" applyFont="1" applyBorder="1" applyAlignment="1">
      <alignment horizontal="center" vertical="center"/>
    </xf>
    <xf numFmtId="201" fontId="13" fillId="0" borderId="57" xfId="0" applyNumberFormat="1" applyFont="1" applyBorder="1" applyAlignment="1">
      <alignment horizontal="right" vertical="center"/>
    </xf>
    <xf numFmtId="201" fontId="13" fillId="0" borderId="56" xfId="0" applyNumberFormat="1" applyFont="1" applyBorder="1" applyAlignment="1">
      <alignment horizontal="right" vertical="center"/>
    </xf>
    <xf numFmtId="201" fontId="13" fillId="0" borderId="65" xfId="0" applyNumberFormat="1" applyFont="1" applyBorder="1" applyAlignment="1">
      <alignment horizontal="right" vertical="center"/>
    </xf>
    <xf numFmtId="0" fontId="0" fillId="0" borderId="0" xfId="0" applyFont="1">
      <alignment vertical="center"/>
    </xf>
    <xf numFmtId="0" fontId="13" fillId="0" borderId="0" xfId="0" applyFont="1" applyBorder="1" applyAlignment="1">
      <alignment horizontal="left" vertical="center"/>
    </xf>
    <xf numFmtId="0" fontId="52" fillId="0" borderId="0" xfId="0" applyFont="1" applyBorder="1" applyAlignment="1">
      <alignment horizontal="left" vertical="center"/>
    </xf>
    <xf numFmtId="0" fontId="13" fillId="0" borderId="39" xfId="0" applyFont="1" applyBorder="1" applyAlignment="1">
      <alignment horizontal="center" vertical="center" wrapText="1"/>
    </xf>
    <xf numFmtId="0" fontId="13" fillId="0" borderId="50" xfId="0" applyFont="1" applyBorder="1" applyAlignment="1">
      <alignment horizontal="center" vertical="center" wrapText="1"/>
    </xf>
    <xf numFmtId="177" fontId="13" fillId="0" borderId="62" xfId="0" applyNumberFormat="1" applyFont="1" applyBorder="1" applyAlignment="1">
      <alignment vertical="center"/>
    </xf>
    <xf numFmtId="177" fontId="13" fillId="0" borderId="63" xfId="0" applyNumberFormat="1" applyFont="1" applyBorder="1" applyAlignment="1">
      <alignment vertical="center"/>
    </xf>
    <xf numFmtId="177" fontId="13" fillId="0" borderId="30" xfId="0" applyNumberFormat="1" applyFont="1" applyBorder="1" applyAlignment="1">
      <alignment vertical="center"/>
    </xf>
    <xf numFmtId="177" fontId="13" fillId="0" borderId="52" xfId="0" applyNumberFormat="1" applyFont="1" applyBorder="1" applyAlignment="1">
      <alignment vertical="center"/>
    </xf>
    <xf numFmtId="177" fontId="13" fillId="0" borderId="57" xfId="0" applyNumberFormat="1" applyFont="1" applyBorder="1" applyAlignment="1">
      <alignment horizontal="right" vertical="center"/>
    </xf>
    <xf numFmtId="177" fontId="13" fillId="0" borderId="57" xfId="0" applyNumberFormat="1" applyFont="1" applyBorder="1" applyAlignment="1">
      <alignment vertical="center"/>
    </xf>
    <xf numFmtId="177" fontId="13" fillId="0" borderId="56" xfId="0" applyNumberFormat="1" applyFont="1" applyBorder="1" applyAlignment="1">
      <alignment horizontal="right" vertical="center"/>
    </xf>
    <xf numFmtId="0" fontId="13" fillId="0" borderId="0" xfId="0" applyFont="1" applyAlignment="1">
      <alignment horizontal="left" vertical="center"/>
    </xf>
    <xf numFmtId="0" fontId="13" fillId="0" borderId="0" xfId="1" applyFont="1" applyFill="1" applyBorder="1" applyAlignment="1">
      <alignment vertical="center"/>
    </xf>
    <xf numFmtId="0" fontId="13" fillId="0" borderId="16" xfId="1" applyFont="1" applyFill="1" applyBorder="1" applyAlignment="1">
      <alignment horizontal="right" vertical="center"/>
    </xf>
    <xf numFmtId="0" fontId="13" fillId="0" borderId="39" xfId="1" applyFont="1" applyFill="1" applyBorder="1" applyAlignment="1">
      <alignment horizontal="centerContinuous" vertical="center"/>
    </xf>
    <xf numFmtId="49" fontId="13" fillId="0" borderId="66" xfId="1" applyNumberFormat="1" applyFont="1" applyFill="1" applyBorder="1" applyAlignment="1">
      <alignment horizontal="center" vertical="center"/>
    </xf>
    <xf numFmtId="182" fontId="13" fillId="0" borderId="40" xfId="1" applyNumberFormat="1" applyFont="1" applyFill="1" applyBorder="1" applyAlignment="1">
      <alignment vertical="center"/>
    </xf>
    <xf numFmtId="182" fontId="13" fillId="0" borderId="67" xfId="1" applyNumberFormat="1" applyFont="1" applyFill="1" applyBorder="1" applyAlignment="1">
      <alignment vertical="center"/>
    </xf>
    <xf numFmtId="49" fontId="13" fillId="0" borderId="30" xfId="1" applyNumberFormat="1" applyFont="1" applyFill="1" applyBorder="1" applyAlignment="1">
      <alignment horizontal="center" vertical="center"/>
    </xf>
    <xf numFmtId="182" fontId="13" fillId="0" borderId="62" xfId="1" applyNumberFormat="1" applyFont="1" applyFill="1" applyBorder="1" applyAlignment="1">
      <alignment vertical="center"/>
    </xf>
    <xf numFmtId="182" fontId="13" fillId="0" borderId="63" xfId="1" applyNumberFormat="1" applyFont="1" applyFill="1" applyBorder="1" applyAlignment="1">
      <alignment vertical="center"/>
    </xf>
    <xf numFmtId="182" fontId="13" fillId="0" borderId="30" xfId="29" applyNumberFormat="1" applyFont="1" applyFill="1" applyBorder="1" applyAlignment="1">
      <alignment vertical="center"/>
    </xf>
    <xf numFmtId="182" fontId="13" fillId="0" borderId="52" xfId="29" applyNumberFormat="1" applyFont="1" applyFill="1" applyBorder="1" applyAlignment="1">
      <alignment vertical="center"/>
    </xf>
    <xf numFmtId="182" fontId="13" fillId="0" borderId="68" xfId="29" applyNumberFormat="1" applyFont="1" applyFill="1" applyBorder="1" applyAlignment="1">
      <alignment vertical="center"/>
    </xf>
    <xf numFmtId="182" fontId="13" fillId="0" borderId="69" xfId="29" applyNumberFormat="1" applyFont="1" applyFill="1" applyBorder="1" applyAlignment="1">
      <alignment vertical="center"/>
    </xf>
    <xf numFmtId="49" fontId="13" fillId="0" borderId="40" xfId="1" applyNumberFormat="1" applyFont="1" applyFill="1" applyBorder="1" applyAlignment="1">
      <alignment horizontal="center" vertical="center"/>
    </xf>
    <xf numFmtId="182" fontId="13" fillId="0" borderId="42" xfId="1" applyNumberFormat="1" applyFont="1" applyFill="1" applyBorder="1" applyAlignment="1">
      <alignment vertical="center"/>
    </xf>
    <xf numFmtId="182" fontId="13" fillId="0" borderId="61" xfId="1" applyNumberFormat="1" applyFont="1" applyFill="1" applyBorder="1" applyAlignment="1">
      <alignment vertical="center"/>
    </xf>
    <xf numFmtId="182" fontId="13" fillId="0" borderId="30" xfId="1" applyNumberFormat="1" applyFont="1" applyFill="1" applyBorder="1" applyAlignment="1">
      <alignment vertical="center"/>
    </xf>
    <xf numFmtId="182" fontId="13" fillId="0" borderId="52" xfId="1" applyNumberFormat="1" applyFont="1" applyFill="1" applyBorder="1" applyAlignment="1">
      <alignment vertical="center"/>
    </xf>
    <xf numFmtId="182" fontId="13" fillId="0" borderId="35" xfId="1" applyNumberFormat="1" applyFont="1" applyFill="1" applyBorder="1" applyAlignment="1">
      <alignment vertical="center"/>
    </xf>
    <xf numFmtId="182" fontId="13" fillId="0" borderId="60" xfId="1" applyNumberFormat="1" applyFont="1" applyFill="1" applyBorder="1" applyAlignment="1">
      <alignment vertical="center"/>
    </xf>
    <xf numFmtId="49" fontId="13" fillId="0" borderId="44" xfId="1" applyNumberFormat="1" applyFont="1" applyFill="1" applyBorder="1" applyAlignment="1">
      <alignment horizontal="center" vertical="center"/>
    </xf>
    <xf numFmtId="182" fontId="13" fillId="0" borderId="57" xfId="1" applyNumberFormat="1" applyFont="1" applyFill="1" applyBorder="1" applyAlignment="1">
      <alignment vertical="center"/>
    </xf>
    <xf numFmtId="182" fontId="13" fillId="0" borderId="56" xfId="1" applyNumberFormat="1" applyFont="1" applyFill="1" applyBorder="1" applyAlignment="1">
      <alignment vertical="center"/>
    </xf>
    <xf numFmtId="0" fontId="13" fillId="0" borderId="0" xfId="1" applyFont="1"/>
    <xf numFmtId="0" fontId="13" fillId="0" borderId="16" xfId="0" applyFont="1" applyFill="1" applyBorder="1" applyAlignment="1">
      <alignment horizontal="right" vertical="center"/>
    </xf>
    <xf numFmtId="49" fontId="13" fillId="0" borderId="67" xfId="0" applyNumberFormat="1" applyFont="1" applyFill="1" applyBorder="1" applyAlignment="1">
      <alignment horizontal="center" vertical="center"/>
    </xf>
    <xf numFmtId="182" fontId="13" fillId="0" borderId="74" xfId="0" applyNumberFormat="1" applyFont="1" applyFill="1" applyBorder="1" applyAlignment="1">
      <alignment vertical="center"/>
    </xf>
    <xf numFmtId="185" fontId="13" fillId="0" borderId="75" xfId="0" applyNumberFormat="1" applyFont="1" applyFill="1" applyBorder="1" applyAlignment="1">
      <alignment vertical="center"/>
    </xf>
    <xf numFmtId="182" fontId="13" fillId="0" borderId="75" xfId="0" applyNumberFormat="1" applyFont="1" applyFill="1" applyBorder="1" applyAlignment="1">
      <alignment vertical="center"/>
    </xf>
    <xf numFmtId="49" fontId="13" fillId="0" borderId="30" xfId="0" applyNumberFormat="1" applyFont="1" applyFill="1" applyBorder="1" applyAlignment="1">
      <alignment horizontal="center" vertical="center"/>
    </xf>
    <xf numFmtId="185" fontId="13" fillId="0" borderId="30" xfId="0" applyNumberFormat="1" applyFont="1" applyFill="1" applyBorder="1" applyAlignment="1">
      <alignment vertical="center"/>
    </xf>
    <xf numFmtId="185" fontId="13" fillId="0" borderId="40" xfId="0" applyNumberFormat="1" applyFont="1" applyFill="1" applyBorder="1" applyAlignment="1">
      <alignment vertical="center"/>
    </xf>
    <xf numFmtId="49" fontId="13" fillId="0" borderId="32" xfId="0" applyNumberFormat="1" applyFont="1" applyFill="1" applyBorder="1" applyAlignment="1">
      <alignment horizontal="center" vertical="center"/>
    </xf>
    <xf numFmtId="182" fontId="13" fillId="0" borderId="61" xfId="0" applyNumberFormat="1" applyFont="1" applyFill="1" applyBorder="1" applyAlignment="1">
      <alignment vertical="center"/>
    </xf>
    <xf numFmtId="185" fontId="13" fillId="0" borderId="42" xfId="0" applyNumberFormat="1" applyFont="1" applyFill="1" applyBorder="1" applyAlignment="1">
      <alignment vertical="center"/>
    </xf>
    <xf numFmtId="182" fontId="13" fillId="0" borderId="77" xfId="0" applyNumberFormat="1" applyFont="1" applyFill="1" applyBorder="1" applyAlignment="1">
      <alignment vertical="center"/>
    </xf>
    <xf numFmtId="185" fontId="13" fillId="0" borderId="78" xfId="0" applyNumberFormat="1" applyFont="1" applyFill="1" applyBorder="1" applyAlignment="1">
      <alignment vertical="center"/>
    </xf>
    <xf numFmtId="182" fontId="13" fillId="0" borderId="78" xfId="0" applyNumberFormat="1" applyFont="1" applyFill="1" applyBorder="1" applyAlignment="1">
      <alignment vertical="center"/>
    </xf>
    <xf numFmtId="182" fontId="13" fillId="0" borderId="60" xfId="0" applyNumberFormat="1" applyFont="1" applyFill="1" applyBorder="1" applyAlignment="1">
      <alignment vertical="center"/>
    </xf>
    <xf numFmtId="185" fontId="13" fillId="0" borderId="35" xfId="0" applyNumberFormat="1" applyFont="1" applyFill="1" applyBorder="1" applyAlignment="1">
      <alignment vertical="center"/>
    </xf>
    <xf numFmtId="182" fontId="13" fillId="0" borderId="35" xfId="0" applyNumberFormat="1" applyFont="1" applyFill="1" applyBorder="1" applyAlignment="1">
      <alignment vertical="center"/>
    </xf>
    <xf numFmtId="49" fontId="13" fillId="0" borderId="44" xfId="0" applyNumberFormat="1" applyFont="1" applyFill="1" applyBorder="1" applyAlignment="1">
      <alignment horizontal="center" vertical="center"/>
    </xf>
    <xf numFmtId="182" fontId="13" fillId="0" borderId="56" xfId="0" applyNumberFormat="1" applyFont="1" applyFill="1" applyBorder="1" applyAlignment="1">
      <alignment vertical="center"/>
    </xf>
    <xf numFmtId="185" fontId="13" fillId="0" borderId="57" xfId="0" applyNumberFormat="1" applyFont="1" applyFill="1" applyBorder="1" applyAlignment="1">
      <alignment vertical="center"/>
    </xf>
    <xf numFmtId="0" fontId="13" fillId="0" borderId="0" xfId="0" applyFont="1" applyFill="1" applyAlignment="1"/>
    <xf numFmtId="0" fontId="13" fillId="0" borderId="0" xfId="0" applyNumberFormat="1" applyFont="1" applyFill="1" applyBorder="1" applyAlignment="1">
      <alignment vertical="center"/>
    </xf>
    <xf numFmtId="0" fontId="13" fillId="0" borderId="0" xfId="0" applyNumberFormat="1" applyFont="1" applyFill="1" applyBorder="1" applyAlignment="1">
      <alignment horizontal="right" vertical="center"/>
    </xf>
    <xf numFmtId="0" fontId="13" fillId="0" borderId="48" xfId="0" applyNumberFormat="1" applyFont="1" applyFill="1" applyBorder="1" applyAlignment="1">
      <alignment horizontal="center" vertical="center"/>
    </xf>
    <xf numFmtId="0" fontId="13" fillId="0" borderId="39" xfId="0" applyNumberFormat="1" applyFont="1" applyFill="1" applyBorder="1" applyAlignment="1">
      <alignment horizontal="center" vertical="center"/>
    </xf>
    <xf numFmtId="182" fontId="54" fillId="0" borderId="25" xfId="30" applyNumberFormat="1" applyFont="1" applyFill="1" applyBorder="1" applyAlignment="1">
      <alignment vertical="center"/>
    </xf>
    <xf numFmtId="182" fontId="54" fillId="0" borderId="66" xfId="30" applyNumberFormat="1" applyFont="1" applyFill="1" applyBorder="1" applyAlignment="1">
      <alignment vertical="center"/>
    </xf>
    <xf numFmtId="182" fontId="13" fillId="0" borderId="30" xfId="30" applyNumberFormat="1" applyFont="1" applyFill="1" applyBorder="1" applyAlignment="1">
      <alignment vertical="center"/>
    </xf>
    <xf numFmtId="182" fontId="13" fillId="0" borderId="52" xfId="30" applyNumberFormat="1" applyFont="1" applyFill="1" applyBorder="1" applyAlignment="1">
      <alignment vertical="center"/>
    </xf>
    <xf numFmtId="182" fontId="13" fillId="0" borderId="30" xfId="30" applyNumberFormat="1" applyFont="1" applyFill="1" applyBorder="1" applyAlignment="1">
      <alignment horizontal="right" vertical="center"/>
    </xf>
    <xf numFmtId="182" fontId="13" fillId="0" borderId="44" xfId="30" applyNumberFormat="1" applyFont="1" applyFill="1" applyBorder="1" applyAlignment="1">
      <alignment vertical="center"/>
    </xf>
    <xf numFmtId="182" fontId="13" fillId="0" borderId="65" xfId="30" applyNumberFormat="1" applyFont="1" applyFill="1" applyBorder="1" applyAlignment="1">
      <alignment vertical="center"/>
    </xf>
    <xf numFmtId="182" fontId="13" fillId="0" borderId="0" xfId="0" applyNumberFormat="1" applyFont="1" applyFill="1" applyAlignment="1">
      <alignment vertical="center"/>
    </xf>
    <xf numFmtId="0" fontId="55" fillId="0" borderId="0" xfId="0" applyNumberFormat="1" applyFont="1" applyFill="1" applyAlignment="1">
      <alignment vertical="center"/>
    </xf>
    <xf numFmtId="0" fontId="13" fillId="0" borderId="48" xfId="0" applyFont="1" applyFill="1" applyBorder="1" applyAlignment="1">
      <alignment horizontal="centerContinuous" vertical="center"/>
    </xf>
    <xf numFmtId="49" fontId="13" fillId="0" borderId="52" xfId="0" applyNumberFormat="1" applyFont="1" applyFill="1" applyBorder="1" applyAlignment="1">
      <alignment horizontal="center" vertical="center"/>
    </xf>
    <xf numFmtId="182" fontId="13" fillId="0" borderId="63" xfId="0" applyNumberFormat="1" applyFont="1" applyFill="1" applyBorder="1" applyAlignment="1">
      <alignment vertical="center"/>
    </xf>
    <xf numFmtId="49" fontId="13" fillId="0" borderId="63" xfId="0" applyNumberFormat="1" applyFont="1" applyFill="1" applyBorder="1" applyAlignment="1">
      <alignment horizontal="center" vertical="center"/>
    </xf>
    <xf numFmtId="0" fontId="13" fillId="0" borderId="29" xfId="0" applyFont="1" applyFill="1" applyBorder="1" applyAlignment="1">
      <alignment vertical="center"/>
    </xf>
    <xf numFmtId="49" fontId="13" fillId="0" borderId="0" xfId="0" applyNumberFormat="1" applyFont="1" applyFill="1" applyBorder="1" applyAlignment="1">
      <alignment horizontal="center" vertical="center"/>
    </xf>
    <xf numFmtId="178" fontId="13" fillId="0" borderId="0" xfId="0" applyNumberFormat="1" applyFont="1" applyFill="1" applyBorder="1" applyAlignment="1">
      <alignment vertical="center"/>
    </xf>
    <xf numFmtId="189" fontId="13" fillId="0" borderId="0" xfId="0" applyNumberFormat="1" applyFont="1" applyFill="1" applyBorder="1" applyAlignment="1">
      <alignment vertical="center"/>
    </xf>
    <xf numFmtId="190" fontId="13" fillId="0" borderId="0" xfId="0" applyNumberFormat="1" applyFont="1" applyFill="1" applyBorder="1" applyAlignment="1">
      <alignment vertical="center"/>
    </xf>
    <xf numFmtId="178" fontId="13" fillId="0" borderId="0" xfId="0" applyNumberFormat="1" applyFont="1" applyFill="1" applyAlignment="1">
      <alignment vertical="center"/>
    </xf>
    <xf numFmtId="0" fontId="13" fillId="0" borderId="0" xfId="0" applyFont="1" applyFill="1" applyBorder="1" applyAlignment="1">
      <alignment horizontal="right" vertical="center"/>
    </xf>
    <xf numFmtId="49" fontId="13" fillId="0" borderId="37" xfId="0" applyNumberFormat="1" applyFont="1" applyFill="1" applyBorder="1" applyAlignment="1">
      <alignment horizontal="center" vertical="center" wrapText="1"/>
    </xf>
    <xf numFmtId="49" fontId="13" fillId="0" borderId="34" xfId="0" applyNumberFormat="1" applyFont="1" applyFill="1" applyBorder="1" applyAlignment="1">
      <alignment horizontal="center" vertical="center" wrapText="1"/>
    </xf>
    <xf numFmtId="49" fontId="13" fillId="0" borderId="15" xfId="0" applyNumberFormat="1" applyFont="1" applyFill="1" applyBorder="1" applyAlignment="1">
      <alignment horizontal="center" vertical="center" wrapText="1"/>
    </xf>
    <xf numFmtId="0" fontId="13" fillId="0" borderId="25" xfId="0" applyFont="1" applyFill="1" applyBorder="1" applyAlignment="1">
      <alignment horizontal="center" vertical="center"/>
    </xf>
    <xf numFmtId="185" fontId="13" fillId="0" borderId="27" xfId="0" applyNumberFormat="1" applyFont="1" applyFill="1" applyBorder="1" applyAlignment="1">
      <alignment vertical="center"/>
    </xf>
    <xf numFmtId="185" fontId="13" fillId="0" borderId="76" xfId="0" applyNumberFormat="1" applyFont="1" applyFill="1" applyBorder="1" applyAlignment="1">
      <alignment vertical="center"/>
    </xf>
    <xf numFmtId="185" fontId="13" fillId="0" borderId="51" xfId="0" applyNumberFormat="1" applyFont="1" applyFill="1" applyBorder="1" applyAlignment="1">
      <alignment vertical="center"/>
    </xf>
    <xf numFmtId="0" fontId="13" fillId="0" borderId="32" xfId="0" applyFont="1" applyFill="1" applyBorder="1" applyAlignment="1">
      <alignment horizontal="center" vertical="center"/>
    </xf>
    <xf numFmtId="185" fontId="13" fillId="0" borderId="22" xfId="0" applyNumberFormat="1" applyFont="1" applyFill="1" applyBorder="1" applyAlignment="1">
      <alignment vertical="center"/>
    </xf>
    <xf numFmtId="185" fontId="13" fillId="0" borderId="71" xfId="0" applyNumberFormat="1" applyFont="1" applyFill="1" applyBorder="1" applyAlignment="1">
      <alignment vertical="center"/>
    </xf>
    <xf numFmtId="185" fontId="13" fillId="0" borderId="80" xfId="0" applyNumberFormat="1" applyFont="1" applyFill="1" applyBorder="1" applyAlignment="1">
      <alignment vertical="center"/>
    </xf>
    <xf numFmtId="0" fontId="13" fillId="0" borderId="44" xfId="0" applyFont="1" applyFill="1" applyBorder="1" applyAlignment="1">
      <alignment horizontal="center" vertical="center"/>
    </xf>
    <xf numFmtId="185" fontId="13" fillId="0" borderId="12" xfId="0" applyNumberFormat="1" applyFont="1" applyFill="1" applyBorder="1" applyAlignment="1">
      <alignment vertical="center"/>
    </xf>
    <xf numFmtId="185" fontId="13" fillId="0" borderId="59" xfId="0" applyNumberFormat="1" applyFont="1" applyFill="1" applyBorder="1" applyAlignment="1">
      <alignment vertical="center"/>
    </xf>
    <xf numFmtId="185" fontId="13" fillId="0" borderId="64" xfId="0" applyNumberFormat="1" applyFont="1" applyFill="1" applyBorder="1" applyAlignment="1">
      <alignment vertical="center"/>
    </xf>
    <xf numFmtId="0" fontId="13" fillId="0" borderId="16" xfId="1" applyFont="1" applyBorder="1"/>
    <xf numFmtId="0" fontId="13" fillId="0" borderId="0" xfId="1" applyFont="1" applyBorder="1"/>
    <xf numFmtId="0" fontId="13" fillId="0" borderId="0" xfId="1" applyFont="1" applyBorder="1" applyAlignment="1">
      <alignment horizontal="right" vertical="center"/>
    </xf>
    <xf numFmtId="49" fontId="13" fillId="0" borderId="51" xfId="1" applyNumberFormat="1" applyFont="1" applyBorder="1" applyAlignment="1">
      <alignment horizontal="center" vertical="center"/>
    </xf>
    <xf numFmtId="182" fontId="13" fillId="0" borderId="63" xfId="1" applyNumberFormat="1" applyFont="1" applyBorder="1" applyAlignment="1">
      <alignment vertical="center"/>
    </xf>
    <xf numFmtId="49" fontId="13" fillId="0" borderId="54" xfId="1" applyNumberFormat="1" applyFont="1" applyBorder="1" applyAlignment="1">
      <alignment horizontal="center" vertical="center"/>
    </xf>
    <xf numFmtId="49" fontId="13" fillId="0" borderId="64" xfId="1" applyNumberFormat="1" applyFont="1" applyBorder="1" applyAlignment="1">
      <alignment horizontal="center" vertical="center"/>
    </xf>
    <xf numFmtId="182" fontId="13" fillId="0" borderId="65" xfId="1" applyNumberFormat="1" applyFont="1" applyBorder="1" applyAlignment="1">
      <alignment vertical="center"/>
    </xf>
    <xf numFmtId="0" fontId="1" fillId="0" borderId="0" xfId="1" applyFont="1"/>
    <xf numFmtId="0" fontId="13" fillId="0" borderId="16" xfId="1" applyFont="1" applyBorder="1" applyAlignment="1">
      <alignment horizontal="right" vertical="center"/>
    </xf>
    <xf numFmtId="49" fontId="13" fillId="0" borderId="51" xfId="1" applyNumberFormat="1" applyFont="1" applyFill="1" applyBorder="1" applyAlignment="1">
      <alignment horizontal="center" vertical="center"/>
    </xf>
    <xf numFmtId="177" fontId="13" fillId="0" borderId="30" xfId="1" applyNumberFormat="1" applyFont="1" applyBorder="1" applyAlignment="1">
      <alignment vertical="center"/>
    </xf>
    <xf numFmtId="177" fontId="13" fillId="0" borderId="52" xfId="1" applyNumberFormat="1" applyFont="1" applyFill="1" applyBorder="1" applyAlignment="1">
      <alignment vertical="center"/>
    </xf>
    <xf numFmtId="49" fontId="13" fillId="0" borderId="55" xfId="1" applyNumberFormat="1" applyFont="1" applyFill="1" applyBorder="1" applyAlignment="1">
      <alignment horizontal="center" vertical="center"/>
    </xf>
    <xf numFmtId="49" fontId="13" fillId="0" borderId="58" xfId="1" applyNumberFormat="1" applyFont="1" applyFill="1" applyBorder="1" applyAlignment="1">
      <alignment horizontal="center" vertical="center"/>
    </xf>
    <xf numFmtId="49" fontId="13" fillId="0" borderId="59" xfId="1" applyNumberFormat="1" applyFont="1" applyFill="1" applyBorder="1" applyAlignment="1">
      <alignment horizontal="center" vertical="center"/>
    </xf>
    <xf numFmtId="177" fontId="13" fillId="0" borderId="57" xfId="1" applyNumberFormat="1" applyFont="1" applyBorder="1" applyAlignment="1">
      <alignment vertical="center"/>
    </xf>
    <xf numFmtId="177" fontId="13" fillId="0" borderId="56" xfId="1" applyNumberFormat="1" applyFont="1" applyFill="1" applyBorder="1" applyAlignment="1">
      <alignment vertical="center"/>
    </xf>
    <xf numFmtId="0" fontId="13" fillId="0" borderId="16" xfId="13" applyFont="1" applyBorder="1" applyAlignment="1">
      <alignment vertical="center"/>
    </xf>
    <xf numFmtId="0" fontId="13" fillId="0" borderId="16" xfId="13" applyFont="1" applyBorder="1" applyAlignment="1">
      <alignment horizontal="right" vertical="center"/>
    </xf>
    <xf numFmtId="49" fontId="13" fillId="0" borderId="51" xfId="13" applyNumberFormat="1" applyFont="1" applyBorder="1" applyAlignment="1">
      <alignment horizontal="center" vertical="center"/>
    </xf>
    <xf numFmtId="177" fontId="13" fillId="0" borderId="35" xfId="13" applyNumberFormat="1" applyFont="1" applyBorder="1" applyAlignment="1">
      <alignment vertical="center"/>
    </xf>
    <xf numFmtId="177" fontId="13" fillId="0" borderId="60" xfId="13" applyNumberFormat="1" applyFont="1" applyBorder="1" applyAlignment="1">
      <alignment vertical="center"/>
    </xf>
    <xf numFmtId="49" fontId="13" fillId="0" borderId="54" xfId="13" applyNumberFormat="1" applyFont="1" applyBorder="1" applyAlignment="1">
      <alignment horizontal="center" vertical="center"/>
    </xf>
    <xf numFmtId="177" fontId="13" fillId="0" borderId="30" xfId="13" applyNumberFormat="1" applyFont="1" applyBorder="1" applyAlignment="1">
      <alignment vertical="center"/>
    </xf>
    <xf numFmtId="177" fontId="13" fillId="0" borderId="52" xfId="13" applyNumberFormat="1" applyFont="1" applyBorder="1" applyAlignment="1">
      <alignment vertical="center"/>
    </xf>
    <xf numFmtId="49" fontId="13" fillId="0" borderId="59" xfId="13" applyNumberFormat="1" applyFont="1" applyBorder="1" applyAlignment="1">
      <alignment horizontal="center" vertical="center"/>
    </xf>
    <xf numFmtId="177" fontId="13" fillId="0" borderId="57" xfId="13" applyNumberFormat="1" applyFont="1" applyBorder="1" applyAlignment="1">
      <alignment vertical="center"/>
    </xf>
    <xf numFmtId="177" fontId="13" fillId="0" borderId="56" xfId="13" applyNumberFormat="1" applyFont="1" applyBorder="1" applyAlignment="1">
      <alignment vertical="center"/>
    </xf>
    <xf numFmtId="0" fontId="13" fillId="0" borderId="53" xfId="0" applyNumberFormat="1" applyFont="1" applyFill="1" applyBorder="1" applyAlignment="1">
      <alignment horizontal="center" vertical="center"/>
    </xf>
    <xf numFmtId="0" fontId="13" fillId="0" borderId="64" xfId="0" applyNumberFormat="1" applyFont="1" applyFill="1" applyBorder="1" applyAlignment="1">
      <alignment horizontal="center" vertical="center"/>
    </xf>
    <xf numFmtId="0" fontId="54" fillId="0" borderId="51" xfId="0" applyNumberFormat="1" applyFont="1" applyFill="1" applyBorder="1" applyAlignment="1">
      <alignment horizontal="center" vertical="center"/>
    </xf>
    <xf numFmtId="0" fontId="54" fillId="0" borderId="79" xfId="0" applyNumberFormat="1" applyFont="1" applyFill="1" applyBorder="1" applyAlignment="1">
      <alignment horizontal="center" vertical="center"/>
    </xf>
    <xf numFmtId="197" fontId="50" fillId="0" borderId="67" xfId="0" applyNumberFormat="1" applyFont="1" applyFill="1" applyBorder="1" applyAlignment="1">
      <alignment vertical="center"/>
    </xf>
    <xf numFmtId="198" fontId="50" fillId="0" borderId="52" xfId="0" applyNumberFormat="1" applyFont="1" applyFill="1" applyBorder="1" applyAlignment="1">
      <alignment vertical="center"/>
    </xf>
    <xf numFmtId="200" fontId="13" fillId="0" borderId="65" xfId="0" applyNumberFormat="1" applyFont="1" applyFill="1" applyBorder="1" applyAlignment="1">
      <alignment vertical="center"/>
    </xf>
    <xf numFmtId="200" fontId="13" fillId="0" borderId="67" xfId="0" applyNumberFormat="1" applyFont="1" applyFill="1" applyBorder="1" applyAlignment="1">
      <alignment vertical="center"/>
    </xf>
    <xf numFmtId="200" fontId="13" fillId="0" borderId="81" xfId="0" applyNumberFormat="1" applyFont="1" applyFill="1" applyBorder="1" applyAlignment="1">
      <alignment vertical="center"/>
    </xf>
    <xf numFmtId="200" fontId="13" fillId="0" borderId="30" xfId="0" applyNumberFormat="1" applyFont="1" applyFill="1" applyBorder="1" applyAlignment="1">
      <alignment horizontal="right" vertical="center"/>
    </xf>
    <xf numFmtId="200" fontId="13" fillId="0" borderId="52" xfId="0" applyNumberFormat="1" applyFont="1" applyFill="1" applyBorder="1" applyAlignment="1">
      <alignment horizontal="right" vertical="center"/>
    </xf>
    <xf numFmtId="182" fontId="13" fillId="0" borderId="0" xfId="0" applyNumberFormat="1" applyFont="1" applyFill="1" applyBorder="1" applyAlignment="1">
      <alignment vertical="center"/>
    </xf>
    <xf numFmtId="49" fontId="13" fillId="0" borderId="0" xfId="0" applyNumberFormat="1" applyFont="1" applyFill="1" applyBorder="1" applyAlignment="1">
      <alignment horizontal="left" vertical="center"/>
    </xf>
    <xf numFmtId="0" fontId="49" fillId="0" borderId="0" xfId="0" applyFont="1" applyAlignment="1"/>
    <xf numFmtId="0" fontId="13" fillId="0" borderId="46" xfId="0" applyFont="1" applyBorder="1" applyAlignment="1">
      <alignment horizontal="center" vertical="center"/>
    </xf>
    <xf numFmtId="0" fontId="13" fillId="0" borderId="49" xfId="0" applyFont="1" applyBorder="1" applyAlignment="1">
      <alignment horizontal="center" vertical="center"/>
    </xf>
    <xf numFmtId="0" fontId="50" fillId="0" borderId="82" xfId="0" applyFont="1" applyBorder="1" applyAlignment="1">
      <alignment horizontal="center" vertical="center"/>
    </xf>
    <xf numFmtId="177" fontId="13" fillId="0" borderId="25" xfId="1" applyNumberFormat="1" applyFont="1" applyBorder="1" applyAlignment="1">
      <alignment vertical="center"/>
    </xf>
    <xf numFmtId="0" fontId="13" fillId="0" borderId="16" xfId="1" applyFont="1" applyBorder="1" applyAlignment="1">
      <alignment vertical="center"/>
    </xf>
    <xf numFmtId="49" fontId="13" fillId="0" borderId="53" xfId="1" applyNumberFormat="1" applyFont="1" applyFill="1" applyBorder="1" applyAlignment="1">
      <alignment horizontal="center" vertical="center"/>
    </xf>
    <xf numFmtId="49" fontId="13" fillId="0" borderId="16" xfId="1" applyNumberFormat="1" applyFont="1" applyFill="1" applyBorder="1" applyAlignment="1">
      <alignment horizontal="center" vertical="center"/>
    </xf>
    <xf numFmtId="197" fontId="13" fillId="0" borderId="65" xfId="0" applyNumberFormat="1" applyFont="1" applyBorder="1" applyAlignment="1">
      <alignment horizontal="right" vertical="center"/>
    </xf>
    <xf numFmtId="0" fontId="29" fillId="0" borderId="0" xfId="13" applyFont="1" applyAlignment="1">
      <alignment horizontal="center" vertical="center"/>
    </xf>
    <xf numFmtId="0" fontId="49" fillId="0" borderId="16" xfId="13" applyFont="1" applyFill="1" applyBorder="1" applyAlignment="1">
      <alignment horizontal="center" vertical="center"/>
    </xf>
    <xf numFmtId="0" fontId="47" fillId="0" borderId="0" xfId="0" applyFont="1" applyAlignment="1">
      <alignment horizontal="center" vertical="center"/>
    </xf>
    <xf numFmtId="194" fontId="49" fillId="0" borderId="63" xfId="30" applyNumberFormat="1" applyFont="1" applyFill="1" applyBorder="1" applyAlignment="1" applyProtection="1">
      <alignment horizontal="right" vertical="center" indent="1"/>
      <protection locked="0"/>
    </xf>
    <xf numFmtId="193" fontId="49" fillId="0" borderId="60" xfId="30" applyNumberFormat="1" applyFont="1" applyFill="1" applyBorder="1" applyAlignment="1" applyProtection="1">
      <alignment horizontal="right" vertical="center" indent="1"/>
      <protection locked="0"/>
    </xf>
    <xf numFmtId="193" fontId="49" fillId="0" borderId="52" xfId="30" applyNumberFormat="1" applyFont="1" applyFill="1" applyBorder="1" applyAlignment="1" applyProtection="1">
      <alignment horizontal="right" vertical="center" indent="1"/>
      <protection locked="0"/>
    </xf>
    <xf numFmtId="194" fontId="13" fillId="0" borderId="63" xfId="30" applyNumberFormat="1" applyFont="1" applyFill="1" applyBorder="1" applyAlignment="1" applyProtection="1">
      <alignment horizontal="right" vertical="center" indent="1"/>
      <protection locked="0"/>
    </xf>
    <xf numFmtId="49" fontId="13" fillId="0" borderId="79" xfId="1" applyNumberFormat="1" applyFont="1" applyFill="1" applyBorder="1" applyAlignment="1">
      <alignment horizontal="center" vertical="center"/>
    </xf>
    <xf numFmtId="177" fontId="13" fillId="0" borderId="40" xfId="1" applyNumberFormat="1" applyFont="1" applyBorder="1" applyAlignment="1">
      <alignment vertical="center"/>
    </xf>
    <xf numFmtId="0" fontId="13" fillId="0" borderId="48" xfId="0" applyFont="1" applyBorder="1" applyAlignment="1">
      <alignment horizontal="center" vertical="center"/>
    </xf>
    <xf numFmtId="182" fontId="13" fillId="0" borderId="42" xfId="0" applyNumberFormat="1" applyFont="1" applyFill="1" applyBorder="1" applyAlignment="1">
      <alignment vertical="center"/>
    </xf>
    <xf numFmtId="182" fontId="13" fillId="0" borderId="57" xfId="0" applyNumberFormat="1" applyFont="1" applyFill="1" applyBorder="1" applyAlignment="1">
      <alignment vertical="center"/>
    </xf>
    <xf numFmtId="193" fontId="49" fillId="0" borderId="52" xfId="30" applyNumberFormat="1" applyFont="1" applyFill="1" applyBorder="1" applyAlignment="1">
      <alignment horizontal="right" vertical="center" indent="1"/>
    </xf>
    <xf numFmtId="193" fontId="49" fillId="0" borderId="72" xfId="30" applyNumberFormat="1" applyFont="1" applyFill="1" applyBorder="1" applyAlignment="1" applyProtection="1">
      <alignment horizontal="right" vertical="center" indent="1"/>
      <protection locked="0"/>
    </xf>
    <xf numFmtId="184" fontId="16" fillId="0" borderId="61" xfId="1" applyNumberFormat="1" applyFont="1" applyFill="1" applyBorder="1" applyAlignment="1">
      <alignment vertical="center"/>
    </xf>
    <xf numFmtId="177" fontId="16" fillId="0" borderId="57" xfId="1" applyNumberFormat="1" applyFont="1" applyFill="1" applyBorder="1" applyAlignment="1">
      <alignment vertical="center"/>
    </xf>
    <xf numFmtId="177" fontId="16" fillId="0" borderId="30" xfId="1" applyNumberFormat="1" applyFont="1" applyBorder="1" applyAlignment="1">
      <alignment horizontal="right" vertical="center"/>
    </xf>
    <xf numFmtId="0" fontId="13" fillId="0" borderId="17" xfId="0" applyFont="1" applyFill="1" applyBorder="1" applyAlignment="1">
      <alignment horizontal="center" vertical="center"/>
    </xf>
    <xf numFmtId="177" fontId="13" fillId="0" borderId="0" xfId="1" applyNumberFormat="1" applyFont="1" applyBorder="1" applyAlignment="1">
      <alignment vertical="center"/>
    </xf>
    <xf numFmtId="177" fontId="13" fillId="0" borderId="0" xfId="1" applyNumberFormat="1" applyFont="1" applyFill="1" applyBorder="1" applyAlignment="1">
      <alignment vertical="center"/>
    </xf>
    <xf numFmtId="0" fontId="13" fillId="0" borderId="0" xfId="1" applyFont="1" applyBorder="1" applyAlignment="1">
      <alignment vertical="center"/>
    </xf>
    <xf numFmtId="49" fontId="13" fillId="0" borderId="0" xfId="1" applyNumberFormat="1" applyFont="1" applyFill="1" applyBorder="1" applyAlignment="1">
      <alignment horizontal="left" vertical="center"/>
    </xf>
    <xf numFmtId="0" fontId="16" fillId="0" borderId="36" xfId="1" applyFont="1" applyBorder="1" applyAlignment="1">
      <alignment horizontal="center" vertical="center"/>
    </xf>
    <xf numFmtId="0" fontId="16" fillId="0" borderId="94" xfId="1" applyFont="1" applyBorder="1" applyAlignment="1">
      <alignment horizontal="center" vertical="center"/>
    </xf>
    <xf numFmtId="177" fontId="16" fillId="0" borderId="31" xfId="1" applyNumberFormat="1" applyFont="1" applyFill="1" applyBorder="1" applyAlignment="1">
      <alignment vertical="center"/>
    </xf>
    <xf numFmtId="177" fontId="16" fillId="0" borderId="95" xfId="1" applyNumberFormat="1" applyFont="1" applyBorder="1" applyAlignment="1">
      <alignment vertical="center"/>
    </xf>
    <xf numFmtId="177" fontId="16" fillId="0" borderId="96" xfId="1" applyNumberFormat="1" applyFont="1" applyFill="1" applyBorder="1" applyAlignment="1">
      <alignment vertical="center"/>
    </xf>
    <xf numFmtId="177" fontId="16" fillId="0" borderId="97" xfId="1" applyNumberFormat="1" applyFont="1" applyBorder="1" applyAlignment="1">
      <alignment vertical="center"/>
    </xf>
    <xf numFmtId="0" fontId="16" fillId="0" borderId="37" xfId="1" applyFont="1" applyBorder="1" applyAlignment="1">
      <alignment horizontal="center" vertical="center"/>
    </xf>
    <xf numFmtId="177" fontId="16" fillId="0" borderId="31" xfId="1" applyNumberFormat="1" applyFont="1" applyBorder="1" applyAlignment="1">
      <alignment vertical="center"/>
    </xf>
    <xf numFmtId="177" fontId="16" fillId="0" borderId="8" xfId="1" applyNumberFormat="1" applyFont="1" applyBorder="1" applyAlignment="1">
      <alignment vertical="center"/>
    </xf>
    <xf numFmtId="177" fontId="16" fillId="0" borderId="96" xfId="1" applyNumberFormat="1" applyFont="1" applyBorder="1" applyAlignment="1">
      <alignment vertical="center"/>
    </xf>
    <xf numFmtId="177" fontId="16" fillId="0" borderId="98" xfId="1" applyNumberFormat="1" applyFont="1" applyBorder="1" applyAlignment="1">
      <alignment vertical="center"/>
    </xf>
    <xf numFmtId="0" fontId="13" fillId="0" borderId="36" xfId="1" applyFont="1" applyBorder="1" applyAlignment="1">
      <alignment horizontal="center" vertical="center"/>
    </xf>
    <xf numFmtId="0" fontId="13" fillId="0" borderId="37" xfId="1" applyFont="1" applyBorder="1" applyAlignment="1">
      <alignment horizontal="center" vertical="center"/>
    </xf>
    <xf numFmtId="0" fontId="13" fillId="0" borderId="94" xfId="1" applyFont="1" applyBorder="1" applyAlignment="1">
      <alignment horizontal="center" vertical="center"/>
    </xf>
    <xf numFmtId="177" fontId="13" fillId="0" borderId="26" xfId="1" applyNumberFormat="1" applyFont="1" applyBorder="1" applyAlignment="1">
      <alignment vertical="center"/>
    </xf>
    <xf numFmtId="177" fontId="13" fillId="0" borderId="27" xfId="1" applyNumberFormat="1" applyFont="1" applyBorder="1" applyAlignment="1">
      <alignment vertical="center"/>
    </xf>
    <xf numFmtId="177" fontId="13" fillId="0" borderId="99" xfId="1" applyNumberFormat="1" applyFont="1" applyBorder="1" applyAlignment="1">
      <alignment vertical="center"/>
    </xf>
    <xf numFmtId="177" fontId="13" fillId="0" borderId="41" xfId="1" applyNumberFormat="1" applyFont="1" applyBorder="1" applyAlignment="1">
      <alignment vertical="center"/>
    </xf>
    <xf numFmtId="177" fontId="13" fillId="0" borderId="5" xfId="1" applyNumberFormat="1" applyFont="1" applyBorder="1" applyAlignment="1">
      <alignment vertical="center"/>
    </xf>
    <xf numFmtId="177" fontId="13" fillId="0" borderId="100" xfId="1" applyNumberFormat="1" applyFont="1" applyBorder="1" applyAlignment="1">
      <alignment vertical="center"/>
    </xf>
    <xf numFmtId="177" fontId="13" fillId="0" borderId="31" xfId="1" applyNumberFormat="1" applyFont="1" applyBorder="1" applyAlignment="1">
      <alignment vertical="center"/>
    </xf>
    <xf numFmtId="177" fontId="13" fillId="0" borderId="8" xfId="1" applyNumberFormat="1" applyFont="1" applyBorder="1" applyAlignment="1">
      <alignment vertical="center"/>
    </xf>
    <xf numFmtId="177" fontId="13" fillId="0" borderId="95" xfId="1" applyNumberFormat="1" applyFont="1" applyBorder="1" applyAlignment="1">
      <alignment vertical="center"/>
    </xf>
    <xf numFmtId="177" fontId="13" fillId="0" borderId="96" xfId="1" applyNumberFormat="1" applyFont="1" applyBorder="1" applyAlignment="1">
      <alignment vertical="center"/>
    </xf>
    <xf numFmtId="177" fontId="13" fillId="0" borderId="98" xfId="1" applyNumberFormat="1" applyFont="1" applyBorder="1" applyAlignment="1">
      <alignment vertical="center"/>
    </xf>
    <xf numFmtId="177" fontId="13" fillId="0" borderId="97" xfId="1" applyNumberFormat="1" applyFont="1" applyBorder="1" applyAlignment="1">
      <alignment vertical="center"/>
    </xf>
    <xf numFmtId="0" fontId="13" fillId="0" borderId="38" xfId="1" applyFont="1" applyBorder="1" applyAlignment="1">
      <alignment horizontal="center" vertical="center"/>
    </xf>
    <xf numFmtId="177" fontId="13" fillId="0" borderId="27" xfId="1" applyNumberFormat="1" applyFont="1" applyFill="1" applyBorder="1" applyAlignment="1">
      <alignment vertical="center"/>
    </xf>
    <xf numFmtId="177" fontId="13" fillId="0" borderId="5" xfId="1" applyNumberFormat="1" applyFont="1" applyFill="1" applyBorder="1" applyAlignment="1">
      <alignment vertical="center"/>
    </xf>
    <xf numFmtId="177" fontId="13" fillId="0" borderId="8" xfId="1" applyNumberFormat="1" applyFont="1" applyFill="1" applyBorder="1" applyAlignment="1">
      <alignment vertical="center"/>
    </xf>
    <xf numFmtId="177" fontId="13" fillId="0" borderId="98" xfId="1" applyNumberFormat="1" applyFont="1" applyFill="1" applyBorder="1" applyAlignment="1">
      <alignment vertical="center"/>
    </xf>
    <xf numFmtId="0" fontId="13" fillId="0" borderId="102" xfId="1" applyFont="1" applyBorder="1" applyAlignment="1">
      <alignment horizontal="center" vertical="center"/>
    </xf>
    <xf numFmtId="177" fontId="13" fillId="0" borderId="28" xfId="1" applyNumberFormat="1" applyFont="1" applyBorder="1" applyAlignment="1">
      <alignment vertical="center"/>
    </xf>
    <xf numFmtId="177" fontId="13" fillId="0" borderId="6" xfId="1" applyNumberFormat="1" applyFont="1" applyBorder="1" applyAlignment="1">
      <alignment vertical="center"/>
    </xf>
    <xf numFmtId="177" fontId="13" fillId="0" borderId="7" xfId="1" applyNumberFormat="1" applyFont="1" applyBorder="1" applyAlignment="1">
      <alignment vertical="center"/>
    </xf>
    <xf numFmtId="177" fontId="13" fillId="0" borderId="101" xfId="1" applyNumberFormat="1" applyFont="1" applyBorder="1" applyAlignment="1">
      <alignment vertical="center"/>
    </xf>
    <xf numFmtId="177" fontId="13" fillId="0" borderId="83" xfId="13" applyNumberFormat="1" applyFont="1" applyBorder="1" applyAlignment="1">
      <alignment vertical="center"/>
    </xf>
    <xf numFmtId="177" fontId="13" fillId="0" borderId="106" xfId="13" applyNumberFormat="1" applyFont="1" applyBorder="1" applyAlignment="1">
      <alignment vertical="center"/>
    </xf>
    <xf numFmtId="177" fontId="13" fillId="0" borderId="31" xfId="13" applyNumberFormat="1" applyFont="1" applyBorder="1" applyAlignment="1">
      <alignment vertical="center"/>
    </xf>
    <xf numFmtId="177" fontId="13" fillId="0" borderId="95" xfId="13" applyNumberFormat="1" applyFont="1" applyBorder="1" applyAlignment="1">
      <alignment vertical="center"/>
    </xf>
    <xf numFmtId="177" fontId="13" fillId="0" borderId="96" xfId="13" applyNumberFormat="1" applyFont="1" applyBorder="1" applyAlignment="1">
      <alignment vertical="center"/>
    </xf>
    <xf numFmtId="177" fontId="13" fillId="0" borderId="97" xfId="13" applyNumberFormat="1" applyFont="1" applyBorder="1" applyAlignment="1">
      <alignment vertical="center"/>
    </xf>
    <xf numFmtId="177" fontId="13" fillId="0" borderId="84" xfId="13" applyNumberFormat="1" applyFont="1" applyBorder="1" applyAlignment="1">
      <alignment vertical="center"/>
    </xf>
    <xf numFmtId="177" fontId="13" fillId="0" borderId="8" xfId="13" applyNumberFormat="1" applyFont="1" applyBorder="1" applyAlignment="1">
      <alignment vertical="center"/>
    </xf>
    <xf numFmtId="177" fontId="13" fillId="0" borderId="98" xfId="13" applyNumberFormat="1" applyFont="1" applyBorder="1" applyAlignment="1">
      <alignment vertical="center"/>
    </xf>
    <xf numFmtId="182" fontId="13" fillId="0" borderId="33" xfId="1" applyNumberFormat="1" applyFont="1" applyBorder="1" applyAlignment="1">
      <alignment vertical="center"/>
    </xf>
    <xf numFmtId="182" fontId="13" fillId="0" borderId="107" xfId="1" applyNumberFormat="1" applyFont="1" applyBorder="1" applyAlignment="1">
      <alignment vertical="center"/>
    </xf>
    <xf numFmtId="182" fontId="13" fillId="0" borderId="45" xfId="1" applyNumberFormat="1" applyFont="1" applyFill="1" applyBorder="1" applyAlignment="1">
      <alignment vertical="center"/>
    </xf>
    <xf numFmtId="182" fontId="13" fillId="0" borderId="108" xfId="1" applyNumberFormat="1" applyFont="1" applyFill="1" applyBorder="1" applyAlignment="1">
      <alignment vertical="center"/>
    </xf>
    <xf numFmtId="182" fontId="13" fillId="0" borderId="9" xfId="1" applyNumberFormat="1" applyFont="1" applyBorder="1" applyAlignment="1">
      <alignment vertical="center"/>
    </xf>
    <xf numFmtId="182" fontId="13" fillId="0" borderId="12" xfId="1" applyNumberFormat="1" applyFont="1" applyFill="1" applyBorder="1" applyAlignment="1">
      <alignment vertical="center"/>
    </xf>
    <xf numFmtId="182" fontId="13" fillId="0" borderId="31" xfId="1" applyNumberFormat="1" applyFont="1" applyFill="1" applyBorder="1" applyAlignment="1">
      <alignment horizontal="right" vertical="center"/>
    </xf>
    <xf numFmtId="182" fontId="13" fillId="0" borderId="8" xfId="1" applyNumberFormat="1" applyFont="1" applyFill="1" applyBorder="1" applyAlignment="1">
      <alignment horizontal="right" vertical="center"/>
    </xf>
    <xf numFmtId="182" fontId="13" fillId="0" borderId="95" xfId="1" applyNumberFormat="1" applyFont="1" applyFill="1" applyBorder="1" applyAlignment="1">
      <alignment horizontal="right" vertical="center"/>
    </xf>
    <xf numFmtId="182" fontId="13" fillId="0" borderId="109" xfId="1" applyNumberFormat="1" applyFont="1" applyFill="1" applyBorder="1" applyAlignment="1">
      <alignment horizontal="right" vertical="center"/>
    </xf>
    <xf numFmtId="182" fontId="13" fillId="0" borderId="110" xfId="1" applyNumberFormat="1" applyFont="1" applyFill="1" applyBorder="1" applyAlignment="1">
      <alignment horizontal="right" vertical="center"/>
    </xf>
    <xf numFmtId="182" fontId="13" fillId="0" borderId="33" xfId="1" applyNumberFormat="1" applyFont="1" applyFill="1" applyBorder="1" applyAlignment="1">
      <alignment horizontal="right" vertical="center"/>
    </xf>
    <xf numFmtId="182" fontId="13" fillId="0" borderId="107" xfId="1" applyNumberFormat="1" applyFont="1" applyFill="1" applyBorder="1" applyAlignment="1">
      <alignment horizontal="right" vertical="center"/>
    </xf>
    <xf numFmtId="0" fontId="13" fillId="0" borderId="36" xfId="1" applyFont="1" applyFill="1" applyBorder="1" applyAlignment="1">
      <alignment horizontal="center" vertical="center"/>
    </xf>
    <xf numFmtId="0" fontId="13" fillId="0" borderId="37" xfId="1" applyFont="1" applyFill="1" applyBorder="1" applyAlignment="1">
      <alignment horizontal="center" vertical="center"/>
    </xf>
    <xf numFmtId="0" fontId="13" fillId="0" borderId="94" xfId="1" applyFont="1" applyFill="1" applyBorder="1" applyAlignment="1">
      <alignment horizontal="center" vertical="center"/>
    </xf>
    <xf numFmtId="182" fontId="13" fillId="0" borderId="41" xfId="1" applyNumberFormat="1" applyFont="1" applyFill="1" applyBorder="1" applyAlignment="1">
      <alignment vertical="center"/>
    </xf>
    <xf numFmtId="182" fontId="13" fillId="0" borderId="5" xfId="1" applyNumberFormat="1" applyFont="1" applyFill="1" applyBorder="1" applyAlignment="1">
      <alignment vertical="center"/>
    </xf>
    <xf numFmtId="182" fontId="13" fillId="0" borderId="100" xfId="1" applyNumberFormat="1" applyFont="1" applyFill="1" applyBorder="1" applyAlignment="1">
      <alignment vertical="center"/>
    </xf>
    <xf numFmtId="182" fontId="13" fillId="0" borderId="33" xfId="1" applyNumberFormat="1" applyFont="1" applyFill="1" applyBorder="1" applyAlignment="1">
      <alignment vertical="center"/>
    </xf>
    <xf numFmtId="182" fontId="13" fillId="0" borderId="9" xfId="1" applyNumberFormat="1" applyFont="1" applyFill="1" applyBorder="1" applyAlignment="1">
      <alignment vertical="center"/>
    </xf>
    <xf numFmtId="182" fontId="13" fillId="0" borderId="107" xfId="1" applyNumberFormat="1" applyFont="1" applyFill="1" applyBorder="1" applyAlignment="1">
      <alignment vertical="center"/>
    </xf>
    <xf numFmtId="182" fontId="13" fillId="0" borderId="31" xfId="29" applyNumberFormat="1" applyFont="1" applyFill="1" applyBorder="1" applyAlignment="1">
      <alignment vertical="center"/>
    </xf>
    <xf numFmtId="182" fontId="13" fillId="0" borderId="8" xfId="29" applyNumberFormat="1" applyFont="1" applyFill="1" applyBorder="1" applyAlignment="1">
      <alignment vertical="center"/>
    </xf>
    <xf numFmtId="182" fontId="13" fillId="0" borderId="95" xfId="29" applyNumberFormat="1" applyFont="1" applyFill="1" applyBorder="1" applyAlignment="1">
      <alignment vertical="center"/>
    </xf>
    <xf numFmtId="182" fontId="13" fillId="0" borderId="112" xfId="29" applyNumberFormat="1" applyFont="1" applyFill="1" applyBorder="1" applyAlignment="1">
      <alignment vertical="center"/>
    </xf>
    <xf numFmtId="182" fontId="13" fillId="0" borderId="113" xfId="29" applyNumberFormat="1" applyFont="1" applyFill="1" applyBorder="1" applyAlignment="1">
      <alignment vertical="center"/>
    </xf>
    <xf numFmtId="182" fontId="13" fillId="0" borderId="114" xfId="29" applyNumberFormat="1" applyFont="1" applyFill="1" applyBorder="1" applyAlignment="1">
      <alignment vertical="center"/>
    </xf>
    <xf numFmtId="182" fontId="13" fillId="0" borderId="109" xfId="1" applyNumberFormat="1" applyFont="1" applyFill="1" applyBorder="1" applyAlignment="1">
      <alignment vertical="center"/>
    </xf>
    <xf numFmtId="182" fontId="13" fillId="0" borderId="111" xfId="1" applyNumberFormat="1" applyFont="1" applyFill="1" applyBorder="1" applyAlignment="1">
      <alignment vertical="center"/>
    </xf>
    <xf numFmtId="182" fontId="13" fillId="0" borderId="110" xfId="1" applyNumberFormat="1" applyFont="1" applyFill="1" applyBorder="1" applyAlignment="1">
      <alignment vertical="center"/>
    </xf>
    <xf numFmtId="182" fontId="13" fillId="0" borderId="31" xfId="1" applyNumberFormat="1" applyFont="1" applyFill="1" applyBorder="1" applyAlignment="1">
      <alignment vertical="center"/>
    </xf>
    <xf numFmtId="182" fontId="13" fillId="0" borderId="8" xfId="1" applyNumberFormat="1" applyFont="1" applyFill="1" applyBorder="1" applyAlignment="1">
      <alignment vertical="center"/>
    </xf>
    <xf numFmtId="182" fontId="13" fillId="0" borderId="95" xfId="1" applyNumberFormat="1" applyFont="1" applyFill="1" applyBorder="1" applyAlignment="1">
      <alignment vertical="center"/>
    </xf>
    <xf numFmtId="182" fontId="13" fillId="0" borderId="83" xfId="1" applyNumberFormat="1" applyFont="1" applyFill="1" applyBorder="1" applyAlignment="1">
      <alignment vertical="center"/>
    </xf>
    <xf numFmtId="182" fontId="13" fillId="0" borderId="84" xfId="1" applyNumberFormat="1" applyFont="1" applyFill="1" applyBorder="1" applyAlignment="1">
      <alignment vertical="center"/>
    </xf>
    <xf numFmtId="182" fontId="13" fillId="0" borderId="106" xfId="1" applyNumberFormat="1" applyFont="1" applyFill="1" applyBorder="1" applyAlignment="1">
      <alignment vertical="center"/>
    </xf>
    <xf numFmtId="182" fontId="13" fillId="0" borderId="113" xfId="29" applyNumberFormat="1" applyFont="1" applyFill="1" applyBorder="1" applyAlignment="1">
      <alignment horizontal="right" vertical="center"/>
    </xf>
    <xf numFmtId="182" fontId="13" fillId="0" borderId="114" xfId="29" applyNumberFormat="1" applyFont="1" applyFill="1" applyBorder="1" applyAlignment="1">
      <alignment horizontal="right" vertical="center"/>
    </xf>
    <xf numFmtId="182" fontId="13" fillId="0" borderId="96" xfId="1" applyNumberFormat="1" applyFont="1" applyFill="1" applyBorder="1" applyAlignment="1">
      <alignment vertical="center"/>
    </xf>
    <xf numFmtId="182" fontId="13" fillId="0" borderId="98" xfId="1" applyNumberFormat="1" applyFont="1" applyFill="1" applyBorder="1" applyAlignment="1">
      <alignment horizontal="right" vertical="center"/>
    </xf>
    <xf numFmtId="182" fontId="13" fillId="0" borderId="97" xfId="1" applyNumberFormat="1" applyFont="1" applyFill="1" applyBorder="1" applyAlignment="1">
      <alignment horizontal="right" vertical="center"/>
    </xf>
    <xf numFmtId="182" fontId="13" fillId="0" borderId="41" xfId="1" applyNumberFormat="1" applyFont="1" applyFill="1" applyBorder="1" applyAlignment="1">
      <alignment horizontal="right" vertical="center"/>
    </xf>
    <xf numFmtId="182" fontId="13" fillId="0" borderId="100" xfId="1" applyNumberFormat="1" applyFont="1" applyFill="1" applyBorder="1" applyAlignment="1">
      <alignment horizontal="right" vertical="center"/>
    </xf>
    <xf numFmtId="182" fontId="13" fillId="0" borderId="31" xfId="29" applyNumberFormat="1" applyFont="1" applyFill="1" applyBorder="1" applyAlignment="1">
      <alignment horizontal="right" vertical="center"/>
    </xf>
    <xf numFmtId="182" fontId="13" fillId="0" borderId="95" xfId="29" applyNumberFormat="1" applyFont="1" applyFill="1" applyBorder="1" applyAlignment="1">
      <alignment horizontal="right" vertical="center"/>
    </xf>
    <xf numFmtId="182" fontId="13" fillId="0" borderId="112" xfId="29" applyNumberFormat="1" applyFont="1" applyFill="1" applyBorder="1" applyAlignment="1">
      <alignment horizontal="right" vertical="center"/>
    </xf>
    <xf numFmtId="182" fontId="13" fillId="0" borderId="83" xfId="1" applyNumberFormat="1" applyFont="1" applyFill="1" applyBorder="1" applyAlignment="1">
      <alignment horizontal="right" vertical="center"/>
    </xf>
    <xf numFmtId="182" fontId="13" fillId="0" borderId="106" xfId="1" applyNumberFormat="1" applyFont="1" applyFill="1" applyBorder="1" applyAlignment="1">
      <alignment horizontal="right" vertical="center"/>
    </xf>
    <xf numFmtId="182" fontId="13" fillId="0" borderId="96" xfId="1" applyNumberFormat="1" applyFont="1" applyFill="1" applyBorder="1" applyAlignment="1">
      <alignment horizontal="right" vertical="center"/>
    </xf>
    <xf numFmtId="0" fontId="13" fillId="0" borderId="115" xfId="0" applyFont="1" applyFill="1" applyBorder="1" applyAlignment="1">
      <alignment horizontal="center" vertical="center"/>
    </xf>
    <xf numFmtId="0" fontId="13" fillId="0" borderId="116" xfId="0" applyFont="1" applyFill="1" applyBorder="1" applyAlignment="1">
      <alignment horizontal="center" vertical="center"/>
    </xf>
    <xf numFmtId="0" fontId="13" fillId="0" borderId="117" xfId="0" applyFont="1" applyFill="1" applyBorder="1" applyAlignment="1">
      <alignment horizontal="center" vertical="center"/>
    </xf>
    <xf numFmtId="182" fontId="13" fillId="0" borderId="118" xfId="0" applyNumberFormat="1" applyFont="1" applyFill="1" applyBorder="1" applyAlignment="1">
      <alignment vertical="center"/>
    </xf>
    <xf numFmtId="182" fontId="13" fillId="0" borderId="119" xfId="0" applyNumberFormat="1" applyFont="1" applyFill="1" applyBorder="1" applyAlignment="1">
      <alignment vertical="center"/>
    </xf>
    <xf numFmtId="182" fontId="13" fillId="0" borderId="120" xfId="0" applyNumberFormat="1" applyFont="1" applyFill="1" applyBorder="1" applyAlignment="1">
      <alignment vertical="center"/>
    </xf>
    <xf numFmtId="182" fontId="13" fillId="0" borderId="31" xfId="0" applyNumberFormat="1" applyFont="1" applyFill="1" applyBorder="1" applyAlignment="1">
      <alignment vertical="center"/>
    </xf>
    <xf numFmtId="182" fontId="13" fillId="0" borderId="8" xfId="0" applyNumberFormat="1" applyFont="1" applyFill="1" applyBorder="1" applyAlignment="1">
      <alignment vertical="center"/>
    </xf>
    <xf numFmtId="182" fontId="13" fillId="0" borderId="95" xfId="0" applyNumberFormat="1" applyFont="1" applyFill="1" applyBorder="1" applyAlignment="1">
      <alignment vertical="center"/>
    </xf>
    <xf numFmtId="182" fontId="13" fillId="0" borderId="41" xfId="0" applyNumberFormat="1" applyFont="1" applyFill="1" applyBorder="1" applyAlignment="1">
      <alignment vertical="center"/>
    </xf>
    <xf numFmtId="182" fontId="13" fillId="0" borderId="5" xfId="0" applyNumberFormat="1" applyFont="1" applyFill="1" applyBorder="1" applyAlignment="1">
      <alignment vertical="center"/>
    </xf>
    <xf numFmtId="182" fontId="13" fillId="0" borderId="100" xfId="0" applyNumberFormat="1" applyFont="1" applyFill="1" applyBorder="1" applyAlignment="1">
      <alignment vertical="center"/>
    </xf>
    <xf numFmtId="182" fontId="13" fillId="0" borderId="109" xfId="0" applyNumberFormat="1" applyFont="1" applyFill="1" applyBorder="1" applyAlignment="1">
      <alignment vertical="center"/>
    </xf>
    <xf numFmtId="182" fontId="13" fillId="0" borderId="111" xfId="0" applyNumberFormat="1" applyFont="1" applyFill="1" applyBorder="1" applyAlignment="1">
      <alignment vertical="center"/>
    </xf>
    <xf numFmtId="182" fontId="13" fillId="0" borderId="110" xfId="0" applyNumberFormat="1" applyFont="1" applyFill="1" applyBorder="1" applyAlignment="1">
      <alignment vertical="center"/>
    </xf>
    <xf numFmtId="182" fontId="13" fillId="0" borderId="121" xfId="0" applyNumberFormat="1" applyFont="1" applyFill="1" applyBorder="1" applyAlignment="1">
      <alignment vertical="center"/>
    </xf>
    <xf numFmtId="182" fontId="13" fillId="0" borderId="122" xfId="0" applyNumberFormat="1" applyFont="1" applyFill="1" applyBorder="1" applyAlignment="1">
      <alignment vertical="center"/>
    </xf>
    <xf numFmtId="182" fontId="13" fillId="0" borderId="123" xfId="0" applyNumberFormat="1" applyFont="1" applyFill="1" applyBorder="1" applyAlignment="1">
      <alignment vertical="center"/>
    </xf>
    <xf numFmtId="182" fontId="13" fillId="0" borderId="83" xfId="0" applyNumberFormat="1" applyFont="1" applyFill="1" applyBorder="1" applyAlignment="1">
      <alignment vertical="center"/>
    </xf>
    <xf numFmtId="182" fontId="13" fillId="0" borderId="84" xfId="0" applyNumberFormat="1" applyFont="1" applyFill="1" applyBorder="1" applyAlignment="1">
      <alignment vertical="center"/>
    </xf>
    <xf numFmtId="182" fontId="13" fillId="0" borderId="106" xfId="0" applyNumberFormat="1" applyFont="1" applyFill="1" applyBorder="1" applyAlignment="1">
      <alignment vertical="center"/>
    </xf>
    <xf numFmtId="182" fontId="13" fillId="0" borderId="96" xfId="0" applyNumberFormat="1" applyFont="1" applyFill="1" applyBorder="1" applyAlignment="1">
      <alignment vertical="center"/>
    </xf>
    <xf numFmtId="182" fontId="13" fillId="0" borderId="98" xfId="0" applyNumberFormat="1" applyFont="1" applyFill="1" applyBorder="1" applyAlignment="1">
      <alignment vertical="center"/>
    </xf>
    <xf numFmtId="182" fontId="13" fillId="0" borderId="97" xfId="0" applyNumberFormat="1" applyFont="1" applyFill="1" applyBorder="1" applyAlignment="1">
      <alignment vertical="center"/>
    </xf>
    <xf numFmtId="0" fontId="13" fillId="0" borderId="36" xfId="0" applyNumberFormat="1" applyFont="1" applyFill="1" applyBorder="1" applyAlignment="1">
      <alignment horizontal="center" vertical="center"/>
    </xf>
    <xf numFmtId="0" fontId="13" fillId="0" borderId="37" xfId="0" applyNumberFormat="1" applyFont="1" applyFill="1" applyBorder="1" applyAlignment="1">
      <alignment horizontal="center" vertical="center"/>
    </xf>
    <xf numFmtId="0" fontId="13" fillId="0" borderId="94" xfId="0" applyNumberFormat="1" applyFont="1" applyFill="1" applyBorder="1" applyAlignment="1">
      <alignment horizontal="center" vertical="center"/>
    </xf>
    <xf numFmtId="182" fontId="54" fillId="0" borderId="26" xfId="30" applyNumberFormat="1" applyFont="1" applyFill="1" applyBorder="1" applyAlignment="1">
      <alignment vertical="center"/>
    </xf>
    <xf numFmtId="182" fontId="54" fillId="0" borderId="27" xfId="30" applyNumberFormat="1" applyFont="1" applyFill="1" applyBorder="1" applyAlignment="1">
      <alignment vertical="center"/>
    </xf>
    <xf numFmtId="182" fontId="54" fillId="0" borderId="99" xfId="30" applyNumberFormat="1" applyFont="1" applyFill="1" applyBorder="1" applyAlignment="1">
      <alignment vertical="center"/>
    </xf>
    <xf numFmtId="182" fontId="13" fillId="0" borderId="31" xfId="30" applyNumberFormat="1" applyFont="1" applyFill="1" applyBorder="1" applyAlignment="1">
      <alignment vertical="center"/>
    </xf>
    <xf numFmtId="182" fontId="13" fillId="0" borderId="8" xfId="30" applyNumberFormat="1" applyFont="1" applyFill="1" applyBorder="1" applyAlignment="1">
      <alignment vertical="center"/>
    </xf>
    <xf numFmtId="182" fontId="13" fillId="0" borderId="95" xfId="30" applyNumberFormat="1" applyFont="1" applyFill="1" applyBorder="1" applyAlignment="1">
      <alignment vertical="center"/>
    </xf>
    <xf numFmtId="182" fontId="13" fillId="0" borderId="45" xfId="30" applyNumberFormat="1" applyFont="1" applyFill="1" applyBorder="1" applyAlignment="1">
      <alignment vertical="center"/>
    </xf>
    <xf numFmtId="182" fontId="13" fillId="0" borderId="12" xfId="30" applyNumberFormat="1" applyFont="1" applyFill="1" applyBorder="1" applyAlignment="1">
      <alignment vertical="center"/>
    </xf>
    <xf numFmtId="182" fontId="13" fillId="0" borderId="108" xfId="30" applyNumberFormat="1" applyFont="1" applyFill="1" applyBorder="1" applyAlignment="1">
      <alignment vertical="center"/>
    </xf>
    <xf numFmtId="0" fontId="13" fillId="0" borderId="102" xfId="0" applyNumberFormat="1" applyFont="1" applyFill="1" applyBorder="1" applyAlignment="1">
      <alignment horizontal="center" vertical="center"/>
    </xf>
    <xf numFmtId="0" fontId="13" fillId="0" borderId="94" xfId="0" applyNumberFormat="1" applyFont="1" applyFill="1" applyBorder="1" applyAlignment="1">
      <alignment horizontal="center" vertical="center" wrapText="1"/>
    </xf>
    <xf numFmtId="182" fontId="54" fillId="0" borderId="103" xfId="30" applyNumberFormat="1" applyFont="1" applyFill="1" applyBorder="1" applyAlignment="1">
      <alignment vertical="center"/>
    </xf>
    <xf numFmtId="186" fontId="54" fillId="0" borderId="99" xfId="30" applyNumberFormat="1" applyFont="1" applyFill="1" applyBorder="1" applyAlignment="1">
      <alignment vertical="center"/>
    </xf>
    <xf numFmtId="182" fontId="13" fillId="0" borderId="104" xfId="30" applyNumberFormat="1" applyFont="1" applyFill="1" applyBorder="1" applyAlignment="1">
      <alignment vertical="center"/>
    </xf>
    <xf numFmtId="186" fontId="13" fillId="0" borderId="95" xfId="30" applyNumberFormat="1" applyFont="1" applyFill="1" applyBorder="1" applyAlignment="1">
      <alignment vertical="center"/>
    </xf>
    <xf numFmtId="182" fontId="13" fillId="0" borderId="11" xfId="30" applyNumberFormat="1" applyFont="1" applyFill="1" applyBorder="1" applyAlignment="1">
      <alignment vertical="center"/>
    </xf>
    <xf numFmtId="186" fontId="13" fillId="0" borderId="108" xfId="30" applyNumberFormat="1" applyFont="1" applyFill="1" applyBorder="1" applyAlignment="1">
      <alignment vertical="center"/>
    </xf>
    <xf numFmtId="0" fontId="13" fillId="0" borderId="37" xfId="0" applyNumberFormat="1" applyFont="1" applyFill="1" applyBorder="1" applyAlignment="1">
      <alignment horizontal="center" vertical="center" wrapText="1"/>
    </xf>
    <xf numFmtId="182" fontId="13" fillId="0" borderId="8" xfId="30" applyNumberFormat="1" applyFont="1" applyFill="1" applyBorder="1" applyAlignment="1">
      <alignment horizontal="right" vertical="center"/>
    </xf>
    <xf numFmtId="182" fontId="13" fillId="0" borderId="12" xfId="30" applyNumberFormat="1" applyFont="1" applyFill="1" applyBorder="1" applyAlignment="1">
      <alignment horizontal="right" vertical="center"/>
    </xf>
    <xf numFmtId="0" fontId="13" fillId="0" borderId="36" xfId="0" applyNumberFormat="1" applyFont="1" applyFill="1" applyBorder="1" applyAlignment="1">
      <alignment horizontal="center" vertical="center" wrapText="1"/>
    </xf>
    <xf numFmtId="0" fontId="13" fillId="0" borderId="38" xfId="0" applyNumberFormat="1" applyFont="1" applyFill="1" applyBorder="1" applyAlignment="1">
      <alignment horizontal="center" vertical="center" wrapText="1"/>
    </xf>
    <xf numFmtId="182" fontId="54" fillId="0" borderId="28" xfId="30" applyNumberFormat="1" applyFont="1" applyFill="1" applyBorder="1" applyAlignment="1">
      <alignment vertical="center"/>
    </xf>
    <xf numFmtId="182" fontId="13" fillId="0" borderId="7" xfId="30" applyNumberFormat="1" applyFont="1" applyFill="1" applyBorder="1" applyAlignment="1">
      <alignment vertical="center"/>
    </xf>
    <xf numFmtId="182" fontId="13" fillId="0" borderId="7" xfId="30" applyNumberFormat="1" applyFont="1" applyFill="1" applyBorder="1" applyAlignment="1">
      <alignment horizontal="right" vertical="center"/>
    </xf>
    <xf numFmtId="182" fontId="13" fillId="0" borderId="13" xfId="30" applyNumberFormat="1" applyFont="1" applyFill="1" applyBorder="1" applyAlignment="1">
      <alignment vertical="center"/>
    </xf>
    <xf numFmtId="0" fontId="26" fillId="0" borderId="94" xfId="0" applyNumberFormat="1" applyFont="1" applyFill="1" applyBorder="1" applyAlignment="1">
      <alignment horizontal="center" vertical="center" wrapText="1"/>
    </xf>
    <xf numFmtId="0" fontId="13" fillId="0" borderId="36" xfId="0" applyFont="1" applyFill="1" applyBorder="1" applyAlignment="1">
      <alignment horizontal="center" vertical="center"/>
    </xf>
    <xf numFmtId="0" fontId="13" fillId="0" borderId="38" xfId="0" applyFont="1" applyFill="1" applyBorder="1" applyAlignment="1">
      <alignment horizontal="center" vertical="center" wrapText="1"/>
    </xf>
    <xf numFmtId="185" fontId="13" fillId="0" borderId="124" xfId="0" applyNumberFormat="1" applyFont="1" applyFill="1" applyBorder="1" applyAlignment="1">
      <alignment vertical="center"/>
    </xf>
    <xf numFmtId="182" fontId="13" fillId="0" borderId="33" xfId="0" applyNumberFormat="1" applyFont="1" applyFill="1" applyBorder="1" applyAlignment="1">
      <alignment vertical="center"/>
    </xf>
    <xf numFmtId="185" fontId="13" fillId="0" borderId="10" xfId="0" applyNumberFormat="1" applyFont="1" applyFill="1" applyBorder="1" applyAlignment="1">
      <alignment vertical="center"/>
    </xf>
    <xf numFmtId="185" fontId="13" fillId="0" borderId="7" xfId="0" applyNumberFormat="1" applyFont="1" applyFill="1" applyBorder="1" applyAlignment="1">
      <alignment horizontal="right" vertical="center"/>
    </xf>
    <xf numFmtId="185" fontId="13" fillId="0" borderId="125" xfId="0" applyNumberFormat="1" applyFont="1" applyFill="1" applyBorder="1" applyAlignment="1">
      <alignment vertical="center"/>
    </xf>
    <xf numFmtId="185" fontId="13" fillId="0" borderId="7" xfId="0" applyNumberFormat="1" applyFont="1" applyFill="1" applyBorder="1" applyAlignment="1">
      <alignment vertical="center"/>
    </xf>
    <xf numFmtId="185" fontId="13" fillId="0" borderId="6" xfId="0" applyNumberFormat="1" applyFont="1" applyFill="1" applyBorder="1" applyAlignment="1">
      <alignment horizontal="right" vertical="center"/>
    </xf>
    <xf numFmtId="185" fontId="13" fillId="0" borderId="101" xfId="0" applyNumberFormat="1" applyFont="1" applyFill="1" applyBorder="1" applyAlignment="1">
      <alignment vertical="center"/>
    </xf>
    <xf numFmtId="0" fontId="13" fillId="0" borderId="37" xfId="0" applyFont="1" applyFill="1" applyBorder="1" applyAlignment="1">
      <alignment horizontal="center" vertical="center"/>
    </xf>
    <xf numFmtId="182" fontId="13" fillId="0" borderId="9" xfId="0" applyNumberFormat="1" applyFont="1" applyFill="1" applyBorder="1" applyAlignment="1">
      <alignment vertical="center"/>
    </xf>
    <xf numFmtId="0" fontId="13" fillId="0" borderId="102" xfId="0" applyFont="1" applyFill="1" applyBorder="1" applyAlignment="1">
      <alignment horizontal="center" vertical="center"/>
    </xf>
    <xf numFmtId="0" fontId="13" fillId="0" borderId="38" xfId="0" applyFont="1" applyFill="1" applyBorder="1" applyAlignment="1">
      <alignment horizontal="center" vertical="center"/>
    </xf>
    <xf numFmtId="182" fontId="13" fillId="0" borderId="126" xfId="0" applyNumberFormat="1" applyFont="1" applyFill="1" applyBorder="1" applyAlignment="1">
      <alignment vertical="center"/>
    </xf>
    <xf numFmtId="182" fontId="13" fillId="0" borderId="124" xfId="0" applyNumberFormat="1" applyFont="1" applyFill="1" applyBorder="1" applyAlignment="1">
      <alignment vertical="center"/>
    </xf>
    <xf numFmtId="182" fontId="13" fillId="0" borderId="127" xfId="0" applyNumberFormat="1" applyFont="1" applyFill="1" applyBorder="1" applyAlignment="1">
      <alignment vertical="center"/>
    </xf>
    <xf numFmtId="182" fontId="13" fillId="0" borderId="10" xfId="0" applyNumberFormat="1" applyFont="1" applyFill="1" applyBorder="1" applyAlignment="1">
      <alignment vertical="center"/>
    </xf>
    <xf numFmtId="182" fontId="13" fillId="0" borderId="104" xfId="0" applyNumberFormat="1" applyFont="1" applyFill="1" applyBorder="1" applyAlignment="1">
      <alignment vertical="center"/>
    </xf>
    <xf numFmtId="182" fontId="13" fillId="0" borderId="7" xfId="0" applyNumberFormat="1" applyFont="1" applyFill="1" applyBorder="1" applyAlignment="1">
      <alignment vertical="center"/>
    </xf>
    <xf numFmtId="182" fontId="13" fillId="0" borderId="128" xfId="0" applyNumberFormat="1" applyFont="1" applyFill="1" applyBorder="1" applyAlignment="1">
      <alignment vertical="center"/>
    </xf>
    <xf numFmtId="182" fontId="13" fillId="0" borderId="125" xfId="0" applyNumberFormat="1" applyFont="1" applyFill="1" applyBorder="1" applyAlignment="1">
      <alignment vertical="center"/>
    </xf>
    <xf numFmtId="182" fontId="13" fillId="0" borderId="4" xfId="0" applyNumberFormat="1" applyFont="1" applyFill="1" applyBorder="1" applyAlignment="1">
      <alignment vertical="center"/>
    </xf>
    <xf numFmtId="182" fontId="13" fillId="0" borderId="6" xfId="0" applyNumberFormat="1" applyFont="1" applyFill="1" applyBorder="1" applyAlignment="1">
      <alignment vertical="center"/>
    </xf>
    <xf numFmtId="182" fontId="13" fillId="0" borderId="105" xfId="0" applyNumberFormat="1" applyFont="1" applyFill="1" applyBorder="1" applyAlignment="1">
      <alignment vertical="center"/>
    </xf>
    <xf numFmtId="182" fontId="13" fillId="0" borderId="101" xfId="0" applyNumberFormat="1" applyFont="1" applyFill="1" applyBorder="1" applyAlignment="1">
      <alignment vertical="center"/>
    </xf>
    <xf numFmtId="188" fontId="13" fillId="0" borderId="124" xfId="0" applyNumberFormat="1" applyFont="1" applyFill="1" applyBorder="1" applyAlignment="1">
      <alignment vertical="center"/>
    </xf>
    <xf numFmtId="188" fontId="13" fillId="0" borderId="10" xfId="0" applyNumberFormat="1" applyFont="1" applyFill="1" applyBorder="1" applyAlignment="1">
      <alignment vertical="center"/>
    </xf>
    <xf numFmtId="188" fontId="13" fillId="0" borderId="95" xfId="0" applyNumberFormat="1" applyFont="1" applyFill="1" applyBorder="1" applyAlignment="1">
      <alignment vertical="center"/>
    </xf>
    <xf numFmtId="188" fontId="13" fillId="0" borderId="125" xfId="0" applyNumberFormat="1" applyFont="1" applyFill="1" applyBorder="1" applyAlignment="1">
      <alignment vertical="center"/>
    </xf>
    <xf numFmtId="188" fontId="13" fillId="0" borderId="7" xfId="0" applyNumberFormat="1" applyFont="1" applyFill="1" applyBorder="1" applyAlignment="1">
      <alignment vertical="center"/>
    </xf>
    <xf numFmtId="200" fontId="13" fillId="0" borderId="98" xfId="0" applyNumberFormat="1" applyFont="1" applyFill="1" applyBorder="1" applyAlignment="1">
      <alignment vertical="center"/>
    </xf>
    <xf numFmtId="188" fontId="13" fillId="0" borderId="101" xfId="0" applyNumberFormat="1" applyFont="1" applyFill="1" applyBorder="1" applyAlignment="1">
      <alignment vertical="center"/>
    </xf>
    <xf numFmtId="0" fontId="13" fillId="0" borderId="16" xfId="0" applyFont="1" applyBorder="1" applyAlignment="1">
      <alignment horizontal="center" vertical="center"/>
    </xf>
    <xf numFmtId="182" fontId="13" fillId="0" borderId="33" xfId="0" applyNumberFormat="1" applyFont="1" applyFill="1" applyBorder="1" applyAlignment="1">
      <alignment horizontal="right" vertical="center"/>
    </xf>
    <xf numFmtId="185" fontId="13" fillId="0" borderId="10" xfId="0" applyNumberFormat="1" applyFont="1" applyFill="1" applyBorder="1" applyAlignment="1">
      <alignment horizontal="right" vertical="center"/>
    </xf>
    <xf numFmtId="182" fontId="13" fillId="0" borderId="9" xfId="0" applyNumberFormat="1" applyFont="1" applyFill="1" applyBorder="1" applyAlignment="1">
      <alignment horizontal="right" vertical="center"/>
    </xf>
    <xf numFmtId="182" fontId="13" fillId="0" borderId="127" xfId="0" applyNumberFormat="1" applyFont="1" applyFill="1" applyBorder="1" applyAlignment="1">
      <alignment horizontal="right" vertical="center"/>
    </xf>
    <xf numFmtId="182" fontId="13" fillId="0" borderId="10" xfId="0" applyNumberFormat="1" applyFont="1" applyFill="1" applyBorder="1" applyAlignment="1">
      <alignment horizontal="right" vertical="center"/>
    </xf>
    <xf numFmtId="188" fontId="13" fillId="0" borderId="10" xfId="0" applyNumberFormat="1" applyFont="1" applyFill="1" applyBorder="1" applyAlignment="1">
      <alignment horizontal="right" vertical="center"/>
    </xf>
    <xf numFmtId="193" fontId="49" fillId="0" borderId="63" xfId="30" applyNumberFormat="1" applyFont="1" applyFill="1" applyBorder="1" applyAlignment="1" applyProtection="1">
      <alignment horizontal="right" vertical="center" indent="1"/>
      <protection locked="0"/>
    </xf>
    <xf numFmtId="193" fontId="49" fillId="0" borderId="67" xfId="30" applyNumberFormat="1" applyFont="1" applyFill="1" applyBorder="1" applyAlignment="1" applyProtection="1">
      <alignment horizontal="right" vertical="center" indent="1"/>
      <protection locked="0"/>
    </xf>
    <xf numFmtId="0" fontId="49" fillId="0" borderId="16" xfId="13" applyFont="1" applyFill="1" applyBorder="1" applyAlignment="1">
      <alignment horizontal="right"/>
    </xf>
    <xf numFmtId="191" fontId="49" fillId="0" borderId="67" xfId="13" applyNumberFormat="1" applyFont="1" applyFill="1" applyBorder="1" applyAlignment="1" applyProtection="1">
      <alignment horizontal="left" vertical="center" indent="2" shrinkToFit="1"/>
      <protection locked="0"/>
    </xf>
    <xf numFmtId="191" fontId="49" fillId="0" borderId="52" xfId="13" applyNumberFormat="1" applyFont="1" applyFill="1" applyBorder="1" applyAlignment="1" applyProtection="1">
      <alignment horizontal="left" vertical="center" indent="2" shrinkToFit="1"/>
      <protection locked="0"/>
    </xf>
    <xf numFmtId="191" fontId="49" fillId="0" borderId="63" xfId="13" applyNumberFormat="1" applyFont="1" applyFill="1" applyBorder="1" applyAlignment="1" applyProtection="1">
      <alignment horizontal="left" vertical="center" indent="2" shrinkToFit="1"/>
      <protection locked="0"/>
    </xf>
    <xf numFmtId="191" fontId="13" fillId="0" borderId="63" xfId="13" applyNumberFormat="1" applyFont="1" applyFill="1" applyBorder="1" applyAlignment="1" applyProtection="1">
      <alignment horizontal="left" vertical="center" indent="2" shrinkToFit="1"/>
      <protection locked="0"/>
    </xf>
    <xf numFmtId="191" fontId="49" fillId="0" borderId="62" xfId="13" applyNumberFormat="1" applyFont="1" applyFill="1" applyBorder="1" applyAlignment="1" applyProtection="1">
      <alignment horizontal="left" vertical="center" indent="2" shrinkToFit="1"/>
      <protection locked="0"/>
    </xf>
    <xf numFmtId="0" fontId="49" fillId="0" borderId="73" xfId="13" applyFont="1" applyFill="1" applyBorder="1" applyAlignment="1">
      <alignment horizontal="distributed" vertical="center" indent="2"/>
    </xf>
    <xf numFmtId="0" fontId="49" fillId="0" borderId="55" xfId="13" applyFont="1" applyFill="1" applyBorder="1" applyAlignment="1">
      <alignment horizontal="distributed" vertical="center" indent="2"/>
    </xf>
    <xf numFmtId="0" fontId="49" fillId="0" borderId="58" xfId="13" applyFont="1" applyFill="1" applyBorder="1" applyAlignment="1">
      <alignment horizontal="distributed" vertical="center" indent="2"/>
    </xf>
    <xf numFmtId="0" fontId="49" fillId="0" borderId="58" xfId="13" applyFont="1" applyFill="1" applyBorder="1" applyAlignment="1">
      <alignment horizontal="distributed" vertical="center" wrapText="1" indent="2"/>
    </xf>
    <xf numFmtId="0" fontId="13" fillId="0" borderId="58" xfId="13" applyFont="1" applyFill="1" applyBorder="1" applyAlignment="1">
      <alignment horizontal="distributed" vertical="center" wrapText="1" indent="2"/>
    </xf>
    <xf numFmtId="193" fontId="49" fillId="0" borderId="81" xfId="30" applyNumberFormat="1" applyFont="1" applyFill="1" applyBorder="1" applyAlignment="1" applyProtection="1">
      <alignment horizontal="right" vertical="center" indent="1"/>
      <protection locked="0"/>
    </xf>
    <xf numFmtId="202" fontId="49" fillId="0" borderId="17" xfId="30" applyNumberFormat="1" applyFont="1" applyFill="1" applyBorder="1" applyAlignment="1">
      <alignment horizontal="right" vertical="center" indent="1"/>
    </xf>
    <xf numFmtId="193" fontId="49" fillId="0" borderId="0" xfId="30" applyNumberFormat="1" applyFont="1" applyFill="1" applyBorder="1" applyAlignment="1">
      <alignment horizontal="right" vertical="center" indent="1"/>
    </xf>
    <xf numFmtId="202" fontId="49" fillId="0" borderId="0" xfId="30" applyNumberFormat="1" applyFont="1" applyFill="1" applyBorder="1" applyAlignment="1">
      <alignment horizontal="right" vertical="center" indent="1"/>
    </xf>
    <xf numFmtId="200" fontId="49" fillId="0" borderId="0" xfId="30" applyNumberFormat="1" applyFont="1" applyFill="1" applyBorder="1" applyAlignment="1" applyProtection="1">
      <alignment horizontal="right" vertical="center" indent="1"/>
      <protection locked="0"/>
    </xf>
    <xf numFmtId="193" fontId="49" fillId="0" borderId="72" xfId="30" applyNumberFormat="1" applyFont="1" applyFill="1" applyBorder="1" applyAlignment="1">
      <alignment horizontal="right" vertical="center" indent="1"/>
    </xf>
    <xf numFmtId="193" fontId="13" fillId="0" borderId="81" xfId="30" applyNumberFormat="1" applyFont="1" applyFill="1" applyBorder="1" applyAlignment="1" applyProtection="1">
      <alignment horizontal="right" vertical="center" indent="1"/>
      <protection locked="0"/>
    </xf>
    <xf numFmtId="0" fontId="60" fillId="3" borderId="4" xfId="2" applyFont="1" applyFill="1" applyBorder="1" applyAlignment="1" applyProtection="1">
      <alignment horizontal="center" vertical="center"/>
    </xf>
    <xf numFmtId="2" fontId="49" fillId="0" borderId="67" xfId="13" applyNumberFormat="1" applyFont="1" applyFill="1" applyBorder="1" applyAlignment="1" applyProtection="1">
      <alignment horizontal="right" vertical="center" indent="1"/>
      <protection locked="0"/>
    </xf>
    <xf numFmtId="2" fontId="49" fillId="0" borderId="52" xfId="13" applyNumberFormat="1" applyFont="1" applyFill="1" applyBorder="1" applyAlignment="1" applyProtection="1">
      <alignment horizontal="right" vertical="center" indent="1"/>
      <protection locked="0"/>
    </xf>
    <xf numFmtId="2" fontId="49" fillId="0" borderId="63" xfId="13" applyNumberFormat="1" applyFont="1" applyFill="1" applyBorder="1" applyAlignment="1" applyProtection="1">
      <alignment horizontal="right" vertical="center" indent="1"/>
      <protection locked="0"/>
    </xf>
    <xf numFmtId="2" fontId="49" fillId="0" borderId="52" xfId="13" applyNumberFormat="1" applyFont="1" applyFill="1" applyBorder="1" applyAlignment="1" applyProtection="1">
      <alignment horizontal="right" vertical="center" wrapText="1" indent="1"/>
      <protection locked="0"/>
    </xf>
    <xf numFmtId="192" fontId="49" fillId="0" borderId="63" xfId="13" applyNumberFormat="1" applyFont="1" applyFill="1" applyBorder="1" applyAlignment="1" applyProtection="1">
      <alignment horizontal="right" vertical="center" wrapText="1" indent="1"/>
      <protection locked="0"/>
    </xf>
    <xf numFmtId="192" fontId="49" fillId="0" borderId="63" xfId="13" applyNumberFormat="1" applyFont="1" applyFill="1" applyBorder="1" applyAlignment="1" applyProtection="1">
      <alignment horizontal="right" vertical="center" indent="1"/>
      <protection locked="0"/>
    </xf>
    <xf numFmtId="0" fontId="13" fillId="0" borderId="63" xfId="13" applyNumberFormat="1" applyFont="1" applyFill="1" applyBorder="1" applyAlignment="1" applyProtection="1">
      <alignment horizontal="right" vertical="center" indent="1"/>
      <protection locked="0"/>
    </xf>
    <xf numFmtId="2" fontId="49" fillId="0" borderId="62" xfId="13" applyNumberFormat="1" applyFont="1" applyFill="1" applyBorder="1" applyAlignment="1" applyProtection="1">
      <alignment horizontal="right" vertical="center" indent="1"/>
      <protection locked="0"/>
    </xf>
    <xf numFmtId="196" fontId="13" fillId="0" borderId="72" xfId="13" applyNumberFormat="1" applyFont="1" applyFill="1" applyBorder="1" applyAlignment="1" applyProtection="1">
      <alignment horizontal="right" vertical="center" indent="1"/>
      <protection locked="0"/>
    </xf>
    <xf numFmtId="192" fontId="49" fillId="0" borderId="67" xfId="13" applyNumberFormat="1" applyFont="1" applyFill="1" applyBorder="1" applyAlignment="1" applyProtection="1">
      <alignment horizontal="right" vertical="center" indent="1"/>
      <protection locked="0"/>
    </xf>
    <xf numFmtId="192" fontId="49" fillId="0" borderId="52" xfId="13" applyNumberFormat="1" applyFont="1" applyFill="1" applyBorder="1" applyAlignment="1" applyProtection="1">
      <alignment horizontal="right" vertical="center" indent="1"/>
      <protection locked="0"/>
    </xf>
    <xf numFmtId="192" fontId="49" fillId="0" borderId="52" xfId="13" applyNumberFormat="1" applyFont="1" applyFill="1" applyBorder="1" applyAlignment="1" applyProtection="1">
      <alignment horizontal="right" vertical="center" wrapText="1" indent="1"/>
      <protection locked="0"/>
    </xf>
    <xf numFmtId="195" fontId="49" fillId="0" borderId="52" xfId="13" applyNumberFormat="1" applyFont="1" applyFill="1" applyBorder="1" applyAlignment="1" applyProtection="1">
      <alignment horizontal="right" vertical="center" indent="1"/>
      <protection locked="0"/>
    </xf>
    <xf numFmtId="196" fontId="13" fillId="0" borderId="63" xfId="13" applyNumberFormat="1" applyFont="1" applyFill="1" applyBorder="1" applyAlignment="1" applyProtection="1">
      <alignment horizontal="right" vertical="center" indent="1"/>
      <protection locked="0"/>
    </xf>
    <xf numFmtId="192" fontId="49" fillId="0" borderId="62" xfId="13" applyNumberFormat="1" applyFont="1" applyFill="1" applyBorder="1" applyAlignment="1" applyProtection="1">
      <alignment horizontal="right" vertical="center" indent="1"/>
      <protection locked="0"/>
    </xf>
    <xf numFmtId="0" fontId="1" fillId="0" borderId="14" xfId="1" applyBorder="1"/>
    <xf numFmtId="0" fontId="61" fillId="3" borderId="5" xfId="2" applyFont="1" applyFill="1" applyBorder="1" applyAlignment="1" applyProtection="1">
      <alignment vertical="center"/>
    </xf>
    <xf numFmtId="0" fontId="61" fillId="3" borderId="8" xfId="2" applyFont="1" applyFill="1" applyBorder="1" applyAlignment="1" applyProtection="1">
      <alignment vertical="center"/>
    </xf>
    <xf numFmtId="0" fontId="61" fillId="3" borderId="12" xfId="2" applyFont="1" applyFill="1" applyBorder="1" applyAlignment="1" applyProtection="1">
      <alignment vertical="center"/>
    </xf>
    <xf numFmtId="0" fontId="61" fillId="3" borderId="4" xfId="2" applyFont="1" applyFill="1" applyBorder="1" applyAlignment="1" applyProtection="1">
      <alignment horizontal="center" vertical="center"/>
    </xf>
    <xf numFmtId="0" fontId="61" fillId="3" borderId="11" xfId="2" applyFont="1" applyFill="1" applyBorder="1" applyAlignment="1" applyProtection="1">
      <alignment horizontal="center" vertical="center"/>
    </xf>
    <xf numFmtId="182" fontId="26" fillId="0" borderId="0" xfId="0" applyNumberFormat="1" applyFont="1" applyFill="1" applyAlignment="1">
      <alignment vertical="center"/>
    </xf>
    <xf numFmtId="193" fontId="49" fillId="0" borderId="67" xfId="30" applyNumberFormat="1" applyFont="1" applyFill="1" applyBorder="1" applyAlignment="1">
      <alignment horizontal="right" vertical="center" indent="1"/>
    </xf>
    <xf numFmtId="193" fontId="49" fillId="0" borderId="63" xfId="30" applyNumberFormat="1" applyFont="1" applyFill="1" applyBorder="1" applyAlignment="1">
      <alignment horizontal="right" vertical="center" indent="1"/>
    </xf>
    <xf numFmtId="177" fontId="13" fillId="0" borderId="108" xfId="1" applyNumberFormat="1" applyFont="1" applyBorder="1" applyAlignment="1">
      <alignment vertical="center"/>
    </xf>
    <xf numFmtId="183" fontId="16" fillId="0" borderId="40" xfId="1" applyNumberFormat="1" applyFont="1" applyBorder="1" applyAlignment="1">
      <alignment vertical="center"/>
    </xf>
    <xf numFmtId="183" fontId="16" fillId="0" borderId="32" xfId="1" applyNumberFormat="1" applyFont="1" applyBorder="1" applyAlignment="1">
      <alignment vertical="center"/>
    </xf>
    <xf numFmtId="183" fontId="16" fillId="0" borderId="44" xfId="1" applyNumberFormat="1" applyFont="1" applyBorder="1" applyAlignment="1">
      <alignment vertical="center"/>
    </xf>
    <xf numFmtId="0" fontId="13" fillId="0" borderId="54" xfId="0" applyNumberFormat="1" applyFont="1" applyFill="1" applyBorder="1" applyAlignment="1">
      <alignment horizontal="center" vertical="center"/>
    </xf>
    <xf numFmtId="182" fontId="13" fillId="0" borderId="33" xfId="30" applyNumberFormat="1" applyFont="1" applyFill="1" applyBorder="1" applyAlignment="1">
      <alignment vertical="center"/>
    </xf>
    <xf numFmtId="182" fontId="13" fillId="0" borderId="9" xfId="30" applyNumberFormat="1" applyFont="1" applyFill="1" applyBorder="1" applyAlignment="1">
      <alignment vertical="center"/>
    </xf>
    <xf numFmtId="182" fontId="13" fillId="0" borderId="107" xfId="30" applyNumberFormat="1" applyFont="1" applyFill="1" applyBorder="1" applyAlignment="1">
      <alignment vertical="center"/>
    </xf>
    <xf numFmtId="182" fontId="13" fillId="0" borderId="62" xfId="30" applyNumberFormat="1" applyFont="1" applyFill="1" applyBorder="1" applyAlignment="1">
      <alignment vertical="center"/>
    </xf>
    <xf numFmtId="182" fontId="13" fillId="0" borderId="63" xfId="30" applyNumberFormat="1" applyFont="1" applyFill="1" applyBorder="1" applyAlignment="1">
      <alignment vertical="center"/>
    </xf>
    <xf numFmtId="182" fontId="13" fillId="0" borderId="127" xfId="30" applyNumberFormat="1" applyFont="1" applyFill="1" applyBorder="1" applyAlignment="1">
      <alignment vertical="center"/>
    </xf>
    <xf numFmtId="186" fontId="13" fillId="0" borderId="107" xfId="30" applyNumberFormat="1" applyFont="1" applyFill="1" applyBorder="1" applyAlignment="1">
      <alignment vertical="center"/>
    </xf>
    <xf numFmtId="182" fontId="13" fillId="0" borderId="9" xfId="30" applyNumberFormat="1" applyFont="1" applyFill="1" applyBorder="1" applyAlignment="1">
      <alignment horizontal="right" vertical="center"/>
    </xf>
    <xf numFmtId="182" fontId="13" fillId="0" borderId="10" xfId="30" applyNumberFormat="1" applyFont="1" applyFill="1" applyBorder="1" applyAlignment="1">
      <alignment vertical="center"/>
    </xf>
    <xf numFmtId="0" fontId="13" fillId="0" borderId="16" xfId="0" applyNumberFormat="1" applyFont="1" applyFill="1" applyBorder="1" applyAlignment="1">
      <alignment horizontal="center" vertical="center"/>
    </xf>
    <xf numFmtId="182" fontId="13" fillId="0" borderId="96" xfId="30" applyNumberFormat="1" applyFont="1" applyFill="1" applyBorder="1" applyAlignment="1">
      <alignment vertical="center"/>
    </xf>
    <xf numFmtId="182" fontId="13" fillId="0" borderId="98" xfId="30" applyNumberFormat="1" applyFont="1" applyFill="1" applyBorder="1" applyAlignment="1">
      <alignment vertical="center"/>
    </xf>
    <xf numFmtId="182" fontId="13" fillId="0" borderId="97" xfId="30" applyNumberFormat="1" applyFont="1" applyFill="1" applyBorder="1" applyAlignment="1">
      <alignment vertical="center"/>
    </xf>
    <xf numFmtId="182" fontId="13" fillId="0" borderId="98" xfId="30" applyNumberFormat="1" applyFont="1" applyFill="1" applyBorder="1" applyAlignment="1">
      <alignment horizontal="right" vertical="center"/>
    </xf>
    <xf numFmtId="182" fontId="13" fillId="0" borderId="97" xfId="30" applyNumberFormat="1" applyFont="1" applyFill="1" applyBorder="1" applyAlignment="1">
      <alignment horizontal="right" vertical="center"/>
    </xf>
    <xf numFmtId="182" fontId="13" fillId="0" borderId="57" xfId="30" applyNumberFormat="1" applyFont="1" applyFill="1" applyBorder="1" applyAlignment="1">
      <alignment vertical="center"/>
    </xf>
    <xf numFmtId="182" fontId="13" fillId="0" borderId="56" xfId="30" applyNumberFormat="1" applyFont="1" applyFill="1" applyBorder="1" applyAlignment="1">
      <alignment vertical="center"/>
    </xf>
    <xf numFmtId="182" fontId="13" fillId="0" borderId="105" xfId="30" applyNumberFormat="1" applyFont="1" applyFill="1" applyBorder="1" applyAlignment="1">
      <alignment vertical="center"/>
    </xf>
    <xf numFmtId="186" fontId="13" fillId="0" borderId="97" xfId="30" applyNumberFormat="1" applyFont="1" applyFill="1" applyBorder="1" applyAlignment="1">
      <alignment vertical="center"/>
    </xf>
    <xf numFmtId="182" fontId="13" fillId="0" borderId="57" xfId="30" applyNumberFormat="1" applyFont="1" applyFill="1" applyBorder="1" applyAlignment="1">
      <alignment horizontal="center" vertical="center"/>
    </xf>
    <xf numFmtId="182" fontId="13" fillId="0" borderId="101" xfId="30" applyNumberFormat="1" applyFont="1" applyFill="1" applyBorder="1" applyAlignment="1">
      <alignment vertical="center"/>
    </xf>
    <xf numFmtId="182" fontId="13" fillId="0" borderId="26" xfId="30" applyNumberFormat="1" applyFont="1" applyFill="1" applyBorder="1" applyAlignment="1">
      <alignment vertical="center"/>
    </xf>
    <xf numFmtId="182" fontId="13" fillId="0" borderId="27" xfId="30" applyNumberFormat="1" applyFont="1" applyFill="1" applyBorder="1" applyAlignment="1">
      <alignment vertical="center"/>
    </xf>
    <xf numFmtId="182" fontId="13" fillId="0" borderId="99" xfId="30" applyNumberFormat="1" applyFont="1" applyFill="1" applyBorder="1" applyAlignment="1">
      <alignment vertical="center"/>
    </xf>
    <xf numFmtId="182" fontId="13" fillId="0" borderId="27" xfId="30" applyNumberFormat="1" applyFont="1" applyFill="1" applyBorder="1" applyAlignment="1">
      <alignment horizontal="right" vertical="center"/>
    </xf>
    <xf numFmtId="182" fontId="13" fillId="0" borderId="99" xfId="30" applyNumberFormat="1" applyFont="1" applyFill="1" applyBorder="1" applyAlignment="1">
      <alignment horizontal="right" vertical="center"/>
    </xf>
    <xf numFmtId="182" fontId="13" fillId="0" borderId="25" xfId="30" applyNumberFormat="1" applyFont="1" applyFill="1" applyBorder="1" applyAlignment="1">
      <alignment vertical="center"/>
    </xf>
    <xf numFmtId="182" fontId="13" fillId="0" borderId="66" xfId="30" applyNumberFormat="1" applyFont="1" applyFill="1" applyBorder="1" applyAlignment="1">
      <alignment vertical="center"/>
    </xf>
    <xf numFmtId="182" fontId="13" fillId="0" borderId="103" xfId="30" applyNumberFormat="1" applyFont="1" applyFill="1" applyBorder="1" applyAlignment="1">
      <alignment vertical="center"/>
    </xf>
    <xf numFmtId="186" fontId="13" fillId="0" borderId="99" xfId="30" applyNumberFormat="1" applyFont="1" applyFill="1" applyBorder="1" applyAlignment="1">
      <alignment vertical="center"/>
    </xf>
    <xf numFmtId="182" fontId="13" fillId="0" borderId="25" xfId="30" applyNumberFormat="1" applyFont="1" applyFill="1" applyBorder="1" applyAlignment="1">
      <alignment horizontal="center" vertical="center"/>
    </xf>
    <xf numFmtId="182" fontId="13" fillId="0" borderId="28" xfId="30" applyNumberFormat="1" applyFont="1" applyFill="1" applyBorder="1" applyAlignment="1">
      <alignment vertical="center"/>
    </xf>
    <xf numFmtId="0" fontId="62" fillId="0" borderId="51" xfId="0" applyNumberFormat="1" applyFont="1" applyFill="1" applyBorder="1" applyAlignment="1">
      <alignment horizontal="center" vertical="center" wrapText="1" shrinkToFit="1"/>
    </xf>
    <xf numFmtId="182" fontId="13" fillId="0" borderId="30" xfId="0" applyNumberFormat="1" applyFont="1" applyFill="1" applyBorder="1" applyAlignment="1">
      <alignment horizontal="right" vertical="center"/>
    </xf>
    <xf numFmtId="185" fontId="13" fillId="0" borderId="95" xfId="30" applyNumberFormat="1" applyFont="1" applyFill="1" applyBorder="1" applyAlignment="1">
      <alignment vertical="center"/>
    </xf>
    <xf numFmtId="0" fontId="3" fillId="0" borderId="0" xfId="1" applyFont="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28" fillId="3" borderId="51" xfId="2" applyFont="1" applyFill="1" applyBorder="1" applyAlignment="1" applyProtection="1">
      <alignment vertical="center"/>
    </xf>
    <xf numFmtId="0" fontId="17" fillId="0" borderId="0" xfId="1" applyFont="1" applyAlignment="1">
      <alignment horizontal="center" vertical="center"/>
    </xf>
    <xf numFmtId="0" fontId="16" fillId="0" borderId="18" xfId="1" applyFont="1" applyBorder="1" applyAlignment="1">
      <alignment horizontal="distributed" vertical="center" justifyLastLine="1"/>
    </xf>
    <xf numFmtId="0" fontId="1" fillId="0" borderId="21" xfId="1" applyBorder="1" applyAlignment="1">
      <alignment horizontal="distributed" vertical="center" justifyLastLine="1"/>
    </xf>
    <xf numFmtId="0" fontId="16" fillId="0" borderId="46" xfId="1" applyFont="1" applyBorder="1" applyAlignment="1">
      <alignment horizontal="center" vertical="center"/>
    </xf>
    <xf numFmtId="0" fontId="16" fillId="0" borderId="47" xfId="1" applyFont="1" applyBorder="1" applyAlignment="1">
      <alignment horizontal="center" vertical="center"/>
    </xf>
    <xf numFmtId="0" fontId="16" fillId="0" borderId="48" xfId="1" applyFont="1" applyBorder="1" applyAlignment="1">
      <alignment horizontal="center" vertical="center"/>
    </xf>
    <xf numFmtId="0" fontId="16" fillId="0" borderId="39" xfId="1" applyFont="1" applyBorder="1" applyAlignment="1">
      <alignment horizontal="center" vertical="center"/>
    </xf>
    <xf numFmtId="0" fontId="16" fillId="0" borderId="49" xfId="1" applyFont="1" applyBorder="1" applyAlignment="1">
      <alignment horizontal="center" vertical="center"/>
    </xf>
    <xf numFmtId="0" fontId="16" fillId="0" borderId="50" xfId="1" applyFont="1" applyBorder="1" applyAlignment="1">
      <alignment horizontal="center" vertical="center"/>
    </xf>
    <xf numFmtId="0" fontId="13" fillId="0" borderId="49" xfId="1" applyFont="1" applyBorder="1" applyAlignment="1">
      <alignment horizontal="center" vertical="center"/>
    </xf>
    <xf numFmtId="0" fontId="13" fillId="0" borderId="47" xfId="1" applyFont="1" applyBorder="1" applyAlignment="1">
      <alignment horizontal="center" vertical="center"/>
    </xf>
    <xf numFmtId="177" fontId="13" fillId="0" borderId="52" xfId="1" applyNumberFormat="1" applyFont="1" applyBorder="1" applyAlignment="1">
      <alignment horizontal="right" vertical="center"/>
    </xf>
    <xf numFmtId="177" fontId="13" fillId="0" borderId="53" xfId="1" applyNumberFormat="1" applyFont="1" applyBorder="1" applyAlignment="1">
      <alignment horizontal="right" vertical="center"/>
    </xf>
    <xf numFmtId="177" fontId="13" fillId="0" borderId="65" xfId="1" applyNumberFormat="1" applyFont="1" applyBorder="1" applyAlignment="1">
      <alignment horizontal="right" vertical="center"/>
    </xf>
    <xf numFmtId="177" fontId="13" fillId="0" borderId="64" xfId="1" applyNumberFormat="1" applyFont="1" applyBorder="1" applyAlignment="1">
      <alignment horizontal="right" vertical="center"/>
    </xf>
    <xf numFmtId="0" fontId="13" fillId="0" borderId="18" xfId="1" applyFont="1" applyBorder="1" applyAlignment="1">
      <alignment horizontal="distributed" vertical="center" justifyLastLine="1"/>
    </xf>
    <xf numFmtId="0" fontId="13" fillId="0" borderId="29" xfId="1" applyFont="1" applyBorder="1" applyAlignment="1">
      <alignment horizontal="distributed" vertical="center" justifyLastLine="1"/>
    </xf>
    <xf numFmtId="0" fontId="13" fillId="0" borderId="21" xfId="1" applyFont="1" applyBorder="1" applyAlignment="1">
      <alignment horizontal="distributed" vertical="center" justifyLastLine="1"/>
    </xf>
    <xf numFmtId="0" fontId="13" fillId="0" borderId="19" xfId="1" applyFont="1" applyBorder="1" applyAlignment="1">
      <alignment horizontal="center" vertical="center" wrapText="1"/>
    </xf>
    <xf numFmtId="0" fontId="13" fillId="0" borderId="17" xfId="1" applyFont="1" applyBorder="1" applyAlignment="1">
      <alignment horizontal="center" vertical="center" wrapText="1"/>
    </xf>
    <xf numFmtId="0" fontId="13" fillId="0" borderId="60" xfId="1" applyFont="1" applyBorder="1" applyAlignment="1">
      <alignment horizontal="center" vertical="center" wrapText="1"/>
    </xf>
    <xf numFmtId="0" fontId="13" fillId="0" borderId="0" xfId="1" applyFont="1" applyBorder="1" applyAlignment="1">
      <alignment horizontal="center" vertical="center" wrapText="1"/>
    </xf>
    <xf numFmtId="177" fontId="13" fillId="0" borderId="66" xfId="1" applyNumberFormat="1" applyFont="1" applyBorder="1" applyAlignment="1">
      <alignment horizontal="right" vertical="center"/>
    </xf>
    <xf numFmtId="177" fontId="13" fillId="0" borderId="51" xfId="1" applyNumberFormat="1" applyFont="1" applyBorder="1" applyAlignment="1">
      <alignment horizontal="right" vertical="center"/>
    </xf>
    <xf numFmtId="0" fontId="13" fillId="0" borderId="15" xfId="1" applyFont="1" applyBorder="1" applyAlignment="1">
      <alignment horizontal="center" vertical="center"/>
    </xf>
    <xf numFmtId="0" fontId="13" fillId="0" borderId="34" xfId="1" applyFont="1" applyBorder="1" applyAlignment="1">
      <alignment horizontal="center" vertical="center"/>
    </xf>
    <xf numFmtId="0" fontId="13" fillId="0" borderId="50" xfId="1" applyFont="1" applyBorder="1" applyAlignment="1">
      <alignment horizontal="center" vertical="center"/>
    </xf>
    <xf numFmtId="0" fontId="13" fillId="0" borderId="19" xfId="1" applyFont="1" applyBorder="1" applyAlignment="1">
      <alignment horizontal="center" vertical="center"/>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3" fillId="0" borderId="61" xfId="1" applyFont="1" applyBorder="1" applyAlignment="1">
      <alignment horizontal="center" vertical="center"/>
    </xf>
    <xf numFmtId="0" fontId="13" fillId="0" borderId="20" xfId="1" applyFont="1" applyBorder="1" applyAlignment="1">
      <alignment horizontal="center" vertical="center"/>
    </xf>
    <xf numFmtId="0" fontId="13" fillId="0" borderId="21" xfId="1" applyFont="1" applyBorder="1" applyAlignment="1">
      <alignment horizontal="center" vertical="center"/>
    </xf>
    <xf numFmtId="0" fontId="13" fillId="0" borderId="70" xfId="1" applyFont="1" applyBorder="1" applyAlignment="1">
      <alignment horizontal="center" vertical="center"/>
    </xf>
    <xf numFmtId="0" fontId="13" fillId="0" borderId="35" xfId="1" applyFont="1" applyBorder="1" applyAlignment="1">
      <alignment horizontal="center" vertical="center"/>
    </xf>
    <xf numFmtId="0" fontId="13" fillId="0" borderId="42" xfId="1" applyFont="1" applyBorder="1" applyAlignment="1">
      <alignment horizontal="center" vertical="center"/>
    </xf>
    <xf numFmtId="0" fontId="58" fillId="0" borderId="0" xfId="1" applyFont="1" applyAlignment="1">
      <alignment horizontal="center" vertical="center" wrapText="1"/>
    </xf>
    <xf numFmtId="0" fontId="53" fillId="0" borderId="0" xfId="1" applyFont="1" applyAlignment="1">
      <alignment horizontal="left" vertical="center"/>
    </xf>
    <xf numFmtId="0" fontId="13" fillId="0" borderId="16" xfId="1" applyFont="1" applyBorder="1" applyAlignment="1">
      <alignment horizontal="center"/>
    </xf>
    <xf numFmtId="0" fontId="13" fillId="0" borderId="46" xfId="1" applyFont="1" applyBorder="1" applyAlignment="1">
      <alignment horizontal="center" vertical="center"/>
    </xf>
    <xf numFmtId="0" fontId="13" fillId="0" borderId="77" xfId="1" applyFont="1" applyBorder="1" applyAlignment="1">
      <alignment horizontal="center" vertical="center"/>
    </xf>
    <xf numFmtId="0" fontId="13" fillId="0" borderId="23" xfId="1" applyFont="1" applyBorder="1" applyAlignment="1">
      <alignment horizontal="center" vertical="center"/>
    </xf>
    <xf numFmtId="0" fontId="17" fillId="0" borderId="0" xfId="13" applyFont="1" applyAlignment="1">
      <alignment horizontal="center" vertical="center"/>
    </xf>
    <xf numFmtId="0" fontId="14" fillId="0" borderId="0" xfId="13" applyAlignment="1">
      <alignment vertical="center"/>
    </xf>
    <xf numFmtId="0" fontId="13" fillId="0" borderId="18" xfId="13" applyFont="1" applyBorder="1" applyAlignment="1">
      <alignment horizontal="distributed" vertical="center" justifyLastLine="1"/>
    </xf>
    <xf numFmtId="0" fontId="13" fillId="0" borderId="21" xfId="13" applyFont="1" applyBorder="1" applyAlignment="1">
      <alignment horizontal="distributed" vertical="center" justifyLastLine="1"/>
    </xf>
    <xf numFmtId="0" fontId="13" fillId="0" borderId="46" xfId="13" applyFont="1" applyBorder="1" applyAlignment="1">
      <alignment horizontal="center" vertical="center"/>
    </xf>
    <xf numFmtId="0" fontId="13" fillId="0" borderId="47" xfId="13" applyFont="1" applyBorder="1" applyAlignment="1">
      <alignment horizontal="center" vertical="center"/>
    </xf>
    <xf numFmtId="0" fontId="13" fillId="0" borderId="48" xfId="13" applyFont="1" applyBorder="1" applyAlignment="1">
      <alignment horizontal="center" vertical="center"/>
    </xf>
    <xf numFmtId="0" fontId="13" fillId="0" borderId="39" xfId="13" applyFont="1" applyBorder="1" applyAlignment="1">
      <alignment horizontal="center" vertical="center"/>
    </xf>
    <xf numFmtId="0" fontId="14" fillId="0" borderId="49" xfId="13" applyFont="1" applyBorder="1" applyAlignment="1">
      <alignment horizontal="center" vertical="center"/>
    </xf>
    <xf numFmtId="0" fontId="14" fillId="0" borderId="47" xfId="13" applyFont="1" applyBorder="1" applyAlignment="1">
      <alignment horizontal="center" vertical="center"/>
    </xf>
    <xf numFmtId="0" fontId="13" fillId="0" borderId="50" xfId="13" applyFont="1" applyBorder="1" applyAlignment="1">
      <alignment horizontal="center" vertical="center"/>
    </xf>
    <xf numFmtId="0" fontId="1" fillId="0" borderId="0" xfId="1" applyAlignment="1">
      <alignment vertical="center"/>
    </xf>
    <xf numFmtId="0" fontId="1" fillId="0" borderId="49" xfId="1" applyFont="1" applyBorder="1" applyAlignment="1">
      <alignment horizontal="center" vertical="center"/>
    </xf>
    <xf numFmtId="0" fontId="1" fillId="0" borderId="47" xfId="1" applyFont="1" applyBorder="1" applyAlignment="1">
      <alignment horizontal="center" vertical="center"/>
    </xf>
    <xf numFmtId="0" fontId="13" fillId="0" borderId="24" xfId="1" applyFont="1" applyFill="1" applyBorder="1" applyAlignment="1">
      <alignment horizontal="center" vertical="center" textRotation="255" wrapText="1"/>
    </xf>
    <xf numFmtId="0" fontId="13" fillId="0" borderId="29" xfId="1" applyFont="1" applyFill="1" applyBorder="1" applyAlignment="1">
      <alignment horizontal="center" vertical="center" textRotation="255" wrapText="1"/>
    </xf>
    <xf numFmtId="0" fontId="13" fillId="0" borderId="21" xfId="1" applyFont="1" applyFill="1" applyBorder="1" applyAlignment="1">
      <alignment horizontal="center" vertical="center" textRotation="255" wrapText="1"/>
    </xf>
    <xf numFmtId="0" fontId="13" fillId="0" borderId="43" xfId="1" applyFont="1" applyFill="1" applyBorder="1" applyAlignment="1">
      <alignment horizontal="center" vertical="center" textRotation="255" wrapText="1"/>
    </xf>
    <xf numFmtId="0" fontId="46" fillId="0" borderId="0" xfId="1" applyFont="1" applyFill="1" applyBorder="1" applyAlignment="1">
      <alignment horizontal="center" vertical="center" wrapText="1"/>
    </xf>
    <xf numFmtId="0" fontId="46" fillId="0" borderId="0" xfId="1" applyFont="1" applyAlignment="1">
      <alignment horizontal="center" vertical="center"/>
    </xf>
    <xf numFmtId="0" fontId="13" fillId="0" borderId="17" xfId="1" applyFont="1" applyFill="1" applyBorder="1" applyAlignment="1">
      <alignment horizontal="distributed" vertical="center" justifyLastLine="1"/>
    </xf>
    <xf numFmtId="0" fontId="13" fillId="0" borderId="18" xfId="1" applyFont="1" applyFill="1" applyBorder="1" applyAlignment="1">
      <alignment horizontal="distributed" vertical="center" justifyLastLine="1"/>
    </xf>
    <xf numFmtId="0" fontId="13" fillId="0" borderId="0" xfId="1" applyFont="1" applyFill="1" applyBorder="1" applyAlignment="1">
      <alignment horizontal="distributed" vertical="center" justifyLastLine="1"/>
    </xf>
    <xf numFmtId="0" fontId="13" fillId="0" borderId="29" xfId="1" applyFont="1" applyFill="1" applyBorder="1" applyAlignment="1">
      <alignment horizontal="distributed" vertical="center" justifyLastLine="1"/>
    </xf>
    <xf numFmtId="0" fontId="13" fillId="0" borderId="20" xfId="1" applyFont="1" applyFill="1" applyBorder="1" applyAlignment="1">
      <alignment horizontal="distributed" vertical="center" justifyLastLine="1"/>
    </xf>
    <xf numFmtId="0" fontId="13" fillId="0" borderId="21" xfId="1" applyFont="1" applyFill="1" applyBorder="1" applyAlignment="1">
      <alignment horizontal="distributed" vertical="center" justifyLastLine="1"/>
    </xf>
    <xf numFmtId="0" fontId="13" fillId="0" borderId="46" xfId="1" applyFont="1" applyFill="1" applyBorder="1" applyAlignment="1">
      <alignment horizontal="distributed" vertical="center" indent="3"/>
    </xf>
    <xf numFmtId="0" fontId="13" fillId="0" borderId="49" xfId="1" applyFont="1" applyFill="1" applyBorder="1" applyAlignment="1">
      <alignment horizontal="distributed" vertical="center" indent="3"/>
    </xf>
    <xf numFmtId="0" fontId="13" fillId="0" borderId="47" xfId="1" applyFont="1" applyFill="1" applyBorder="1" applyAlignment="1">
      <alignment horizontal="distributed" vertical="center" indent="3"/>
    </xf>
    <xf numFmtId="0" fontId="13" fillId="0" borderId="48" xfId="1" applyFont="1" applyFill="1" applyBorder="1" applyAlignment="1">
      <alignment horizontal="center" vertical="center" wrapText="1" shrinkToFit="1"/>
    </xf>
    <xf numFmtId="0" fontId="13" fillId="0" borderId="39" xfId="1" applyFont="1" applyFill="1" applyBorder="1" applyAlignment="1">
      <alignment horizontal="center" vertical="center" shrinkToFit="1"/>
    </xf>
    <xf numFmtId="0" fontId="13" fillId="0" borderId="46" xfId="1" applyFont="1" applyFill="1" applyBorder="1" applyAlignment="1">
      <alignment horizontal="center" vertical="center" wrapText="1" shrinkToFit="1"/>
    </xf>
    <xf numFmtId="0" fontId="13" fillId="0" borderId="50" xfId="1" applyFont="1" applyFill="1" applyBorder="1" applyAlignment="1">
      <alignment horizontal="center" vertical="center" shrinkToFit="1"/>
    </xf>
    <xf numFmtId="0" fontId="13" fillId="0" borderId="50" xfId="1" applyFont="1" applyFill="1" applyBorder="1" applyAlignment="1">
      <alignment horizontal="distributed" vertical="center" justifyLastLine="1"/>
    </xf>
    <xf numFmtId="0" fontId="13" fillId="0" borderId="15" xfId="1" applyFont="1" applyFill="1" applyBorder="1" applyAlignment="1">
      <alignment horizontal="distributed" vertical="center" justifyLastLine="1"/>
    </xf>
    <xf numFmtId="0" fontId="13" fillId="0" borderId="34" xfId="1" applyFont="1" applyFill="1" applyBorder="1" applyAlignment="1">
      <alignment horizontal="distributed" vertical="center" justifyLastLine="1"/>
    </xf>
    <xf numFmtId="0" fontId="16" fillId="0" borderId="55" xfId="1" applyFont="1" applyFill="1" applyBorder="1" applyAlignment="1">
      <alignment horizontal="center" vertical="center" textRotation="255"/>
    </xf>
    <xf numFmtId="0" fontId="16" fillId="0" borderId="58" xfId="1" applyFont="1" applyFill="1" applyBorder="1" applyAlignment="1">
      <alignment horizontal="center" vertical="center" textRotation="255"/>
    </xf>
    <xf numFmtId="0" fontId="16" fillId="0" borderId="71" xfId="1" applyFont="1" applyFill="1" applyBorder="1" applyAlignment="1">
      <alignment horizontal="center" vertical="center" textRotation="255"/>
    </xf>
    <xf numFmtId="0" fontId="16" fillId="0" borderId="59" xfId="1" applyFont="1" applyFill="1" applyBorder="1" applyAlignment="1">
      <alignment horizontal="center" vertical="center" textRotation="255"/>
    </xf>
    <xf numFmtId="0" fontId="16" fillId="0" borderId="19" xfId="1" applyFont="1" applyBorder="1" applyAlignment="1">
      <alignment horizontal="center" vertical="center"/>
    </xf>
    <xf numFmtId="0" fontId="16" fillId="0" borderId="60" xfId="1" applyFont="1" applyBorder="1" applyAlignment="1">
      <alignment horizontal="center" vertical="center"/>
    </xf>
    <xf numFmtId="0" fontId="16" fillId="0" borderId="61" xfId="1" applyFont="1" applyBorder="1" applyAlignment="1">
      <alignment horizontal="center" vertical="center"/>
    </xf>
    <xf numFmtId="0" fontId="16" fillId="0" borderId="70" xfId="1" applyFont="1" applyBorder="1" applyAlignment="1">
      <alignment horizontal="center" vertical="center"/>
    </xf>
    <xf numFmtId="0" fontId="16" fillId="0" borderId="35" xfId="1" applyFont="1" applyBorder="1" applyAlignment="1">
      <alignment horizontal="center" vertical="center"/>
    </xf>
    <xf numFmtId="0" fontId="16" fillId="0" borderId="42" xfId="1" applyFont="1" applyBorder="1" applyAlignment="1">
      <alignment horizontal="center" vertical="center"/>
    </xf>
    <xf numFmtId="0" fontId="16" fillId="0" borderId="70" xfId="1" applyFont="1" applyBorder="1" applyAlignment="1">
      <alignment horizontal="center" vertical="center" wrapText="1"/>
    </xf>
    <xf numFmtId="0" fontId="16" fillId="0" borderId="35" xfId="1" applyFont="1" applyBorder="1" applyAlignment="1">
      <alignment horizontal="center" vertical="center" wrapText="1"/>
    </xf>
    <xf numFmtId="0" fontId="16" fillId="0" borderId="42" xfId="1" applyFont="1" applyBorder="1" applyAlignment="1">
      <alignment horizontal="center" vertical="center" wrapText="1"/>
    </xf>
    <xf numFmtId="0" fontId="58" fillId="0" borderId="0" xfId="1" applyFont="1" applyAlignment="1">
      <alignment horizontal="center" vertical="center"/>
    </xf>
    <xf numFmtId="0" fontId="59" fillId="0" borderId="0" xfId="1" applyFont="1" applyAlignment="1">
      <alignment horizontal="center" vertical="center"/>
    </xf>
    <xf numFmtId="0" fontId="16" fillId="0" borderId="17" xfId="1" applyFont="1" applyBorder="1" applyAlignment="1">
      <alignment horizontal="center" vertical="center"/>
    </xf>
    <xf numFmtId="0" fontId="16" fillId="0" borderId="0" xfId="1" applyFont="1" applyBorder="1" applyAlignment="1">
      <alignment horizontal="center" vertical="center"/>
    </xf>
    <xf numFmtId="0" fontId="16" fillId="0" borderId="20" xfId="1" applyFont="1" applyBorder="1" applyAlignment="1">
      <alignment horizontal="center" vertical="center"/>
    </xf>
    <xf numFmtId="0" fontId="26" fillId="0" borderId="19" xfId="1" applyFont="1" applyBorder="1" applyAlignment="1">
      <alignment horizontal="center" vertical="center" wrapText="1"/>
    </xf>
    <xf numFmtId="0" fontId="26" fillId="0" borderId="60" xfId="1" applyFont="1" applyBorder="1" applyAlignment="1">
      <alignment horizontal="center" vertical="center" wrapText="1"/>
    </xf>
    <xf numFmtId="0" fontId="26" fillId="0" borderId="61" xfId="1" applyFont="1" applyBorder="1" applyAlignment="1">
      <alignment horizontal="center" vertical="center"/>
    </xf>
    <xf numFmtId="0" fontId="16" fillId="0" borderId="19" xfId="1" applyFont="1" applyBorder="1" applyAlignment="1">
      <alignment horizontal="center" vertical="center" wrapText="1"/>
    </xf>
    <xf numFmtId="0" fontId="16" fillId="0" borderId="60" xfId="1" applyFont="1" applyBorder="1" applyAlignment="1">
      <alignment horizontal="center" vertical="center" wrapText="1"/>
    </xf>
    <xf numFmtId="0" fontId="13" fillId="0" borderId="24" xfId="0" applyFont="1" applyFill="1" applyBorder="1" applyAlignment="1">
      <alignment horizontal="center" vertical="center" textRotation="255"/>
    </xf>
    <xf numFmtId="0" fontId="13" fillId="0" borderId="29" xfId="0" applyFont="1" applyFill="1" applyBorder="1" applyAlignment="1">
      <alignment horizontal="center" vertical="center" textRotation="255"/>
    </xf>
    <xf numFmtId="0" fontId="13" fillId="0" borderId="43" xfId="0" applyFont="1" applyFill="1" applyBorder="1" applyAlignment="1">
      <alignment horizontal="center" vertical="center" textRotation="255"/>
    </xf>
    <xf numFmtId="0" fontId="48" fillId="0" borderId="0" xfId="0" applyFont="1" applyFill="1" applyAlignment="1">
      <alignment horizontal="center" vertical="center"/>
    </xf>
    <xf numFmtId="0" fontId="1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43" xfId="0" applyFont="1" applyFill="1" applyBorder="1" applyAlignment="1">
      <alignment horizontal="center" vertical="center"/>
    </xf>
    <xf numFmtId="0" fontId="13" fillId="0" borderId="70"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49" xfId="0" applyFont="1" applyFill="1" applyBorder="1" applyAlignment="1">
      <alignment horizontal="center" vertical="center"/>
    </xf>
    <xf numFmtId="0" fontId="13" fillId="0" borderId="47" xfId="0" applyFont="1" applyFill="1" applyBorder="1" applyAlignment="1">
      <alignment horizontal="center" vertical="center"/>
    </xf>
    <xf numFmtId="0" fontId="13" fillId="0" borderId="70"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19" xfId="0" applyFont="1" applyFill="1" applyBorder="1" applyAlignment="1">
      <alignment horizontal="center" vertical="center"/>
    </xf>
    <xf numFmtId="0" fontId="13" fillId="0" borderId="56" xfId="0" applyFont="1" applyFill="1" applyBorder="1" applyAlignment="1">
      <alignment horizontal="center" vertical="center"/>
    </xf>
    <xf numFmtId="0" fontId="13" fillId="0" borderId="18" xfId="0" applyFont="1" applyFill="1" applyBorder="1" applyAlignment="1">
      <alignment horizontal="center" vertical="center" textRotation="255"/>
    </xf>
    <xf numFmtId="0" fontId="13" fillId="0" borderId="21" xfId="0" applyFont="1" applyFill="1" applyBorder="1" applyAlignment="1">
      <alignment horizontal="center" vertical="center" textRotation="255"/>
    </xf>
    <xf numFmtId="0" fontId="46" fillId="0" borderId="0" xfId="0" applyNumberFormat="1" applyFont="1" applyFill="1" applyAlignment="1">
      <alignment horizontal="right" vertical="center"/>
    </xf>
    <xf numFmtId="0" fontId="46" fillId="0" borderId="0" xfId="0" applyNumberFormat="1" applyFont="1" applyFill="1" applyAlignment="1">
      <alignment horizontal="left" vertical="center"/>
    </xf>
    <xf numFmtId="0" fontId="13" fillId="0" borderId="17" xfId="0" applyNumberFormat="1" applyFont="1" applyFill="1" applyBorder="1" applyAlignment="1">
      <alignment horizontal="center" vertical="center"/>
    </xf>
    <xf numFmtId="0" fontId="13" fillId="0" borderId="20" xfId="0" applyNumberFormat="1" applyFont="1" applyFill="1" applyBorder="1" applyAlignment="1">
      <alignment horizontal="center" vertical="center"/>
    </xf>
    <xf numFmtId="0" fontId="13" fillId="0" borderId="46" xfId="0" applyNumberFormat="1" applyFont="1" applyFill="1" applyBorder="1" applyAlignment="1">
      <alignment horizontal="center" vertical="center"/>
    </xf>
    <xf numFmtId="0" fontId="13" fillId="0" borderId="49" xfId="0" applyNumberFormat="1" applyFont="1" applyFill="1" applyBorder="1" applyAlignment="1">
      <alignment horizontal="center" vertical="center"/>
    </xf>
    <xf numFmtId="0" fontId="13" fillId="0" borderId="47" xfId="0" applyNumberFormat="1" applyFont="1" applyFill="1" applyBorder="1" applyAlignment="1">
      <alignment horizontal="center" vertical="center"/>
    </xf>
    <xf numFmtId="0" fontId="13" fillId="0" borderId="19" xfId="0" applyNumberFormat="1" applyFont="1" applyFill="1" applyBorder="1" applyAlignment="1">
      <alignment horizontal="center" vertical="center" wrapText="1"/>
    </xf>
    <xf numFmtId="0" fontId="13" fillId="0" borderId="61" xfId="0" applyNumberFormat="1" applyFont="1" applyFill="1" applyBorder="1" applyAlignment="1">
      <alignment horizontal="center" vertical="center" wrapText="1"/>
    </xf>
    <xf numFmtId="0" fontId="13" fillId="0" borderId="70" xfId="0" applyNumberFormat="1" applyFont="1" applyFill="1" applyBorder="1" applyAlignment="1">
      <alignment horizontal="center" vertical="center" wrapText="1"/>
    </xf>
    <xf numFmtId="0" fontId="13" fillId="0" borderId="42" xfId="0" applyNumberFormat="1" applyFont="1" applyFill="1" applyBorder="1" applyAlignment="1">
      <alignment horizontal="center" vertical="center" wrapText="1"/>
    </xf>
    <xf numFmtId="0" fontId="13" fillId="0" borderId="61" xfId="0" applyFont="1" applyFill="1" applyBorder="1" applyAlignment="1">
      <alignment horizontal="center" vertical="center"/>
    </xf>
    <xf numFmtId="0" fontId="56" fillId="0" borderId="0" xfId="0" applyFont="1" applyFill="1" applyAlignment="1">
      <alignment horizontal="right" vertical="center"/>
    </xf>
    <xf numFmtId="0" fontId="56" fillId="0" borderId="0" xfId="0" applyFont="1" applyFill="1" applyAlignment="1">
      <alignment vertical="center"/>
    </xf>
    <xf numFmtId="0" fontId="13" fillId="0" borderId="20"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17" xfId="0" applyFont="1" applyFill="1" applyBorder="1" applyAlignment="1">
      <alignment vertical="center"/>
    </xf>
    <xf numFmtId="0" fontId="13" fillId="0" borderId="18" xfId="0" applyFont="1" applyFill="1" applyBorder="1" applyAlignment="1">
      <alignment vertical="center"/>
    </xf>
    <xf numFmtId="0" fontId="13" fillId="0" borderId="20" xfId="0" applyFont="1" applyFill="1" applyBorder="1" applyAlignment="1">
      <alignment vertical="center"/>
    </xf>
    <xf numFmtId="0" fontId="13" fillId="0" borderId="21" xfId="0" applyFont="1" applyFill="1" applyBorder="1" applyAlignment="1">
      <alignment vertical="center"/>
    </xf>
    <xf numFmtId="0" fontId="17" fillId="0" borderId="0" xfId="0" applyFont="1" applyFill="1" applyAlignment="1">
      <alignment horizontal="center" vertical="center"/>
    </xf>
    <xf numFmtId="0" fontId="13" fillId="0" borderId="78" xfId="0" applyFont="1" applyFill="1" applyBorder="1" applyAlignment="1">
      <alignment horizontal="center" vertical="center" wrapText="1"/>
    </xf>
    <xf numFmtId="0" fontId="13" fillId="0" borderId="42" xfId="0" applyFont="1" applyFill="1" applyBorder="1" applyAlignment="1">
      <alignment horizontal="center" vertical="center" wrapText="1"/>
    </xf>
    <xf numFmtId="49" fontId="13" fillId="0" borderId="46" xfId="0" applyNumberFormat="1" applyFont="1" applyFill="1" applyBorder="1" applyAlignment="1">
      <alignment horizontal="center" vertical="center"/>
    </xf>
    <xf numFmtId="49" fontId="13" fillId="0" borderId="49" xfId="0" applyNumberFormat="1" applyFont="1" applyFill="1" applyBorder="1" applyAlignment="1">
      <alignment horizontal="center" vertical="center"/>
    </xf>
    <xf numFmtId="49" fontId="13" fillId="0" borderId="47" xfId="0" applyNumberFormat="1" applyFont="1" applyFill="1" applyBorder="1" applyAlignment="1">
      <alignment horizontal="center" vertical="center"/>
    </xf>
    <xf numFmtId="0" fontId="13" fillId="0" borderId="78" xfId="0" applyFont="1" applyFill="1" applyBorder="1" applyAlignment="1">
      <alignment horizontal="center" vertical="center" textRotation="255" wrapText="1"/>
    </xf>
    <xf numFmtId="0" fontId="13" fillId="0" borderId="42" xfId="0" applyFont="1" applyFill="1" applyBorder="1" applyAlignment="1">
      <alignment horizontal="center" vertical="center" textRotation="255" wrapText="1"/>
    </xf>
    <xf numFmtId="0" fontId="49" fillId="0" borderId="82" xfId="13" applyFont="1" applyFill="1" applyBorder="1" applyAlignment="1">
      <alignment horizontal="center" vertical="center" justifyLastLine="1"/>
    </xf>
    <xf numFmtId="0" fontId="49" fillId="0" borderId="129" xfId="13" applyFont="1" applyFill="1" applyBorder="1" applyAlignment="1">
      <alignment horizontal="center" vertical="center" justifyLastLine="1"/>
    </xf>
    <xf numFmtId="0" fontId="49" fillId="0" borderId="19" xfId="13" applyFont="1" applyFill="1" applyBorder="1" applyAlignment="1">
      <alignment horizontal="center" vertical="center" wrapText="1"/>
    </xf>
    <xf numFmtId="0" fontId="49" fillId="0" borderId="61" xfId="13" applyFont="1" applyFill="1" applyBorder="1" applyAlignment="1">
      <alignment horizontal="center" vertical="center" wrapText="1"/>
    </xf>
    <xf numFmtId="0" fontId="57" fillId="0" borderId="0" xfId="13" applyFont="1" applyFill="1" applyAlignment="1">
      <alignment horizontal="center" vertical="center"/>
    </xf>
    <xf numFmtId="0" fontId="49" fillId="0" borderId="18" xfId="13" applyFont="1" applyFill="1" applyBorder="1" applyAlignment="1">
      <alignment horizontal="center" vertical="center"/>
    </xf>
    <xf numFmtId="0" fontId="49" fillId="0" borderId="21" xfId="13" applyFont="1" applyFill="1" applyBorder="1" applyAlignment="1">
      <alignment horizontal="center" vertical="center"/>
    </xf>
    <xf numFmtId="0" fontId="49" fillId="0" borderId="70" xfId="13" applyFont="1" applyFill="1" applyBorder="1" applyAlignment="1">
      <alignment horizontal="center" vertical="center"/>
    </xf>
    <xf numFmtId="0" fontId="49" fillId="0" borderId="42" xfId="13" applyFont="1" applyFill="1" applyBorder="1" applyAlignment="1">
      <alignment horizontal="center" vertical="center"/>
    </xf>
    <xf numFmtId="0" fontId="49" fillId="0" borderId="70" xfId="13" applyFont="1" applyFill="1" applyBorder="1" applyAlignment="1">
      <alignment horizontal="center" vertical="center" wrapText="1"/>
    </xf>
    <xf numFmtId="0" fontId="49" fillId="0" borderId="42" xfId="13" applyFont="1" applyFill="1" applyBorder="1" applyAlignment="1">
      <alignment horizontal="center" vertical="center" wrapText="1"/>
    </xf>
    <xf numFmtId="0" fontId="50" fillId="0" borderId="23" xfId="0" applyFont="1" applyBorder="1" applyAlignment="1">
      <alignment horizontal="distributed" vertical="center"/>
    </xf>
    <xf numFmtId="0" fontId="50" fillId="0" borderId="0" xfId="0" applyFont="1" applyBorder="1" applyAlignment="1">
      <alignment horizontal="distributed" vertical="center"/>
    </xf>
    <xf numFmtId="0" fontId="50" fillId="0" borderId="20" xfId="0" applyFont="1" applyBorder="1" applyAlignment="1">
      <alignment horizontal="distributed" vertical="center"/>
    </xf>
    <xf numFmtId="0" fontId="50" fillId="0" borderId="23" xfId="0" applyFont="1" applyBorder="1" applyAlignment="1">
      <alignment horizontal="center" vertical="center"/>
    </xf>
    <xf numFmtId="0" fontId="50" fillId="0" borderId="0" xfId="0" applyFont="1" applyBorder="1" applyAlignment="1">
      <alignment horizontal="center" vertical="center"/>
    </xf>
    <xf numFmtId="0" fontId="50" fillId="0" borderId="20" xfId="0" applyFont="1" applyBorder="1" applyAlignment="1">
      <alignment horizontal="center" vertical="center"/>
    </xf>
    <xf numFmtId="0" fontId="56" fillId="0" borderId="0" xfId="0" applyFont="1" applyAlignment="1">
      <alignment horizontal="center" vertical="center"/>
    </xf>
    <xf numFmtId="0" fontId="13" fillId="0" borderId="24"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43" xfId="0" applyFont="1" applyBorder="1" applyAlignment="1">
      <alignment horizontal="center" vertical="center" wrapText="1"/>
    </xf>
    <xf numFmtId="0" fontId="17" fillId="0" borderId="0" xfId="0" applyFont="1" applyAlignment="1">
      <alignment horizontal="center" vertical="center"/>
    </xf>
    <xf numFmtId="0" fontId="13" fillId="0" borderId="21" xfId="0" applyFont="1" applyBorder="1" applyAlignment="1">
      <alignment horizontal="center" vertical="center" wrapText="1"/>
    </xf>
    <xf numFmtId="0" fontId="46" fillId="0" borderId="0" xfId="59" applyFont="1" applyAlignment="1">
      <alignment horizontal="center" vertical="center"/>
    </xf>
    <xf numFmtId="0" fontId="13" fillId="0" borderId="0" xfId="59" applyFont="1" applyAlignment="1">
      <alignment vertical="center" wrapText="1"/>
    </xf>
    <xf numFmtId="0" fontId="46" fillId="0" borderId="0" xfId="0" applyFont="1" applyAlignment="1">
      <alignment horizontal="center" vertical="center"/>
    </xf>
    <xf numFmtId="0" fontId="13" fillId="0" borderId="47" xfId="0" applyFont="1" applyBorder="1" applyAlignment="1">
      <alignment horizontal="center" vertical="center"/>
    </xf>
    <xf numFmtId="0" fontId="14" fillId="0" borderId="34" xfId="0" applyFont="1" applyBorder="1" applyAlignment="1">
      <alignment horizontal="center" vertical="center"/>
    </xf>
    <xf numFmtId="0" fontId="13" fillId="0" borderId="46" xfId="0" applyFont="1" applyBorder="1" applyAlignment="1">
      <alignment horizontal="center" vertical="center"/>
    </xf>
    <xf numFmtId="0" fontId="14" fillId="0" borderId="49" xfId="0" applyFont="1" applyBorder="1" applyAlignment="1">
      <alignment horizontal="center" vertical="center"/>
    </xf>
    <xf numFmtId="0" fontId="13" fillId="0" borderId="60" xfId="0" applyFont="1" applyBorder="1" applyAlignment="1">
      <alignment horizontal="center" vertical="center"/>
    </xf>
    <xf numFmtId="0" fontId="13" fillId="0" borderId="0" xfId="0" applyFont="1" applyBorder="1" applyAlignment="1">
      <alignment horizontal="center" vertical="center"/>
    </xf>
    <xf numFmtId="0" fontId="46" fillId="0" borderId="0" xfId="0" applyFont="1" applyBorder="1" applyAlignment="1">
      <alignment horizontal="center" vertical="center"/>
    </xf>
    <xf numFmtId="0" fontId="13" fillId="0" borderId="18" xfId="0" applyFont="1" applyBorder="1" applyAlignment="1">
      <alignment horizontal="distributed" vertical="center" indent="1"/>
    </xf>
    <xf numFmtId="0" fontId="13" fillId="0" borderId="21" xfId="0" applyFont="1" applyBorder="1" applyAlignment="1">
      <alignment horizontal="distributed" vertical="center" indent="1"/>
    </xf>
    <xf numFmtId="0" fontId="13" fillId="0" borderId="70"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9" xfId="0" applyFont="1" applyBorder="1" applyAlignment="1">
      <alignment horizontal="center" vertical="center"/>
    </xf>
    <xf numFmtId="0" fontId="56" fillId="0" borderId="0" xfId="0" applyFont="1" applyFill="1" applyAlignment="1">
      <alignment horizontal="left" vertical="center"/>
    </xf>
    <xf numFmtId="0" fontId="13" fillId="0" borderId="29" xfId="0" applyFont="1" applyFill="1" applyBorder="1" applyAlignment="1">
      <alignment horizontal="center" vertical="center"/>
    </xf>
    <xf numFmtId="0" fontId="13" fillId="0" borderId="35"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60" xfId="0" applyFont="1" applyFill="1" applyBorder="1" applyAlignment="1">
      <alignment horizontal="center" vertical="center" wrapText="1"/>
    </xf>
    <xf numFmtId="49" fontId="13" fillId="0" borderId="0" xfId="0" applyNumberFormat="1" applyFont="1" applyFill="1" applyBorder="1" applyAlignment="1">
      <alignment horizontal="left" vertical="center" wrapText="1"/>
    </xf>
    <xf numFmtId="0" fontId="13" fillId="0" borderId="46" xfId="0" applyFont="1" applyFill="1" applyBorder="1" applyAlignment="1">
      <alignment horizontal="right" vertical="center"/>
    </xf>
    <xf numFmtId="0" fontId="13" fillId="0" borderId="49" xfId="0" applyFont="1" applyFill="1" applyBorder="1" applyAlignment="1">
      <alignment horizontal="right" vertical="center"/>
    </xf>
    <xf numFmtId="0" fontId="13" fillId="0" borderId="49" xfId="0" applyFont="1" applyFill="1" applyBorder="1" applyAlignment="1">
      <alignment vertical="center"/>
    </xf>
  </cellXfs>
  <cellStyles count="73">
    <cellStyle name="20% - アクセント 1 2" xfId="58"/>
    <cellStyle name="20% - アクセント 2 2" xfId="32"/>
    <cellStyle name="20% - アクセント 3 2" xfId="35"/>
    <cellStyle name="20% - アクセント 4 2" xfId="36"/>
    <cellStyle name="20% - アクセント 5 2" xfId="33"/>
    <cellStyle name="20% - アクセント 6 2" xfId="57"/>
    <cellStyle name="40% - アクセント 1 2" xfId="34"/>
    <cellStyle name="40% - アクセント 2 2" xfId="37"/>
    <cellStyle name="40% - アクセント 3 2" xfId="38"/>
    <cellStyle name="40% - アクセント 4 2" xfId="39"/>
    <cellStyle name="40% - アクセント 5 2" xfId="40"/>
    <cellStyle name="40% - アクセント 6 2" xfId="41"/>
    <cellStyle name="60% - アクセント 1 2" xfId="42"/>
    <cellStyle name="60% - アクセント 2 2" xfId="43"/>
    <cellStyle name="60% - アクセント 3 2" xfId="44"/>
    <cellStyle name="60% - アクセント 4 2" xfId="45"/>
    <cellStyle name="60% - アクセント 5 2" xfId="46"/>
    <cellStyle name="60% - アクセント 6 2" xfId="47"/>
    <cellStyle name="Calc Currency (0)" xfId="3"/>
    <cellStyle name="Comma [0]_Full Year FY96" xfId="14"/>
    <cellStyle name="Comma_Full Year FY96" xfId="15"/>
    <cellStyle name="Currency [0]_CCOCPX" xfId="16"/>
    <cellStyle name="Currency_CCOCPX" xfId="17"/>
    <cellStyle name="entry" xfId="18"/>
    <cellStyle name="Grey" xfId="19"/>
    <cellStyle name="Header1" xfId="4"/>
    <cellStyle name="Header2" xfId="5"/>
    <cellStyle name="Input [yellow]" xfId="20"/>
    <cellStyle name="Normal - Style1" xfId="21"/>
    <cellStyle name="Normal_#18-Internet" xfId="6"/>
    <cellStyle name="Percent [2]" xfId="22"/>
    <cellStyle name="price" xfId="23"/>
    <cellStyle name="revised" xfId="24"/>
    <cellStyle name="section" xfId="25"/>
    <cellStyle name="subhead" xfId="26"/>
    <cellStyle name="title" xfId="27"/>
    <cellStyle name="アクセント 1 2" xfId="48"/>
    <cellStyle name="アクセント 2 2" xfId="49"/>
    <cellStyle name="アクセント 3 2" xfId="50"/>
    <cellStyle name="アクセント 4 2" xfId="51"/>
    <cellStyle name="アクセント 5 2" xfId="52"/>
    <cellStyle name="アクセント 6 2" xfId="53"/>
    <cellStyle name="センター" xfId="28"/>
    <cellStyle name="タイトル 2" xfId="31"/>
    <cellStyle name="チェック セル 2" xfId="54"/>
    <cellStyle name="どちらでもない 2" xfId="55"/>
    <cellStyle name="ハイパーリンク" xfId="2" builtinId="8"/>
    <cellStyle name="ハイパーリンク 2" xfId="7"/>
    <cellStyle name="メモ 2" xfId="56"/>
    <cellStyle name="リンク セル 2" xfId="60"/>
    <cellStyle name="悪い 2" xfId="61"/>
    <cellStyle name="計算 2" xfId="62"/>
    <cellStyle name="警告文 2" xfId="63"/>
    <cellStyle name="桁区切り 2" xfId="8"/>
    <cellStyle name="桁区切り 3" xfId="30"/>
    <cellStyle name="見出し 1 2" xfId="64"/>
    <cellStyle name="見出し 2 2" xfId="65"/>
    <cellStyle name="見出し 3 2" xfId="66"/>
    <cellStyle name="見出し 4 2" xfId="67"/>
    <cellStyle name="集計 2" xfId="68"/>
    <cellStyle name="出力 2" xfId="69"/>
    <cellStyle name="説明文 2" xfId="70"/>
    <cellStyle name="入力 2" xfId="71"/>
    <cellStyle name="標準" xfId="0" builtinId="0"/>
    <cellStyle name="標準 2" xfId="9"/>
    <cellStyle name="標準 2 2" xfId="1"/>
    <cellStyle name="標準 2_第１巻_表頭_CD-ROM収録" xfId="10"/>
    <cellStyle name="標準 3" xfId="11"/>
    <cellStyle name="標準 4" xfId="12"/>
    <cellStyle name="標準 5" xfId="13"/>
    <cellStyle name="標準 6" xfId="59"/>
    <cellStyle name="標準_121特別支援学校の状況" xfId="29"/>
    <cellStyle name="良い 2"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720001</xdr:colOff>
      <xdr:row>0</xdr:row>
      <xdr:rowOff>324000</xdr:rowOff>
    </xdr:to>
    <xdr:sp macro="" textlink="">
      <xdr:nvSpPr>
        <xdr:cNvPr id="2" name="額縁 1">
          <a:hlinkClick xmlns:r="http://schemas.openxmlformats.org/officeDocument/2006/relationships" r:id="rId1"/>
        </xdr:cNvPr>
        <xdr:cNvSpPr/>
      </xdr:nvSpPr>
      <xdr:spPr>
        <a:xfrm>
          <a:off x="1"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1</xdr:col>
      <xdr:colOff>243751</xdr:colOff>
      <xdr:row>0</xdr:row>
      <xdr:rowOff>324000</xdr:rowOff>
    </xdr:to>
    <xdr:sp macro="" textlink="">
      <xdr:nvSpPr>
        <xdr:cNvPr id="16" name="額縁 15">
          <a:hlinkClick xmlns:r="http://schemas.openxmlformats.org/officeDocument/2006/relationships" r:id="rId1"/>
        </xdr:cNvPr>
        <xdr:cNvSpPr/>
      </xdr:nvSpPr>
      <xdr:spPr>
        <a:xfrm>
          <a:off x="1"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24675</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テキスト 1"/>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 年 度</a:t>
          </a: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テキスト 2"/>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 資料：商工観光課</a:t>
          </a: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テキスト 4"/>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大</a:t>
          </a:r>
        </a:p>
        <a:p>
          <a:pPr algn="l" rtl="0">
            <a:defRPr sz="1000"/>
          </a:pPr>
          <a:endParaRPr lang="ja-JP" altLang="en-US" sz="1100" b="0" i="0" u="none" strike="noStrike" baseline="0">
            <a:solidFill>
              <a:srgbClr val="000000"/>
            </a:solidFill>
            <a:latin typeface="明朝"/>
          </a:endParaRPr>
        </a:p>
        <a:p>
          <a:pPr algn="l" rtl="0">
            <a:defRPr sz="1000"/>
          </a:pPr>
          <a:r>
            <a:rPr lang="ja-JP" altLang="en-US" sz="1100" b="0" i="0" u="none" strike="noStrike" baseline="0">
              <a:solidFill>
                <a:srgbClr val="000000"/>
              </a:solidFill>
              <a:latin typeface="明朝"/>
            </a:rPr>
            <a:t>ホ</a:t>
          </a:r>
        </a:p>
        <a:p>
          <a:pPr algn="l" rtl="0">
            <a:defRPr sz="1000"/>
          </a:pPr>
          <a:endParaRPr lang="ja-JP" altLang="en-US" sz="1100" b="0" i="0" u="none" strike="noStrike" baseline="0">
            <a:solidFill>
              <a:srgbClr val="000000"/>
            </a:solidFill>
            <a:latin typeface="明朝"/>
          </a:endParaRPr>
        </a:p>
        <a:p>
          <a:pPr algn="l" rtl="0">
            <a:defRPr sz="1000"/>
          </a:pPr>
          <a:r>
            <a:rPr lang="ja-JP" altLang="en-US" sz="1100" b="0" i="0" u="none" strike="noStrike" baseline="0">
              <a:solidFill>
                <a:srgbClr val="000000"/>
              </a:solidFill>
              <a:latin typeface="明朝"/>
            </a:rPr>
            <a:t>ー</a:t>
          </a:r>
        </a:p>
        <a:p>
          <a:pPr algn="l" rtl="0">
            <a:defRPr sz="1000"/>
          </a:pPr>
          <a:endParaRPr lang="ja-JP" altLang="en-US" sz="1100" b="0" i="0" u="none" strike="noStrike" baseline="0">
            <a:solidFill>
              <a:srgbClr val="000000"/>
            </a:solidFill>
            <a:latin typeface="明朝"/>
          </a:endParaRPr>
        </a:p>
        <a:p>
          <a:pPr algn="l" rtl="0">
            <a:defRPr sz="1000"/>
          </a:pPr>
          <a:r>
            <a:rPr lang="ja-JP" altLang="en-US" sz="1100" b="0" i="0" u="none" strike="noStrike" baseline="0">
              <a:solidFill>
                <a:srgbClr val="000000"/>
              </a:solidFill>
              <a:latin typeface="明朝"/>
            </a:rPr>
            <a:t>ル</a:t>
          </a:r>
        </a:p>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テキスト 5"/>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中</a:t>
          </a:r>
        </a:p>
        <a:p>
          <a:pPr algn="l" rtl="0">
            <a:defRPr sz="1000"/>
          </a:pPr>
          <a:endParaRPr lang="ja-JP" altLang="en-US" sz="1100" b="0" i="0" u="none" strike="noStrike" baseline="0">
            <a:solidFill>
              <a:srgbClr val="000000"/>
            </a:solidFill>
            <a:latin typeface="明朝"/>
          </a:endParaRPr>
        </a:p>
        <a:p>
          <a:pPr algn="l" rtl="0">
            <a:defRPr sz="1000"/>
          </a:pPr>
          <a:r>
            <a:rPr lang="ja-JP" altLang="en-US" sz="1100" b="0" i="0" u="none" strike="noStrike" baseline="0">
              <a:solidFill>
                <a:srgbClr val="000000"/>
              </a:solidFill>
              <a:latin typeface="明朝"/>
            </a:rPr>
            <a:t>ホ</a:t>
          </a:r>
        </a:p>
        <a:p>
          <a:pPr algn="l" rtl="0">
            <a:defRPr sz="1000"/>
          </a:pPr>
          <a:endParaRPr lang="ja-JP" altLang="en-US" sz="1100" b="0" i="0" u="none" strike="noStrike" baseline="0">
            <a:solidFill>
              <a:srgbClr val="000000"/>
            </a:solidFill>
            <a:latin typeface="明朝"/>
          </a:endParaRPr>
        </a:p>
        <a:p>
          <a:pPr algn="l" rtl="0">
            <a:defRPr sz="1000"/>
          </a:pPr>
          <a:r>
            <a:rPr lang="ja-JP" altLang="en-US" sz="1100" b="0" i="0" u="none" strike="noStrike" baseline="0">
              <a:solidFill>
                <a:srgbClr val="000000"/>
              </a:solidFill>
              <a:latin typeface="明朝"/>
            </a:rPr>
            <a:t>ー</a:t>
          </a:r>
        </a:p>
        <a:p>
          <a:pPr algn="l" rtl="0">
            <a:defRPr sz="1000"/>
          </a:pPr>
          <a:endParaRPr lang="ja-JP" altLang="en-US" sz="1100" b="0" i="0" u="none" strike="noStrike" baseline="0">
            <a:solidFill>
              <a:srgbClr val="000000"/>
            </a:solidFill>
            <a:latin typeface="明朝"/>
          </a:endParaRPr>
        </a:p>
        <a:p>
          <a:pPr algn="l" rtl="0">
            <a:defRPr sz="1000"/>
          </a:pPr>
          <a:r>
            <a:rPr lang="ja-JP" altLang="en-US" sz="1100" b="0" i="0" u="none" strike="noStrike" baseline="0">
              <a:solidFill>
                <a:srgbClr val="000000"/>
              </a:solidFill>
              <a:latin typeface="明朝"/>
            </a:rPr>
            <a:t>ル</a:t>
          </a:r>
        </a:p>
      </xdr:txBody>
    </xdr:sp>
    <xdr:clientData/>
  </xdr:twoCellAnchor>
  <xdr:twoCellAnchor>
    <xdr:from>
      <xdr:col>0</xdr:col>
      <xdr:colOff>0</xdr:colOff>
      <xdr:row>0</xdr:row>
      <xdr:rowOff>0</xdr:rowOff>
    </xdr:from>
    <xdr:to>
      <xdr:col>0</xdr:col>
      <xdr:colOff>0</xdr:colOff>
      <xdr:row>0</xdr:row>
      <xdr:rowOff>0</xdr:rowOff>
    </xdr:to>
    <xdr:sp macro="" textlink="">
      <xdr:nvSpPr>
        <xdr:cNvPr id="6" name="テキスト 6"/>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イベントホール</a:t>
          </a:r>
        </a:p>
      </xdr:txBody>
    </xdr:sp>
    <xdr:clientData/>
  </xdr:twoCellAnchor>
  <xdr:twoCellAnchor>
    <xdr:from>
      <xdr:col>0</xdr:col>
      <xdr:colOff>0</xdr:colOff>
      <xdr:row>0</xdr:row>
      <xdr:rowOff>0</xdr:rowOff>
    </xdr:from>
    <xdr:to>
      <xdr:col>0</xdr:col>
      <xdr:colOff>0</xdr:colOff>
      <xdr:row>0</xdr:row>
      <xdr:rowOff>0</xdr:rowOff>
    </xdr:to>
    <xdr:sp macro="" textlink="">
      <xdr:nvSpPr>
        <xdr:cNvPr id="7" name="テキスト 7"/>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資料：文化会館</a:t>
          </a:r>
        </a:p>
      </xdr:txBody>
    </xdr:sp>
    <xdr:clientData/>
  </xdr:twoCellAnchor>
  <xdr:twoCellAnchor editAs="absolute">
    <xdr:from>
      <xdr:col>0</xdr:col>
      <xdr:colOff>0</xdr:colOff>
      <xdr:row>0</xdr:row>
      <xdr:rowOff>0</xdr:rowOff>
    </xdr:from>
    <xdr:to>
      <xdr:col>0</xdr:col>
      <xdr:colOff>720000</xdr:colOff>
      <xdr:row>0</xdr:row>
      <xdr:rowOff>324000</xdr:rowOff>
    </xdr:to>
    <xdr:sp macro="" textlink="">
      <xdr:nvSpPr>
        <xdr:cNvPr id="10" name="額縁 9">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テキスト 1"/>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 年 度</a:t>
          </a: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テキスト 2"/>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 資料：商工観光課</a:t>
          </a: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テキスト 4"/>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大</a:t>
          </a:r>
        </a:p>
        <a:p>
          <a:pPr algn="l" rtl="0">
            <a:defRPr sz="1000"/>
          </a:pPr>
          <a:endParaRPr lang="ja-JP" altLang="en-US" sz="1100" b="0" i="0" u="none" strike="noStrike" baseline="0">
            <a:solidFill>
              <a:srgbClr val="000000"/>
            </a:solidFill>
            <a:latin typeface="明朝"/>
          </a:endParaRPr>
        </a:p>
        <a:p>
          <a:pPr algn="l" rtl="0">
            <a:defRPr sz="1000"/>
          </a:pPr>
          <a:r>
            <a:rPr lang="ja-JP" altLang="en-US" sz="1100" b="0" i="0" u="none" strike="noStrike" baseline="0">
              <a:solidFill>
                <a:srgbClr val="000000"/>
              </a:solidFill>
              <a:latin typeface="明朝"/>
            </a:rPr>
            <a:t>ホ</a:t>
          </a:r>
        </a:p>
        <a:p>
          <a:pPr algn="l" rtl="0">
            <a:defRPr sz="1000"/>
          </a:pPr>
          <a:endParaRPr lang="ja-JP" altLang="en-US" sz="1100" b="0" i="0" u="none" strike="noStrike" baseline="0">
            <a:solidFill>
              <a:srgbClr val="000000"/>
            </a:solidFill>
            <a:latin typeface="明朝"/>
          </a:endParaRPr>
        </a:p>
        <a:p>
          <a:pPr algn="l" rtl="0">
            <a:defRPr sz="1000"/>
          </a:pPr>
          <a:r>
            <a:rPr lang="ja-JP" altLang="en-US" sz="1100" b="0" i="0" u="none" strike="noStrike" baseline="0">
              <a:solidFill>
                <a:srgbClr val="000000"/>
              </a:solidFill>
              <a:latin typeface="明朝"/>
            </a:rPr>
            <a:t>ー</a:t>
          </a:r>
        </a:p>
        <a:p>
          <a:pPr algn="l" rtl="0">
            <a:defRPr sz="1000"/>
          </a:pPr>
          <a:endParaRPr lang="ja-JP" altLang="en-US" sz="1100" b="0" i="0" u="none" strike="noStrike" baseline="0">
            <a:solidFill>
              <a:srgbClr val="000000"/>
            </a:solidFill>
            <a:latin typeface="明朝"/>
          </a:endParaRPr>
        </a:p>
        <a:p>
          <a:pPr algn="l" rtl="0">
            <a:defRPr sz="1000"/>
          </a:pPr>
          <a:r>
            <a:rPr lang="ja-JP" altLang="en-US" sz="1100" b="0" i="0" u="none" strike="noStrike" baseline="0">
              <a:solidFill>
                <a:srgbClr val="000000"/>
              </a:solidFill>
              <a:latin typeface="明朝"/>
            </a:rPr>
            <a:t>ル</a:t>
          </a:r>
        </a:p>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テキスト 5"/>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中</a:t>
          </a:r>
        </a:p>
        <a:p>
          <a:pPr algn="l" rtl="0">
            <a:defRPr sz="1000"/>
          </a:pPr>
          <a:endParaRPr lang="ja-JP" altLang="en-US" sz="1100" b="0" i="0" u="none" strike="noStrike" baseline="0">
            <a:solidFill>
              <a:srgbClr val="000000"/>
            </a:solidFill>
            <a:latin typeface="明朝"/>
          </a:endParaRPr>
        </a:p>
        <a:p>
          <a:pPr algn="l" rtl="0">
            <a:defRPr sz="1000"/>
          </a:pPr>
          <a:r>
            <a:rPr lang="ja-JP" altLang="en-US" sz="1100" b="0" i="0" u="none" strike="noStrike" baseline="0">
              <a:solidFill>
                <a:srgbClr val="000000"/>
              </a:solidFill>
              <a:latin typeface="明朝"/>
            </a:rPr>
            <a:t>ホ</a:t>
          </a:r>
        </a:p>
        <a:p>
          <a:pPr algn="l" rtl="0">
            <a:defRPr sz="1000"/>
          </a:pPr>
          <a:endParaRPr lang="ja-JP" altLang="en-US" sz="1100" b="0" i="0" u="none" strike="noStrike" baseline="0">
            <a:solidFill>
              <a:srgbClr val="000000"/>
            </a:solidFill>
            <a:latin typeface="明朝"/>
          </a:endParaRPr>
        </a:p>
        <a:p>
          <a:pPr algn="l" rtl="0">
            <a:defRPr sz="1000"/>
          </a:pPr>
          <a:r>
            <a:rPr lang="ja-JP" altLang="en-US" sz="1100" b="0" i="0" u="none" strike="noStrike" baseline="0">
              <a:solidFill>
                <a:srgbClr val="000000"/>
              </a:solidFill>
              <a:latin typeface="明朝"/>
            </a:rPr>
            <a:t>ー</a:t>
          </a:r>
        </a:p>
        <a:p>
          <a:pPr algn="l" rtl="0">
            <a:defRPr sz="1000"/>
          </a:pPr>
          <a:endParaRPr lang="ja-JP" altLang="en-US" sz="1100" b="0" i="0" u="none" strike="noStrike" baseline="0">
            <a:solidFill>
              <a:srgbClr val="000000"/>
            </a:solidFill>
            <a:latin typeface="明朝"/>
          </a:endParaRPr>
        </a:p>
        <a:p>
          <a:pPr algn="l" rtl="0">
            <a:defRPr sz="1000"/>
          </a:pPr>
          <a:r>
            <a:rPr lang="ja-JP" altLang="en-US" sz="1100" b="0" i="0" u="none" strike="noStrike" baseline="0">
              <a:solidFill>
                <a:srgbClr val="000000"/>
              </a:solidFill>
              <a:latin typeface="明朝"/>
            </a:rPr>
            <a:t>ル</a:t>
          </a:r>
        </a:p>
      </xdr:txBody>
    </xdr:sp>
    <xdr:clientData/>
  </xdr:twoCellAnchor>
  <xdr:twoCellAnchor>
    <xdr:from>
      <xdr:col>0</xdr:col>
      <xdr:colOff>0</xdr:colOff>
      <xdr:row>0</xdr:row>
      <xdr:rowOff>0</xdr:rowOff>
    </xdr:from>
    <xdr:to>
      <xdr:col>0</xdr:col>
      <xdr:colOff>0</xdr:colOff>
      <xdr:row>0</xdr:row>
      <xdr:rowOff>0</xdr:rowOff>
    </xdr:to>
    <xdr:sp macro="" textlink="">
      <xdr:nvSpPr>
        <xdr:cNvPr id="6" name="テキスト 6"/>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イベントホール</a:t>
          </a:r>
        </a:p>
      </xdr:txBody>
    </xdr:sp>
    <xdr:clientData/>
  </xdr:twoCellAnchor>
  <xdr:twoCellAnchor>
    <xdr:from>
      <xdr:col>0</xdr:col>
      <xdr:colOff>0</xdr:colOff>
      <xdr:row>0</xdr:row>
      <xdr:rowOff>0</xdr:rowOff>
    </xdr:from>
    <xdr:to>
      <xdr:col>0</xdr:col>
      <xdr:colOff>0</xdr:colOff>
      <xdr:row>0</xdr:row>
      <xdr:rowOff>0</xdr:rowOff>
    </xdr:to>
    <xdr:sp macro="" textlink="">
      <xdr:nvSpPr>
        <xdr:cNvPr id="7" name="テキスト 7"/>
        <xdr:cNvSpPr txBox="1">
          <a:spLocks noChangeArrowheads="1"/>
        </xdr:cNvSpPr>
      </xdr:nvSpPr>
      <xdr:spPr bwMode="auto">
        <a:xfrm>
          <a:off x="0" y="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資料：文化会館</a:t>
          </a:r>
        </a:p>
      </xdr:txBody>
    </xdr:sp>
    <xdr:clientData/>
  </xdr:twoCellAnchor>
  <xdr:twoCellAnchor editAs="absolute">
    <xdr:from>
      <xdr:col>0</xdr:col>
      <xdr:colOff>0</xdr:colOff>
      <xdr:row>0</xdr:row>
      <xdr:rowOff>0</xdr:rowOff>
    </xdr:from>
    <xdr:to>
      <xdr:col>0</xdr:col>
      <xdr:colOff>720000</xdr:colOff>
      <xdr:row>0</xdr:row>
      <xdr:rowOff>324000</xdr:rowOff>
    </xdr:to>
    <xdr:sp macro="" textlink="">
      <xdr:nvSpPr>
        <xdr:cNvPr id="8" name="額縁 7">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5" name="額縁 4">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2</xdr:rowOff>
    </xdr:from>
    <xdr:to>
      <xdr:col>0</xdr:col>
      <xdr:colOff>720000</xdr:colOff>
      <xdr:row>0</xdr:row>
      <xdr:rowOff>324002</xdr:rowOff>
    </xdr:to>
    <xdr:sp macro="" textlink="">
      <xdr:nvSpPr>
        <xdr:cNvPr id="8" name="額縁 7">
          <a:hlinkClick xmlns:r="http://schemas.openxmlformats.org/officeDocument/2006/relationships" r:id="rId1"/>
        </xdr:cNvPr>
        <xdr:cNvSpPr/>
      </xdr:nvSpPr>
      <xdr:spPr>
        <a:xfrm>
          <a:off x="0" y="2"/>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1</xdr:colOff>
      <xdr:row>0</xdr:row>
      <xdr:rowOff>1</xdr:rowOff>
    </xdr:from>
    <xdr:to>
      <xdr:col>0</xdr:col>
      <xdr:colOff>720001</xdr:colOff>
      <xdr:row>0</xdr:row>
      <xdr:rowOff>324001</xdr:rowOff>
    </xdr:to>
    <xdr:sp macro="" textlink="">
      <xdr:nvSpPr>
        <xdr:cNvPr id="2" name="額縁 1">
          <a:hlinkClick xmlns:r="http://schemas.openxmlformats.org/officeDocument/2006/relationships" r:id="rId1"/>
        </xdr:cNvPr>
        <xdr:cNvSpPr/>
      </xdr:nvSpPr>
      <xdr:spPr>
        <a:xfrm>
          <a:off x="1"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1</xdr:colOff>
      <xdr:row>0</xdr:row>
      <xdr:rowOff>1</xdr:rowOff>
    </xdr:from>
    <xdr:to>
      <xdr:col>0</xdr:col>
      <xdr:colOff>720001</xdr:colOff>
      <xdr:row>0</xdr:row>
      <xdr:rowOff>324001</xdr:rowOff>
    </xdr:to>
    <xdr:sp macro="" textlink="">
      <xdr:nvSpPr>
        <xdr:cNvPr id="2" name="額縁 1">
          <a:hlinkClick xmlns:r="http://schemas.openxmlformats.org/officeDocument/2006/relationships" r:id="rId1"/>
        </xdr:cNvPr>
        <xdr:cNvSpPr/>
      </xdr:nvSpPr>
      <xdr:spPr>
        <a:xfrm>
          <a:off x="1"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0</xdr:col>
      <xdr:colOff>720001</xdr:colOff>
      <xdr:row>0</xdr:row>
      <xdr:rowOff>324000</xdr:rowOff>
    </xdr:to>
    <xdr:sp macro="" textlink="">
      <xdr:nvSpPr>
        <xdr:cNvPr id="3" name="額縁 2">
          <a:hlinkClick xmlns:r="http://schemas.openxmlformats.org/officeDocument/2006/relationships" r:id="rId1"/>
        </xdr:cNvPr>
        <xdr:cNvSpPr/>
      </xdr:nvSpPr>
      <xdr:spPr>
        <a:xfrm>
          <a:off x="1"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2</xdr:rowOff>
    </xdr:from>
    <xdr:to>
      <xdr:col>1</xdr:col>
      <xdr:colOff>5625</xdr:colOff>
      <xdr:row>0</xdr:row>
      <xdr:rowOff>324002</xdr:rowOff>
    </xdr:to>
    <xdr:sp macro="" textlink="">
      <xdr:nvSpPr>
        <xdr:cNvPr id="2" name="額縁 1">
          <a:hlinkClick xmlns:r="http://schemas.openxmlformats.org/officeDocument/2006/relationships" r:id="rId1"/>
        </xdr:cNvPr>
        <xdr:cNvSpPr/>
      </xdr:nvSpPr>
      <xdr:spPr>
        <a:xfrm>
          <a:off x="0" y="2"/>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5625</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0</xdr:col>
      <xdr:colOff>720001</xdr:colOff>
      <xdr:row>0</xdr:row>
      <xdr:rowOff>324000</xdr:rowOff>
    </xdr:to>
    <xdr:sp macro="" textlink="">
      <xdr:nvSpPr>
        <xdr:cNvPr id="2" name="額縁 1">
          <a:hlinkClick xmlns:r="http://schemas.openxmlformats.org/officeDocument/2006/relationships" r:id="rId1"/>
        </xdr:cNvPr>
        <xdr:cNvSpPr/>
      </xdr:nvSpPr>
      <xdr:spPr>
        <a:xfrm>
          <a:off x="1"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1</xdr:col>
      <xdr:colOff>243750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2</xdr:rowOff>
    </xdr:from>
    <xdr:to>
      <xdr:col>1</xdr:col>
      <xdr:colOff>377100</xdr:colOff>
      <xdr:row>0</xdr:row>
      <xdr:rowOff>324002</xdr:rowOff>
    </xdr:to>
    <xdr:sp macro="" textlink="">
      <xdr:nvSpPr>
        <xdr:cNvPr id="2" name="額縁 1">
          <a:hlinkClick xmlns:r="http://schemas.openxmlformats.org/officeDocument/2006/relationships" r:id="rId1"/>
        </xdr:cNvPr>
        <xdr:cNvSpPr/>
      </xdr:nvSpPr>
      <xdr:spPr>
        <a:xfrm>
          <a:off x="0" y="2"/>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1</xdr:col>
      <xdr:colOff>339000</xdr:colOff>
      <xdr:row>0</xdr:row>
      <xdr:rowOff>324001</xdr:rowOff>
    </xdr:to>
    <xdr:sp macro="" textlink="">
      <xdr:nvSpPr>
        <xdr:cNvPr id="3" name="額縁 2">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24"/>
  <sheetViews>
    <sheetView showGridLines="0" tabSelected="1" workbookViewId="0">
      <selection activeCell="B3" sqref="B3"/>
    </sheetView>
  </sheetViews>
  <sheetFormatPr defaultColWidth="9" defaultRowHeight="13.5"/>
  <cols>
    <col min="1" max="1" width="5.625" style="1" customWidth="1"/>
    <col min="2" max="2" width="7.125" style="1" customWidth="1"/>
    <col min="3" max="3" width="93.375" style="1" customWidth="1"/>
    <col min="4" max="4" width="25.625" style="8" customWidth="1"/>
    <col min="5" max="16384" width="9" style="1"/>
  </cols>
  <sheetData>
    <row r="1" spans="1:4" ht="30" customHeight="1">
      <c r="B1" s="657" t="s">
        <v>453</v>
      </c>
      <c r="C1" s="657"/>
      <c r="D1" s="657"/>
    </row>
    <row r="2" spans="1:4" ht="30" customHeight="1">
      <c r="B2" s="657" t="s">
        <v>373</v>
      </c>
      <c r="C2" s="657"/>
      <c r="D2" s="657"/>
    </row>
    <row r="3" spans="1:4" ht="30" customHeight="1" thickBot="1">
      <c r="B3" s="2" t="s">
        <v>0</v>
      </c>
      <c r="C3" s="3"/>
      <c r="D3" s="3"/>
    </row>
    <row r="4" spans="1:4" ht="35.1" customHeight="1">
      <c r="A4" s="4"/>
      <c r="B4" s="658" t="s">
        <v>1</v>
      </c>
      <c r="C4" s="659"/>
      <c r="D4" s="5" t="s">
        <v>2</v>
      </c>
    </row>
    <row r="5" spans="1:4" ht="35.1" customHeight="1">
      <c r="A5" s="4"/>
      <c r="B5" s="660" t="s">
        <v>379</v>
      </c>
      <c r="C5" s="660"/>
      <c r="D5" s="660"/>
    </row>
    <row r="6" spans="1:4" ht="35.1" customHeight="1">
      <c r="A6" s="4"/>
      <c r="B6" s="592" t="str">
        <f>HYPERLINK("#142!A1","142")</f>
        <v>142</v>
      </c>
      <c r="C6" s="609" t="str">
        <f>HYPERLINK("#142!A1","【幼稚園】園数，学級数，園児数及び教職員数")</f>
        <v>【幼稚園】園数，学級数，園児数及び教職員数</v>
      </c>
      <c r="D6" s="6" t="s">
        <v>382</v>
      </c>
    </row>
    <row r="7" spans="1:4" ht="35.1" customHeight="1">
      <c r="A7" s="4"/>
      <c r="B7" s="592" t="str">
        <f>HYPERLINK("#143!A1","143")</f>
        <v>143</v>
      </c>
      <c r="C7" s="609" t="str">
        <f>HYPERLINK("#143!A1","【幼保連携型認定こども園】園数，学級数，園児数及び教職員数")</f>
        <v>【幼保連携型認定こども園】園数，学級数，園児数及び教職員数</v>
      </c>
      <c r="D7" s="6" t="s">
        <v>382</v>
      </c>
    </row>
    <row r="8" spans="1:4" ht="35.1" customHeight="1">
      <c r="A8" s="4"/>
      <c r="B8" s="592" t="str">
        <f>HYPERLINK("#144!A1","144")</f>
        <v>144</v>
      </c>
      <c r="C8" s="609" t="str">
        <f>HYPERLINK("#144!A1","【小学校】学校数，学級数，児童数及び教職員数")</f>
        <v>【小学校】学校数，学級数，児童数及び教職員数</v>
      </c>
      <c r="D8" s="6" t="s">
        <v>382</v>
      </c>
    </row>
    <row r="9" spans="1:4" ht="35.1" customHeight="1">
      <c r="A9" s="4"/>
      <c r="B9" s="592" t="str">
        <f>HYPERLINK("#145!A1","145")</f>
        <v>145</v>
      </c>
      <c r="C9" s="609" t="str">
        <f>HYPERLINK("#145!A1","【中学校】学校数，学級数，生徒数及び教職員数")</f>
        <v>【中学校】学校数，学級数，生徒数及び教職員数</v>
      </c>
      <c r="D9" s="6" t="s">
        <v>382</v>
      </c>
    </row>
    <row r="10" spans="1:4" ht="35.1" customHeight="1">
      <c r="A10" s="4"/>
      <c r="B10" s="592" t="str">
        <f>HYPERLINK("#146!A1","146")</f>
        <v>146</v>
      </c>
      <c r="C10" s="609" t="str">
        <f>HYPERLINK("#146!A1","【高等学校】学校数，生徒数及び教職員数")</f>
        <v>【高等学校】学校数，生徒数及び教職員数</v>
      </c>
      <c r="D10" s="6" t="s">
        <v>382</v>
      </c>
    </row>
    <row r="11" spans="1:4" ht="35.1" customHeight="1">
      <c r="A11" s="4"/>
      <c r="B11" s="612" t="str">
        <f>HYPERLINK("#147!A1","147")</f>
        <v>147</v>
      </c>
      <c r="C11" s="609" t="str">
        <f>HYPERLINK("#147!A1","【特別支援学校】児童・生徒数及び教職員数")</f>
        <v>【特別支援学校】児童・生徒数及び教職員数</v>
      </c>
      <c r="D11" s="6" t="s">
        <v>382</v>
      </c>
    </row>
    <row r="12" spans="1:4" ht="35.1" customHeight="1">
      <c r="A12" s="4"/>
      <c r="B12" s="612" t="str">
        <f>HYPERLINK("#148!A1","148")</f>
        <v>148</v>
      </c>
      <c r="C12" s="609" t="str">
        <f>HYPERLINK("#148!A1","【中学校・高等学校】卒業後の状況")</f>
        <v>【中学校・高等学校】卒業後の状況</v>
      </c>
      <c r="D12" s="6" t="s">
        <v>382</v>
      </c>
    </row>
    <row r="13" spans="1:4" ht="35.1" customHeight="1">
      <c r="A13" s="4"/>
      <c r="B13" s="612" t="str">
        <f>HYPERLINK("#149!A1","149")</f>
        <v>149</v>
      </c>
      <c r="C13" s="609" t="str">
        <f>HYPERLINK("#149!A1","【市立小・中学校】学校数，学級数，児童・生徒数及び教職員数")</f>
        <v>【市立小・中学校】学校数，学級数，児童・生徒数及び教職員数</v>
      </c>
      <c r="D13" s="6" t="s">
        <v>382</v>
      </c>
    </row>
    <row r="14" spans="1:4" ht="35.1" customHeight="1">
      <c r="A14" s="4"/>
      <c r="B14" s="612" t="str">
        <f>HYPERLINK("#150!A1","150")</f>
        <v>150</v>
      </c>
      <c r="C14" s="609" t="str">
        <f>HYPERLINK("#150!A1","【市立小・中学校・幼稚園】学校別学級数，児童・生徒・園児数，教職員数，校地及び校舎等の概況")</f>
        <v>【市立小・中学校・幼稚園】学校別学級数，児童・生徒・園児数，教職員数，校地及び校舎等の概況</v>
      </c>
      <c r="D14" s="6" t="s">
        <v>383</v>
      </c>
    </row>
    <row r="15" spans="1:4" ht="35.1" customHeight="1">
      <c r="A15" s="4"/>
      <c r="B15" s="612" t="str">
        <f>HYPERLINK("#151!A1","151")</f>
        <v>151</v>
      </c>
      <c r="C15" s="609" t="str">
        <f>HYPERLINK("#151!A1","【市立小・中学校】施設整備状況")</f>
        <v>【市立小・中学校】施設整備状況</v>
      </c>
      <c r="D15" s="6" t="s">
        <v>382</v>
      </c>
    </row>
    <row r="16" spans="1:4" ht="35.1" customHeight="1">
      <c r="A16" s="4"/>
      <c r="B16" s="612" t="str">
        <f>HYPERLINK("#152!A1","152")</f>
        <v>152</v>
      </c>
      <c r="C16" s="609" t="str">
        <f>HYPERLINK("#152!A1","【市立小・中学校】児童・生徒の発育状況")</f>
        <v>【市立小・中学校】児童・生徒の発育状況</v>
      </c>
      <c r="D16" s="6" t="s">
        <v>384</v>
      </c>
    </row>
    <row r="17" spans="1:4" ht="35.1" customHeight="1">
      <c r="A17" s="4"/>
      <c r="B17" s="612" t="str">
        <f>HYPERLINK("#153!A1","153")</f>
        <v>153</v>
      </c>
      <c r="C17" s="609" t="str">
        <f>HYPERLINK("#153!A1","市立公民館の概況")</f>
        <v>市立公民館の概況</v>
      </c>
      <c r="D17" s="6" t="s">
        <v>383</v>
      </c>
    </row>
    <row r="18" spans="1:4" ht="35.1" customHeight="1">
      <c r="A18" s="4"/>
      <c r="B18" s="612" t="str">
        <f>HYPERLINK("#154①!A1","154-1")</f>
        <v>154-1</v>
      </c>
      <c r="C18" s="609" t="str">
        <f>HYPERLINK("#154①!A1","文化施設利用状況（文化会館）")</f>
        <v>文化施設利用状況（文化会館）</v>
      </c>
      <c r="D18" s="6" t="s">
        <v>385</v>
      </c>
    </row>
    <row r="19" spans="1:4" ht="35.1" customHeight="1">
      <c r="A19" s="4"/>
      <c r="B19" s="612" t="str">
        <f>HYPERLINK("#154②!A1","154-2")</f>
        <v>154-2</v>
      </c>
      <c r="C19" s="609" t="str">
        <f>HYPERLINK("#154②!A1","文化施設利用状況（東与賀文化ホール）")</f>
        <v>文化施設利用状況（東与賀文化ホール）</v>
      </c>
      <c r="D19" s="6" t="s">
        <v>386</v>
      </c>
    </row>
    <row r="20" spans="1:4" ht="35.1" customHeight="1">
      <c r="A20" s="4"/>
      <c r="B20" s="612" t="str">
        <f>HYPERLINK("#155!A1","155")</f>
        <v>155</v>
      </c>
      <c r="C20" s="610" t="str">
        <f>HYPERLINK("#155!A1","文化施設催物状況(公演回数)")</f>
        <v>文化施設催物状況(公演回数)</v>
      </c>
      <c r="D20" s="6" t="s">
        <v>385</v>
      </c>
    </row>
    <row r="21" spans="1:4" ht="35.1" customHeight="1">
      <c r="A21" s="4"/>
      <c r="B21" s="612" t="str">
        <f>HYPERLINK("#156!A1","156")</f>
        <v>156</v>
      </c>
      <c r="C21" s="609" t="str">
        <f>HYPERLINK("#156!A1","佐賀市青少年センター利用者数")</f>
        <v>佐賀市青少年センター利用者数</v>
      </c>
      <c r="D21" s="6" t="s">
        <v>385</v>
      </c>
    </row>
    <row r="22" spans="1:4" ht="35.1" customHeight="1">
      <c r="A22" s="4"/>
      <c r="B22" s="612" t="str">
        <f>HYPERLINK("#157!A1","157")</f>
        <v>157</v>
      </c>
      <c r="C22" s="610" t="str">
        <f>HYPERLINK("#157!A1","県立美術館及び博物館利用状況")</f>
        <v>県立美術館及び博物館利用状況</v>
      </c>
      <c r="D22" s="6" t="s">
        <v>385</v>
      </c>
    </row>
    <row r="23" spans="1:4" ht="35.1" customHeight="1">
      <c r="A23" s="4"/>
      <c r="B23" s="612" t="str">
        <f>HYPERLINK("#158!A1","158")</f>
        <v>158</v>
      </c>
      <c r="C23" s="610" t="str">
        <f>HYPERLINK("#158!A1","県立図書館利用状況")</f>
        <v>県立図書館利用状況</v>
      </c>
      <c r="D23" s="6" t="s">
        <v>385</v>
      </c>
    </row>
    <row r="24" spans="1:4" ht="35.1" customHeight="1" thickBot="1">
      <c r="A24" s="4"/>
      <c r="B24" s="613" t="str">
        <f>HYPERLINK("#159!A1","159")</f>
        <v>159</v>
      </c>
      <c r="C24" s="611" t="str">
        <f>HYPERLINK("#159!A1","佐賀市立図書館利用状況")</f>
        <v>佐賀市立図書館利用状況</v>
      </c>
      <c r="D24" s="7" t="s">
        <v>385</v>
      </c>
    </row>
  </sheetData>
  <mergeCells count="4">
    <mergeCell ref="B1:D1"/>
    <mergeCell ref="B2:D2"/>
    <mergeCell ref="B4:C4"/>
    <mergeCell ref="B5:D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73"/>
  <sheetViews>
    <sheetView showGridLines="0" zoomScale="85" zoomScaleNormal="85" workbookViewId="0"/>
  </sheetViews>
  <sheetFormatPr defaultRowHeight="13.5"/>
  <cols>
    <col min="1" max="1" width="13.375" style="31" customWidth="1"/>
    <col min="2" max="4" width="9" style="31" customWidth="1"/>
    <col min="5" max="5" width="11.5" style="31" customWidth="1"/>
    <col min="6" max="7" width="10" style="31" customWidth="1"/>
    <col min="8" max="9" width="9.5" style="31" customWidth="1"/>
    <col min="10" max="10" width="11.5" style="31" customWidth="1"/>
    <col min="11" max="11" width="10.75" style="31" customWidth="1"/>
    <col min="12" max="12" width="11" style="31" customWidth="1"/>
    <col min="13" max="13" width="11.125" style="31" customWidth="1"/>
    <col min="14" max="14" width="9.875" style="31" customWidth="1"/>
    <col min="15" max="15" width="10.75" style="31" customWidth="1"/>
    <col min="16" max="16" width="9.875" style="31" customWidth="1"/>
    <col min="17" max="18" width="8.625" style="31" customWidth="1"/>
    <col min="19" max="16384" width="9" style="31"/>
  </cols>
  <sheetData>
    <row r="1" spans="1:18" ht="30" customHeight="1">
      <c r="R1" s="32"/>
    </row>
    <row r="2" spans="1:18" ht="22.5" customHeight="1">
      <c r="A2" s="781" t="s">
        <v>426</v>
      </c>
      <c r="B2" s="781"/>
      <c r="C2" s="781"/>
      <c r="D2" s="781"/>
      <c r="E2" s="781"/>
      <c r="F2" s="781"/>
      <c r="G2" s="781"/>
      <c r="H2" s="781"/>
      <c r="I2" s="781"/>
      <c r="J2" s="782" t="s">
        <v>441</v>
      </c>
      <c r="K2" s="782"/>
      <c r="L2" s="782"/>
      <c r="M2" s="782"/>
      <c r="N2" s="782"/>
      <c r="O2" s="782"/>
      <c r="P2" s="782"/>
      <c r="Q2" s="782"/>
      <c r="R2" s="782"/>
    </row>
    <row r="3" spans="1:18" s="34" customFormat="1" ht="13.5" customHeight="1" thickBot="1">
      <c r="A3" s="271" t="s">
        <v>310</v>
      </c>
      <c r="B3" s="271"/>
      <c r="C3" s="271"/>
      <c r="D3" s="271"/>
      <c r="E3" s="271"/>
      <c r="F3" s="271"/>
      <c r="G3" s="271"/>
      <c r="H3" s="31"/>
      <c r="I3" s="31"/>
      <c r="J3" s="31"/>
      <c r="K3" s="31"/>
      <c r="L3" s="31"/>
      <c r="M3" s="31"/>
      <c r="N3" s="31"/>
      <c r="O3" s="31"/>
      <c r="P3" s="31"/>
      <c r="Q3" s="31"/>
      <c r="R3" s="272" t="s">
        <v>387</v>
      </c>
    </row>
    <row r="4" spans="1:18" s="36" customFormat="1" ht="19.5" customHeight="1">
      <c r="A4" s="783" t="s">
        <v>41</v>
      </c>
      <c r="B4" s="785" t="s">
        <v>42</v>
      </c>
      <c r="C4" s="786"/>
      <c r="D4" s="787"/>
      <c r="E4" s="785" t="s">
        <v>180</v>
      </c>
      <c r="F4" s="786"/>
      <c r="G4" s="787"/>
      <c r="H4" s="273" t="s">
        <v>164</v>
      </c>
      <c r="I4" s="788" t="s">
        <v>43</v>
      </c>
      <c r="J4" s="786" t="s">
        <v>44</v>
      </c>
      <c r="K4" s="787"/>
      <c r="L4" s="785" t="s">
        <v>45</v>
      </c>
      <c r="M4" s="786"/>
      <c r="N4" s="786"/>
      <c r="O4" s="787"/>
      <c r="P4" s="790" t="s">
        <v>165</v>
      </c>
      <c r="Q4" s="785" t="s">
        <v>247</v>
      </c>
      <c r="R4" s="786"/>
    </row>
    <row r="5" spans="1:18" s="36" customFormat="1" ht="28.5" customHeight="1">
      <c r="A5" s="784"/>
      <c r="B5" s="502" t="s">
        <v>46</v>
      </c>
      <c r="C5" s="503" t="s">
        <v>241</v>
      </c>
      <c r="D5" s="504" t="s">
        <v>242</v>
      </c>
      <c r="E5" s="502" t="s">
        <v>46</v>
      </c>
      <c r="F5" s="503" t="s">
        <v>11</v>
      </c>
      <c r="G5" s="504" t="s">
        <v>12</v>
      </c>
      <c r="H5" s="274" t="s">
        <v>46</v>
      </c>
      <c r="I5" s="789"/>
      <c r="J5" s="514" t="s">
        <v>166</v>
      </c>
      <c r="K5" s="515" t="s">
        <v>246</v>
      </c>
      <c r="L5" s="502" t="s">
        <v>47</v>
      </c>
      <c r="M5" s="503" t="s">
        <v>167</v>
      </c>
      <c r="N5" s="522" t="s">
        <v>168</v>
      </c>
      <c r="O5" s="515" t="s">
        <v>181</v>
      </c>
      <c r="P5" s="791"/>
      <c r="Q5" s="525" t="s">
        <v>182</v>
      </c>
      <c r="R5" s="526" t="s">
        <v>48</v>
      </c>
    </row>
    <row r="6" spans="1:18" s="36" customFormat="1" ht="18.95" customHeight="1">
      <c r="A6" s="341" t="s">
        <v>183</v>
      </c>
      <c r="B6" s="505">
        <v>621</v>
      </c>
      <c r="C6" s="506">
        <v>431</v>
      </c>
      <c r="D6" s="507">
        <v>190</v>
      </c>
      <c r="E6" s="505">
        <v>12017</v>
      </c>
      <c r="F6" s="506">
        <v>6188</v>
      </c>
      <c r="G6" s="507">
        <v>5829</v>
      </c>
      <c r="H6" s="275">
        <v>991</v>
      </c>
      <c r="I6" s="276">
        <v>119</v>
      </c>
      <c r="J6" s="516">
        <v>789550.54</v>
      </c>
      <c r="K6" s="517">
        <v>65.702799367562619</v>
      </c>
      <c r="L6" s="505">
        <v>154732</v>
      </c>
      <c r="M6" s="506">
        <v>144696</v>
      </c>
      <c r="N6" s="506">
        <v>10036</v>
      </c>
      <c r="O6" s="517">
        <v>12.876092202712824</v>
      </c>
      <c r="P6" s="275">
        <v>33117</v>
      </c>
      <c r="Q6" s="505">
        <v>622</v>
      </c>
      <c r="R6" s="527">
        <v>319</v>
      </c>
    </row>
    <row r="7" spans="1:18" s="36" customFormat="1" ht="18.95" customHeight="1">
      <c r="A7" s="339" t="s">
        <v>49</v>
      </c>
      <c r="B7" s="508">
        <v>16</v>
      </c>
      <c r="C7" s="509">
        <v>10</v>
      </c>
      <c r="D7" s="510">
        <v>6</v>
      </c>
      <c r="E7" s="508">
        <v>288</v>
      </c>
      <c r="F7" s="509">
        <v>147</v>
      </c>
      <c r="G7" s="510">
        <v>141</v>
      </c>
      <c r="H7" s="277">
        <v>28</v>
      </c>
      <c r="I7" s="278">
        <v>4</v>
      </c>
      <c r="J7" s="518">
        <v>20607</v>
      </c>
      <c r="K7" s="519">
        <v>71.552083333333329</v>
      </c>
      <c r="L7" s="508">
        <v>5692</v>
      </c>
      <c r="M7" s="509">
        <v>5614</v>
      </c>
      <c r="N7" s="509">
        <v>78</v>
      </c>
      <c r="O7" s="519">
        <v>19.763888888888889</v>
      </c>
      <c r="P7" s="277">
        <v>1049</v>
      </c>
      <c r="Q7" s="508">
        <v>16</v>
      </c>
      <c r="R7" s="528">
        <v>20</v>
      </c>
    </row>
    <row r="8" spans="1:18" s="36" customFormat="1" ht="18.95" customHeight="1">
      <c r="A8" s="339" t="s">
        <v>50</v>
      </c>
      <c r="B8" s="508">
        <v>16</v>
      </c>
      <c r="C8" s="509">
        <v>12</v>
      </c>
      <c r="D8" s="510">
        <v>4</v>
      </c>
      <c r="E8" s="508">
        <v>303</v>
      </c>
      <c r="F8" s="509">
        <v>150</v>
      </c>
      <c r="G8" s="510">
        <v>153</v>
      </c>
      <c r="H8" s="277">
        <v>25</v>
      </c>
      <c r="I8" s="278">
        <v>4</v>
      </c>
      <c r="J8" s="518">
        <v>30518</v>
      </c>
      <c r="K8" s="519">
        <v>100.71947194719472</v>
      </c>
      <c r="L8" s="508">
        <v>5670</v>
      </c>
      <c r="M8" s="509">
        <v>5601</v>
      </c>
      <c r="N8" s="509">
        <v>69</v>
      </c>
      <c r="O8" s="519">
        <v>18.712871287128714</v>
      </c>
      <c r="P8" s="277">
        <v>1200</v>
      </c>
      <c r="Q8" s="508">
        <v>16</v>
      </c>
      <c r="R8" s="528">
        <v>16</v>
      </c>
    </row>
    <row r="9" spans="1:18" s="36" customFormat="1" ht="18.95" customHeight="1">
      <c r="A9" s="339" t="s">
        <v>51</v>
      </c>
      <c r="B9" s="508">
        <v>21</v>
      </c>
      <c r="C9" s="509">
        <v>12</v>
      </c>
      <c r="D9" s="510">
        <v>9</v>
      </c>
      <c r="E9" s="508">
        <v>374</v>
      </c>
      <c r="F9" s="509">
        <v>202</v>
      </c>
      <c r="G9" s="510">
        <v>172</v>
      </c>
      <c r="H9" s="277">
        <v>32</v>
      </c>
      <c r="I9" s="278">
        <v>3</v>
      </c>
      <c r="J9" s="518">
        <v>24790</v>
      </c>
      <c r="K9" s="519">
        <v>66.283422459893046</v>
      </c>
      <c r="L9" s="508">
        <v>5705</v>
      </c>
      <c r="M9" s="509">
        <v>5627</v>
      </c>
      <c r="N9" s="509">
        <v>78</v>
      </c>
      <c r="O9" s="519">
        <v>15.254010695187166</v>
      </c>
      <c r="P9" s="277">
        <v>1230</v>
      </c>
      <c r="Q9" s="508">
        <v>21</v>
      </c>
      <c r="R9" s="528">
        <v>9</v>
      </c>
    </row>
    <row r="10" spans="1:18" s="36" customFormat="1" ht="18.95" customHeight="1">
      <c r="A10" s="339" t="s">
        <v>52</v>
      </c>
      <c r="B10" s="508">
        <v>29</v>
      </c>
      <c r="C10" s="509">
        <v>21</v>
      </c>
      <c r="D10" s="510">
        <v>8</v>
      </c>
      <c r="E10" s="508">
        <v>629</v>
      </c>
      <c r="F10" s="509">
        <v>336</v>
      </c>
      <c r="G10" s="510">
        <v>293</v>
      </c>
      <c r="H10" s="277">
        <v>46</v>
      </c>
      <c r="I10" s="278">
        <v>3</v>
      </c>
      <c r="J10" s="518">
        <v>30172</v>
      </c>
      <c r="K10" s="519">
        <v>47.968203497615264</v>
      </c>
      <c r="L10" s="508">
        <v>6046</v>
      </c>
      <c r="M10" s="509">
        <v>5970</v>
      </c>
      <c r="N10" s="509">
        <v>76</v>
      </c>
      <c r="O10" s="519">
        <v>9.6120826709062008</v>
      </c>
      <c r="P10" s="277">
        <v>1387</v>
      </c>
      <c r="Q10" s="508">
        <v>29</v>
      </c>
      <c r="R10" s="528">
        <v>13</v>
      </c>
    </row>
    <row r="11" spans="1:18" s="36" customFormat="1" ht="18.95" customHeight="1">
      <c r="A11" s="339" t="s">
        <v>53</v>
      </c>
      <c r="B11" s="508">
        <v>32</v>
      </c>
      <c r="C11" s="509">
        <v>22</v>
      </c>
      <c r="D11" s="510">
        <v>10</v>
      </c>
      <c r="E11" s="508">
        <v>733</v>
      </c>
      <c r="F11" s="509">
        <v>362</v>
      </c>
      <c r="G11" s="510">
        <v>371</v>
      </c>
      <c r="H11" s="277">
        <v>49</v>
      </c>
      <c r="I11" s="278">
        <v>3</v>
      </c>
      <c r="J11" s="518">
        <v>20816</v>
      </c>
      <c r="K11" s="519">
        <v>28.398362892223737</v>
      </c>
      <c r="L11" s="508">
        <v>5665</v>
      </c>
      <c r="M11" s="509">
        <v>5585</v>
      </c>
      <c r="N11" s="509">
        <v>80</v>
      </c>
      <c r="O11" s="519">
        <v>7.7285129604365617</v>
      </c>
      <c r="P11" s="277">
        <v>1200</v>
      </c>
      <c r="Q11" s="508">
        <v>32</v>
      </c>
      <c r="R11" s="528">
        <v>11</v>
      </c>
    </row>
    <row r="12" spans="1:18" s="36" customFormat="1" ht="18.95" customHeight="1">
      <c r="A12" s="339" t="s">
        <v>54</v>
      </c>
      <c r="B12" s="508">
        <v>16</v>
      </c>
      <c r="C12" s="509">
        <v>12</v>
      </c>
      <c r="D12" s="510">
        <v>4</v>
      </c>
      <c r="E12" s="508">
        <v>313</v>
      </c>
      <c r="F12" s="509">
        <v>153</v>
      </c>
      <c r="G12" s="510">
        <v>160</v>
      </c>
      <c r="H12" s="277">
        <v>30</v>
      </c>
      <c r="I12" s="278">
        <v>4</v>
      </c>
      <c r="J12" s="518">
        <v>22588</v>
      </c>
      <c r="K12" s="519">
        <v>72.16613418530352</v>
      </c>
      <c r="L12" s="508">
        <v>4706</v>
      </c>
      <c r="M12" s="509">
        <v>4608</v>
      </c>
      <c r="N12" s="509">
        <v>98</v>
      </c>
      <c r="O12" s="519">
        <v>15.035143769968052</v>
      </c>
      <c r="P12" s="277">
        <v>820</v>
      </c>
      <c r="Q12" s="508">
        <v>16</v>
      </c>
      <c r="R12" s="528">
        <v>8</v>
      </c>
    </row>
    <row r="13" spans="1:18" s="36" customFormat="1" ht="18.95" customHeight="1">
      <c r="A13" s="339" t="s">
        <v>55</v>
      </c>
      <c r="B13" s="508">
        <v>16</v>
      </c>
      <c r="C13" s="509">
        <v>12</v>
      </c>
      <c r="D13" s="510">
        <v>4</v>
      </c>
      <c r="E13" s="508">
        <v>276</v>
      </c>
      <c r="F13" s="509">
        <v>132</v>
      </c>
      <c r="G13" s="510">
        <v>144</v>
      </c>
      <c r="H13" s="277">
        <v>25</v>
      </c>
      <c r="I13" s="278">
        <v>8</v>
      </c>
      <c r="J13" s="518">
        <v>21257</v>
      </c>
      <c r="K13" s="519">
        <v>77.018115942028984</v>
      </c>
      <c r="L13" s="508">
        <v>4301</v>
      </c>
      <c r="M13" s="509">
        <v>4172</v>
      </c>
      <c r="N13" s="509">
        <v>129</v>
      </c>
      <c r="O13" s="519">
        <v>15.583333333333334</v>
      </c>
      <c r="P13" s="277">
        <v>999</v>
      </c>
      <c r="Q13" s="508">
        <v>16</v>
      </c>
      <c r="R13" s="528">
        <v>7</v>
      </c>
    </row>
    <row r="14" spans="1:18" s="36" customFormat="1" ht="18.95" customHeight="1">
      <c r="A14" s="339" t="s">
        <v>56</v>
      </c>
      <c r="B14" s="508">
        <v>19</v>
      </c>
      <c r="C14" s="509">
        <v>12</v>
      </c>
      <c r="D14" s="510">
        <v>7</v>
      </c>
      <c r="E14" s="508">
        <v>350</v>
      </c>
      <c r="F14" s="509">
        <v>189</v>
      </c>
      <c r="G14" s="510">
        <v>161</v>
      </c>
      <c r="H14" s="277">
        <v>27</v>
      </c>
      <c r="I14" s="278">
        <v>4</v>
      </c>
      <c r="J14" s="518">
        <v>18362</v>
      </c>
      <c r="K14" s="519">
        <v>52.462857142857146</v>
      </c>
      <c r="L14" s="508">
        <v>3630</v>
      </c>
      <c r="M14" s="509">
        <v>3431</v>
      </c>
      <c r="N14" s="509">
        <v>199</v>
      </c>
      <c r="O14" s="519">
        <v>10.371428571428572</v>
      </c>
      <c r="P14" s="277">
        <v>943</v>
      </c>
      <c r="Q14" s="508">
        <v>19</v>
      </c>
      <c r="R14" s="528">
        <v>6</v>
      </c>
    </row>
    <row r="15" spans="1:18" s="36" customFormat="1" ht="18.95" customHeight="1">
      <c r="A15" s="339" t="s">
        <v>57</v>
      </c>
      <c r="B15" s="508">
        <v>34</v>
      </c>
      <c r="C15" s="509">
        <v>24</v>
      </c>
      <c r="D15" s="510">
        <v>10</v>
      </c>
      <c r="E15" s="508">
        <v>790</v>
      </c>
      <c r="F15" s="509">
        <v>383</v>
      </c>
      <c r="G15" s="510">
        <v>407</v>
      </c>
      <c r="H15" s="277">
        <v>55</v>
      </c>
      <c r="I15" s="278">
        <v>3</v>
      </c>
      <c r="J15" s="518">
        <v>31211</v>
      </c>
      <c r="K15" s="519">
        <v>39.507594936708863</v>
      </c>
      <c r="L15" s="508">
        <v>6314</v>
      </c>
      <c r="M15" s="509">
        <v>5917</v>
      </c>
      <c r="N15" s="509">
        <v>397</v>
      </c>
      <c r="O15" s="519">
        <v>7.9924050632911392</v>
      </c>
      <c r="P15" s="277">
        <v>1200</v>
      </c>
      <c r="Q15" s="508">
        <v>34</v>
      </c>
      <c r="R15" s="528">
        <v>6</v>
      </c>
    </row>
    <row r="16" spans="1:18" s="36" customFormat="1" ht="18.95" customHeight="1">
      <c r="A16" s="339" t="s">
        <v>58</v>
      </c>
      <c r="B16" s="508">
        <v>35</v>
      </c>
      <c r="C16" s="509">
        <v>27</v>
      </c>
      <c r="D16" s="510">
        <v>8</v>
      </c>
      <c r="E16" s="508">
        <v>856</v>
      </c>
      <c r="F16" s="509">
        <v>435</v>
      </c>
      <c r="G16" s="510">
        <v>421</v>
      </c>
      <c r="H16" s="277">
        <v>57</v>
      </c>
      <c r="I16" s="278">
        <v>3</v>
      </c>
      <c r="J16" s="518">
        <v>24860</v>
      </c>
      <c r="K16" s="519">
        <v>29.042056074766354</v>
      </c>
      <c r="L16" s="508">
        <v>5440</v>
      </c>
      <c r="M16" s="509">
        <v>5360</v>
      </c>
      <c r="N16" s="509">
        <v>80</v>
      </c>
      <c r="O16" s="519">
        <v>6.3551401869158877</v>
      </c>
      <c r="P16" s="277">
        <v>1200</v>
      </c>
      <c r="Q16" s="508">
        <v>35</v>
      </c>
      <c r="R16" s="528">
        <v>11</v>
      </c>
    </row>
    <row r="17" spans="1:18" s="36" customFormat="1" ht="18.95" customHeight="1">
      <c r="A17" s="339" t="s">
        <v>59</v>
      </c>
      <c r="B17" s="508">
        <v>34</v>
      </c>
      <c r="C17" s="509">
        <v>24</v>
      </c>
      <c r="D17" s="510">
        <v>10</v>
      </c>
      <c r="E17" s="508">
        <v>743</v>
      </c>
      <c r="F17" s="509">
        <v>376</v>
      </c>
      <c r="G17" s="510">
        <v>367</v>
      </c>
      <c r="H17" s="277">
        <v>51</v>
      </c>
      <c r="I17" s="278">
        <v>3</v>
      </c>
      <c r="J17" s="518">
        <v>24586</v>
      </c>
      <c r="K17" s="519">
        <v>33.090174966352627</v>
      </c>
      <c r="L17" s="508">
        <v>5371</v>
      </c>
      <c r="M17" s="509">
        <v>5154</v>
      </c>
      <c r="N17" s="509">
        <v>217</v>
      </c>
      <c r="O17" s="519">
        <v>7.2288021534320324</v>
      </c>
      <c r="P17" s="277">
        <v>1064</v>
      </c>
      <c r="Q17" s="508">
        <v>34</v>
      </c>
      <c r="R17" s="528">
        <v>11</v>
      </c>
    </row>
    <row r="18" spans="1:18" s="36" customFormat="1" ht="18.95" customHeight="1">
      <c r="A18" s="339" t="s">
        <v>60</v>
      </c>
      <c r="B18" s="508">
        <v>21</v>
      </c>
      <c r="C18" s="509">
        <v>16</v>
      </c>
      <c r="D18" s="510">
        <v>5</v>
      </c>
      <c r="E18" s="508">
        <v>473</v>
      </c>
      <c r="F18" s="509">
        <v>260</v>
      </c>
      <c r="G18" s="510">
        <v>213</v>
      </c>
      <c r="H18" s="277">
        <v>37</v>
      </c>
      <c r="I18" s="278">
        <v>3</v>
      </c>
      <c r="J18" s="518">
        <v>19728</v>
      </c>
      <c r="K18" s="519">
        <v>41.708245243128964</v>
      </c>
      <c r="L18" s="508">
        <v>5729</v>
      </c>
      <c r="M18" s="509">
        <v>5649</v>
      </c>
      <c r="N18" s="509">
        <v>80</v>
      </c>
      <c r="O18" s="519">
        <v>12.112050739957716</v>
      </c>
      <c r="P18" s="277">
        <v>1049</v>
      </c>
      <c r="Q18" s="508">
        <v>21</v>
      </c>
      <c r="R18" s="528">
        <v>9</v>
      </c>
    </row>
    <row r="19" spans="1:18" s="36" customFormat="1" ht="18.95" customHeight="1">
      <c r="A19" s="339" t="s">
        <v>61</v>
      </c>
      <c r="B19" s="508">
        <v>32</v>
      </c>
      <c r="C19" s="509">
        <v>24</v>
      </c>
      <c r="D19" s="510">
        <v>8</v>
      </c>
      <c r="E19" s="508">
        <v>770</v>
      </c>
      <c r="F19" s="509">
        <v>393</v>
      </c>
      <c r="G19" s="510">
        <v>377</v>
      </c>
      <c r="H19" s="277">
        <v>51</v>
      </c>
      <c r="I19" s="278">
        <v>3</v>
      </c>
      <c r="J19" s="518">
        <v>28816</v>
      </c>
      <c r="K19" s="519">
        <v>37.423376623376626</v>
      </c>
      <c r="L19" s="508">
        <v>7091</v>
      </c>
      <c r="M19" s="509">
        <v>6962</v>
      </c>
      <c r="N19" s="509">
        <v>129</v>
      </c>
      <c r="O19" s="519">
        <v>9.209090909090909</v>
      </c>
      <c r="P19" s="277">
        <v>1200</v>
      </c>
      <c r="Q19" s="508">
        <v>32</v>
      </c>
      <c r="R19" s="528">
        <v>11</v>
      </c>
    </row>
    <row r="20" spans="1:18" s="36" customFormat="1" ht="18.95" customHeight="1">
      <c r="A20" s="339" t="s">
        <v>62</v>
      </c>
      <c r="B20" s="508">
        <v>13</v>
      </c>
      <c r="C20" s="509">
        <v>8</v>
      </c>
      <c r="D20" s="510">
        <v>5</v>
      </c>
      <c r="E20" s="508">
        <v>234</v>
      </c>
      <c r="F20" s="509">
        <v>126</v>
      </c>
      <c r="G20" s="510">
        <v>108</v>
      </c>
      <c r="H20" s="277">
        <v>21</v>
      </c>
      <c r="I20" s="278">
        <v>7</v>
      </c>
      <c r="J20" s="518">
        <v>22491</v>
      </c>
      <c r="K20" s="519">
        <v>96.115384615384613</v>
      </c>
      <c r="L20" s="508">
        <v>3461</v>
      </c>
      <c r="M20" s="509">
        <v>3383</v>
      </c>
      <c r="N20" s="509">
        <v>78</v>
      </c>
      <c r="O20" s="519">
        <v>14.790598290598291</v>
      </c>
      <c r="P20" s="277">
        <v>944</v>
      </c>
      <c r="Q20" s="508">
        <v>13</v>
      </c>
      <c r="R20" s="528">
        <v>9</v>
      </c>
    </row>
    <row r="21" spans="1:18" s="36" customFormat="1" ht="18.95" customHeight="1">
      <c r="A21" s="339" t="s">
        <v>63</v>
      </c>
      <c r="B21" s="508">
        <v>10</v>
      </c>
      <c r="C21" s="509">
        <v>6</v>
      </c>
      <c r="D21" s="510">
        <v>4</v>
      </c>
      <c r="E21" s="508">
        <v>141</v>
      </c>
      <c r="F21" s="509">
        <v>73</v>
      </c>
      <c r="G21" s="510">
        <v>68</v>
      </c>
      <c r="H21" s="277">
        <v>17</v>
      </c>
      <c r="I21" s="278">
        <v>4</v>
      </c>
      <c r="J21" s="518">
        <v>20531</v>
      </c>
      <c r="K21" s="519">
        <v>145.60992907801418</v>
      </c>
      <c r="L21" s="508">
        <v>3298</v>
      </c>
      <c r="M21" s="509">
        <v>3298</v>
      </c>
      <c r="N21" s="509" t="s">
        <v>370</v>
      </c>
      <c r="O21" s="519">
        <v>23.390070921985817</v>
      </c>
      <c r="P21" s="277">
        <v>1200</v>
      </c>
      <c r="Q21" s="508">
        <v>10</v>
      </c>
      <c r="R21" s="528">
        <v>7</v>
      </c>
    </row>
    <row r="22" spans="1:18" s="36" customFormat="1" ht="18.95" customHeight="1">
      <c r="A22" s="339" t="s">
        <v>64</v>
      </c>
      <c r="B22" s="508">
        <v>9</v>
      </c>
      <c r="C22" s="509">
        <v>6</v>
      </c>
      <c r="D22" s="510">
        <v>3</v>
      </c>
      <c r="E22" s="508">
        <v>88</v>
      </c>
      <c r="F22" s="509">
        <v>47</v>
      </c>
      <c r="G22" s="510">
        <v>41</v>
      </c>
      <c r="H22" s="277">
        <v>13</v>
      </c>
      <c r="I22" s="278">
        <v>4</v>
      </c>
      <c r="J22" s="518">
        <v>29092</v>
      </c>
      <c r="K22" s="519">
        <v>330.59090909090907</v>
      </c>
      <c r="L22" s="508">
        <v>1614</v>
      </c>
      <c r="M22" s="509">
        <v>1536</v>
      </c>
      <c r="N22" s="509">
        <v>78</v>
      </c>
      <c r="O22" s="519">
        <v>18.34090909090909</v>
      </c>
      <c r="P22" s="277">
        <v>589</v>
      </c>
      <c r="Q22" s="508">
        <v>9</v>
      </c>
      <c r="R22" s="529">
        <v>0</v>
      </c>
    </row>
    <row r="23" spans="1:18" s="36" customFormat="1" ht="18.95" customHeight="1">
      <c r="A23" s="339" t="s">
        <v>65</v>
      </c>
      <c r="B23" s="508">
        <v>21</v>
      </c>
      <c r="C23" s="509">
        <v>13</v>
      </c>
      <c r="D23" s="510">
        <v>8</v>
      </c>
      <c r="E23" s="508">
        <v>397</v>
      </c>
      <c r="F23" s="509">
        <v>220</v>
      </c>
      <c r="G23" s="510">
        <v>177</v>
      </c>
      <c r="H23" s="277">
        <v>30</v>
      </c>
      <c r="I23" s="278">
        <v>3</v>
      </c>
      <c r="J23" s="518">
        <v>23124</v>
      </c>
      <c r="K23" s="519">
        <v>58.246851385390428</v>
      </c>
      <c r="L23" s="508">
        <v>4807</v>
      </c>
      <c r="M23" s="509">
        <v>3779</v>
      </c>
      <c r="N23" s="509">
        <v>1028</v>
      </c>
      <c r="O23" s="519">
        <v>12.108312342569269</v>
      </c>
      <c r="P23" s="277">
        <v>945</v>
      </c>
      <c r="Q23" s="508">
        <v>21</v>
      </c>
      <c r="R23" s="528">
        <v>7</v>
      </c>
    </row>
    <row r="24" spans="1:18" s="36" customFormat="1" ht="18.95" customHeight="1">
      <c r="A24" s="339" t="s">
        <v>66</v>
      </c>
      <c r="B24" s="508">
        <v>19</v>
      </c>
      <c r="C24" s="509">
        <v>12</v>
      </c>
      <c r="D24" s="510">
        <v>7</v>
      </c>
      <c r="E24" s="508">
        <v>304</v>
      </c>
      <c r="F24" s="509">
        <v>158</v>
      </c>
      <c r="G24" s="510">
        <v>146</v>
      </c>
      <c r="H24" s="277">
        <v>26</v>
      </c>
      <c r="I24" s="278">
        <v>4</v>
      </c>
      <c r="J24" s="518">
        <v>21265.54</v>
      </c>
      <c r="K24" s="519">
        <v>69.95243421052632</v>
      </c>
      <c r="L24" s="508">
        <v>5022</v>
      </c>
      <c r="M24" s="509">
        <v>4944</v>
      </c>
      <c r="N24" s="509">
        <v>78</v>
      </c>
      <c r="O24" s="519">
        <v>16.519736842105264</v>
      </c>
      <c r="P24" s="277">
        <v>990</v>
      </c>
      <c r="Q24" s="508">
        <v>19</v>
      </c>
      <c r="R24" s="528">
        <v>8</v>
      </c>
    </row>
    <row r="25" spans="1:18" s="36" customFormat="1" ht="18.95" customHeight="1">
      <c r="A25" s="339" t="s">
        <v>67</v>
      </c>
      <c r="B25" s="508">
        <v>21</v>
      </c>
      <c r="C25" s="509">
        <v>13</v>
      </c>
      <c r="D25" s="510">
        <v>8</v>
      </c>
      <c r="E25" s="508">
        <v>416</v>
      </c>
      <c r="F25" s="509">
        <v>239</v>
      </c>
      <c r="G25" s="510">
        <v>177</v>
      </c>
      <c r="H25" s="277">
        <v>35</v>
      </c>
      <c r="I25" s="278">
        <v>3</v>
      </c>
      <c r="J25" s="518">
        <v>31583</v>
      </c>
      <c r="K25" s="519">
        <v>75.92067307692308</v>
      </c>
      <c r="L25" s="508">
        <v>5681</v>
      </c>
      <c r="M25" s="509">
        <v>5545</v>
      </c>
      <c r="N25" s="509">
        <v>136</v>
      </c>
      <c r="O25" s="519">
        <v>13.65625</v>
      </c>
      <c r="P25" s="277">
        <v>1049</v>
      </c>
      <c r="Q25" s="508">
        <v>21</v>
      </c>
      <c r="R25" s="528">
        <v>12</v>
      </c>
    </row>
    <row r="26" spans="1:18" s="36" customFormat="1" ht="18.95" customHeight="1">
      <c r="A26" s="339" t="s">
        <v>68</v>
      </c>
      <c r="B26" s="508">
        <v>14</v>
      </c>
      <c r="C26" s="509">
        <v>8</v>
      </c>
      <c r="D26" s="510">
        <v>6</v>
      </c>
      <c r="E26" s="508">
        <v>228</v>
      </c>
      <c r="F26" s="509">
        <v>121</v>
      </c>
      <c r="G26" s="510">
        <v>107</v>
      </c>
      <c r="H26" s="277">
        <v>22</v>
      </c>
      <c r="I26" s="278">
        <v>3</v>
      </c>
      <c r="J26" s="518">
        <v>20792</v>
      </c>
      <c r="K26" s="519">
        <v>91.192982456140356</v>
      </c>
      <c r="L26" s="508">
        <v>4225</v>
      </c>
      <c r="M26" s="509">
        <v>4225</v>
      </c>
      <c r="N26" s="523" t="s">
        <v>370</v>
      </c>
      <c r="O26" s="519">
        <v>18.530701754385966</v>
      </c>
      <c r="P26" s="277">
        <v>920</v>
      </c>
      <c r="Q26" s="508">
        <v>14</v>
      </c>
      <c r="R26" s="528">
        <v>10</v>
      </c>
    </row>
    <row r="27" spans="1:18" s="36" customFormat="1" ht="18.95" customHeight="1">
      <c r="A27" s="339" t="s">
        <v>69</v>
      </c>
      <c r="B27" s="508">
        <v>16</v>
      </c>
      <c r="C27" s="509">
        <v>10</v>
      </c>
      <c r="D27" s="510">
        <v>6</v>
      </c>
      <c r="E27" s="508">
        <v>244</v>
      </c>
      <c r="F27" s="509">
        <v>131</v>
      </c>
      <c r="G27" s="510">
        <v>113</v>
      </c>
      <c r="H27" s="277">
        <v>24</v>
      </c>
      <c r="I27" s="278">
        <v>3</v>
      </c>
      <c r="J27" s="518">
        <v>21815</v>
      </c>
      <c r="K27" s="519">
        <v>89.405737704918039</v>
      </c>
      <c r="L27" s="508">
        <v>4732</v>
      </c>
      <c r="M27" s="509">
        <v>4672</v>
      </c>
      <c r="N27" s="509">
        <v>60</v>
      </c>
      <c r="O27" s="519">
        <v>19.393442622950818</v>
      </c>
      <c r="P27" s="277">
        <v>991</v>
      </c>
      <c r="Q27" s="508">
        <v>16</v>
      </c>
      <c r="R27" s="528">
        <v>8</v>
      </c>
    </row>
    <row r="28" spans="1:18" s="36" customFormat="1" ht="18.95" customHeight="1">
      <c r="A28" s="339" t="s">
        <v>70</v>
      </c>
      <c r="B28" s="508">
        <v>25</v>
      </c>
      <c r="C28" s="509">
        <v>19</v>
      </c>
      <c r="D28" s="510">
        <v>6</v>
      </c>
      <c r="E28" s="508">
        <v>567</v>
      </c>
      <c r="F28" s="509">
        <v>290</v>
      </c>
      <c r="G28" s="510">
        <v>277</v>
      </c>
      <c r="H28" s="277">
        <v>35</v>
      </c>
      <c r="I28" s="278">
        <v>3</v>
      </c>
      <c r="J28" s="518">
        <v>20667</v>
      </c>
      <c r="K28" s="519">
        <v>36.449735449735449</v>
      </c>
      <c r="L28" s="508">
        <v>6105</v>
      </c>
      <c r="M28" s="509">
        <v>6040</v>
      </c>
      <c r="N28" s="523">
        <v>65</v>
      </c>
      <c r="O28" s="519">
        <v>10.767195767195767</v>
      </c>
      <c r="P28" s="277">
        <v>972</v>
      </c>
      <c r="Q28" s="508">
        <v>25</v>
      </c>
      <c r="R28" s="528">
        <v>10</v>
      </c>
    </row>
    <row r="29" spans="1:18" s="36" customFormat="1" ht="18.95" customHeight="1">
      <c r="A29" s="339" t="s">
        <v>71</v>
      </c>
      <c r="B29" s="508">
        <v>16</v>
      </c>
      <c r="C29" s="509">
        <v>12</v>
      </c>
      <c r="D29" s="510">
        <v>4</v>
      </c>
      <c r="E29" s="508">
        <v>347</v>
      </c>
      <c r="F29" s="509">
        <v>171</v>
      </c>
      <c r="G29" s="510">
        <v>176</v>
      </c>
      <c r="H29" s="277">
        <v>24</v>
      </c>
      <c r="I29" s="278">
        <v>4</v>
      </c>
      <c r="J29" s="518">
        <v>20569</v>
      </c>
      <c r="K29" s="519">
        <v>59.27665706051873</v>
      </c>
      <c r="L29" s="508">
        <v>4549</v>
      </c>
      <c r="M29" s="509">
        <v>4456</v>
      </c>
      <c r="N29" s="509">
        <v>93</v>
      </c>
      <c r="O29" s="519">
        <v>13.109510086455332</v>
      </c>
      <c r="P29" s="277">
        <v>942</v>
      </c>
      <c r="Q29" s="508">
        <v>16</v>
      </c>
      <c r="R29" s="528">
        <v>10</v>
      </c>
    </row>
    <row r="30" spans="1:18" s="36" customFormat="1" ht="18.95" customHeight="1">
      <c r="A30" s="339" t="s">
        <v>72</v>
      </c>
      <c r="B30" s="508">
        <v>6</v>
      </c>
      <c r="C30" s="509">
        <v>4</v>
      </c>
      <c r="D30" s="510">
        <v>2</v>
      </c>
      <c r="E30" s="508">
        <v>46</v>
      </c>
      <c r="F30" s="509">
        <v>19</v>
      </c>
      <c r="G30" s="510">
        <v>27</v>
      </c>
      <c r="H30" s="277">
        <v>13</v>
      </c>
      <c r="I30" s="278">
        <v>2</v>
      </c>
      <c r="J30" s="518">
        <v>8414</v>
      </c>
      <c r="K30" s="519">
        <v>182.91304347826087</v>
      </c>
      <c r="L30" s="508">
        <v>1880</v>
      </c>
      <c r="M30" s="509">
        <v>1849</v>
      </c>
      <c r="N30" s="509">
        <v>31</v>
      </c>
      <c r="O30" s="519">
        <v>40.869565217391305</v>
      </c>
      <c r="P30" s="279" t="s">
        <v>370</v>
      </c>
      <c r="Q30" s="508">
        <v>7</v>
      </c>
      <c r="R30" s="528">
        <v>6</v>
      </c>
    </row>
    <row r="31" spans="1:18" s="36" customFormat="1" ht="18.95" customHeight="1">
      <c r="A31" s="339" t="s">
        <v>73</v>
      </c>
      <c r="B31" s="508">
        <v>25</v>
      </c>
      <c r="C31" s="509">
        <v>18</v>
      </c>
      <c r="D31" s="510">
        <v>7</v>
      </c>
      <c r="E31" s="508">
        <v>549</v>
      </c>
      <c r="F31" s="509">
        <v>288</v>
      </c>
      <c r="G31" s="510">
        <v>261</v>
      </c>
      <c r="H31" s="277">
        <v>41</v>
      </c>
      <c r="I31" s="278">
        <v>3</v>
      </c>
      <c r="J31" s="518">
        <v>29046</v>
      </c>
      <c r="K31" s="519">
        <v>52.907103825136609</v>
      </c>
      <c r="L31" s="508">
        <v>5253</v>
      </c>
      <c r="M31" s="509">
        <v>5044</v>
      </c>
      <c r="N31" s="523">
        <v>209</v>
      </c>
      <c r="O31" s="519">
        <v>9.5683060109289624</v>
      </c>
      <c r="P31" s="277">
        <v>929</v>
      </c>
      <c r="Q31" s="508">
        <v>25</v>
      </c>
      <c r="R31" s="528">
        <v>8</v>
      </c>
    </row>
    <row r="32" spans="1:18" s="36" customFormat="1" ht="18.95" customHeight="1">
      <c r="A32" s="339" t="s">
        <v>74</v>
      </c>
      <c r="B32" s="508">
        <v>8</v>
      </c>
      <c r="C32" s="509">
        <v>6</v>
      </c>
      <c r="D32" s="510">
        <v>2</v>
      </c>
      <c r="E32" s="508">
        <v>71</v>
      </c>
      <c r="F32" s="509">
        <v>44</v>
      </c>
      <c r="G32" s="510">
        <v>27</v>
      </c>
      <c r="H32" s="277">
        <v>14</v>
      </c>
      <c r="I32" s="278">
        <v>2</v>
      </c>
      <c r="J32" s="518">
        <v>21380</v>
      </c>
      <c r="K32" s="519">
        <v>301.12676056338029</v>
      </c>
      <c r="L32" s="508">
        <v>2281</v>
      </c>
      <c r="M32" s="523" t="s">
        <v>370</v>
      </c>
      <c r="N32" s="523">
        <v>2281</v>
      </c>
      <c r="O32" s="519">
        <v>32.12676056338028</v>
      </c>
      <c r="P32" s="277">
        <v>892</v>
      </c>
      <c r="Q32" s="508">
        <v>8</v>
      </c>
      <c r="R32" s="528">
        <v>7</v>
      </c>
    </row>
    <row r="33" spans="1:18" s="36" customFormat="1" ht="18.95" customHeight="1">
      <c r="A33" s="339" t="s">
        <v>75</v>
      </c>
      <c r="B33" s="508">
        <v>5</v>
      </c>
      <c r="C33" s="509">
        <v>4</v>
      </c>
      <c r="D33" s="510">
        <v>1</v>
      </c>
      <c r="E33" s="508">
        <v>42</v>
      </c>
      <c r="F33" s="509">
        <v>20</v>
      </c>
      <c r="G33" s="510">
        <v>22</v>
      </c>
      <c r="H33" s="277">
        <v>10</v>
      </c>
      <c r="I33" s="278">
        <v>3</v>
      </c>
      <c r="J33" s="518">
        <v>19528</v>
      </c>
      <c r="K33" s="519">
        <v>464.95238095238096</v>
      </c>
      <c r="L33" s="508">
        <v>1324</v>
      </c>
      <c r="M33" s="509">
        <v>715</v>
      </c>
      <c r="N33" s="509">
        <v>609</v>
      </c>
      <c r="O33" s="519">
        <v>31.523809523809526</v>
      </c>
      <c r="P33" s="277">
        <v>569</v>
      </c>
      <c r="Q33" s="508">
        <v>5</v>
      </c>
      <c r="R33" s="528">
        <v>4</v>
      </c>
    </row>
    <row r="34" spans="1:18" s="36" customFormat="1" ht="18.95" customHeight="1">
      <c r="A34" s="339" t="s">
        <v>76</v>
      </c>
      <c r="B34" s="508">
        <v>3</v>
      </c>
      <c r="C34" s="509">
        <v>3</v>
      </c>
      <c r="D34" s="510">
        <v>0</v>
      </c>
      <c r="E34" s="508">
        <v>13</v>
      </c>
      <c r="F34" s="509">
        <v>6</v>
      </c>
      <c r="G34" s="510">
        <v>7</v>
      </c>
      <c r="H34" s="277">
        <v>9</v>
      </c>
      <c r="I34" s="278">
        <v>2</v>
      </c>
      <c r="J34" s="518">
        <v>18254</v>
      </c>
      <c r="K34" s="656">
        <v>1404.1538461538462</v>
      </c>
      <c r="L34" s="508">
        <v>1241</v>
      </c>
      <c r="M34" s="523" t="s">
        <v>370</v>
      </c>
      <c r="N34" s="509">
        <v>1241</v>
      </c>
      <c r="O34" s="519">
        <v>95.461538461538467</v>
      </c>
      <c r="P34" s="277">
        <v>463</v>
      </c>
      <c r="Q34" s="508">
        <v>3</v>
      </c>
      <c r="R34" s="528">
        <v>7</v>
      </c>
    </row>
    <row r="35" spans="1:18" s="36" customFormat="1" ht="18.95" customHeight="1">
      <c r="A35" s="339" t="s">
        <v>77</v>
      </c>
      <c r="B35" s="508">
        <v>6</v>
      </c>
      <c r="C35" s="509">
        <v>4</v>
      </c>
      <c r="D35" s="510">
        <v>2</v>
      </c>
      <c r="E35" s="508">
        <v>44</v>
      </c>
      <c r="F35" s="509">
        <v>21</v>
      </c>
      <c r="G35" s="510">
        <v>23</v>
      </c>
      <c r="H35" s="277">
        <v>11</v>
      </c>
      <c r="I35" s="278">
        <v>2</v>
      </c>
      <c r="J35" s="518">
        <v>12467</v>
      </c>
      <c r="K35" s="519">
        <v>283.34090909090907</v>
      </c>
      <c r="L35" s="508">
        <v>2568</v>
      </c>
      <c r="M35" s="509">
        <v>229</v>
      </c>
      <c r="N35" s="509">
        <v>2339</v>
      </c>
      <c r="O35" s="519">
        <v>58.363636363636367</v>
      </c>
      <c r="P35" s="277">
        <v>660</v>
      </c>
      <c r="Q35" s="508">
        <v>6</v>
      </c>
      <c r="R35" s="528">
        <v>9</v>
      </c>
    </row>
    <row r="36" spans="1:18" s="36" customFormat="1" ht="18.95" customHeight="1">
      <c r="A36" s="339" t="s">
        <v>78</v>
      </c>
      <c r="B36" s="508">
        <v>9</v>
      </c>
      <c r="C36" s="509">
        <v>6</v>
      </c>
      <c r="D36" s="510">
        <v>3</v>
      </c>
      <c r="E36" s="508">
        <v>79</v>
      </c>
      <c r="F36" s="509">
        <v>41</v>
      </c>
      <c r="G36" s="510">
        <v>38</v>
      </c>
      <c r="H36" s="277">
        <v>15</v>
      </c>
      <c r="I36" s="278">
        <v>3</v>
      </c>
      <c r="J36" s="518">
        <v>20438</v>
      </c>
      <c r="K36" s="519">
        <v>258.70886075949369</v>
      </c>
      <c r="L36" s="508">
        <v>4005</v>
      </c>
      <c r="M36" s="509">
        <v>4005</v>
      </c>
      <c r="N36" s="523" t="s">
        <v>370</v>
      </c>
      <c r="O36" s="519">
        <v>50.696202531645568</v>
      </c>
      <c r="P36" s="277">
        <v>696</v>
      </c>
      <c r="Q36" s="508">
        <v>9</v>
      </c>
      <c r="R36" s="528">
        <v>11</v>
      </c>
    </row>
    <row r="37" spans="1:18" s="36" customFormat="1" ht="18.95" customHeight="1">
      <c r="A37" s="339" t="s">
        <v>79</v>
      </c>
      <c r="B37" s="508">
        <v>8</v>
      </c>
      <c r="C37" s="509">
        <v>6</v>
      </c>
      <c r="D37" s="510">
        <v>2</v>
      </c>
      <c r="E37" s="508">
        <v>73</v>
      </c>
      <c r="F37" s="509">
        <v>40</v>
      </c>
      <c r="G37" s="510">
        <v>33</v>
      </c>
      <c r="H37" s="277">
        <v>15</v>
      </c>
      <c r="I37" s="278">
        <v>2</v>
      </c>
      <c r="J37" s="518">
        <v>15449</v>
      </c>
      <c r="K37" s="519">
        <v>211.63013698630138</v>
      </c>
      <c r="L37" s="508">
        <v>2303</v>
      </c>
      <c r="M37" s="509">
        <v>2303</v>
      </c>
      <c r="N37" s="523" t="s">
        <v>370</v>
      </c>
      <c r="O37" s="519">
        <v>31.547945205479451</v>
      </c>
      <c r="P37" s="277">
        <v>800</v>
      </c>
      <c r="Q37" s="508">
        <v>8</v>
      </c>
      <c r="R37" s="528">
        <v>7</v>
      </c>
    </row>
    <row r="38" spans="1:18" s="36" customFormat="1" ht="18.95" customHeight="1">
      <c r="A38" s="339" t="s">
        <v>80</v>
      </c>
      <c r="B38" s="508">
        <v>12</v>
      </c>
      <c r="C38" s="509">
        <v>8</v>
      </c>
      <c r="D38" s="510">
        <v>4</v>
      </c>
      <c r="E38" s="508">
        <v>211</v>
      </c>
      <c r="F38" s="509">
        <v>107</v>
      </c>
      <c r="G38" s="510">
        <v>104</v>
      </c>
      <c r="H38" s="277">
        <v>19</v>
      </c>
      <c r="I38" s="278">
        <v>3</v>
      </c>
      <c r="J38" s="518">
        <v>22886</v>
      </c>
      <c r="K38" s="519">
        <v>108.46445497630332</v>
      </c>
      <c r="L38" s="508">
        <v>4613</v>
      </c>
      <c r="M38" s="509">
        <v>4613</v>
      </c>
      <c r="N38" s="523" t="s">
        <v>370</v>
      </c>
      <c r="O38" s="519">
        <v>21.862559241706162</v>
      </c>
      <c r="P38" s="277">
        <v>941</v>
      </c>
      <c r="Q38" s="508">
        <v>12</v>
      </c>
      <c r="R38" s="528">
        <v>11</v>
      </c>
    </row>
    <row r="39" spans="1:18" s="36" customFormat="1" ht="18.95" customHeight="1">
      <c r="A39" s="339" t="s">
        <v>81</v>
      </c>
      <c r="B39" s="508">
        <v>16</v>
      </c>
      <c r="C39" s="509">
        <v>12</v>
      </c>
      <c r="D39" s="510">
        <v>4</v>
      </c>
      <c r="E39" s="508">
        <v>299</v>
      </c>
      <c r="F39" s="509">
        <v>149</v>
      </c>
      <c r="G39" s="510">
        <v>150</v>
      </c>
      <c r="H39" s="277">
        <v>24</v>
      </c>
      <c r="I39" s="278">
        <v>3</v>
      </c>
      <c r="J39" s="518">
        <v>24516</v>
      </c>
      <c r="K39" s="519">
        <v>81.993311036789294</v>
      </c>
      <c r="L39" s="508">
        <v>4273</v>
      </c>
      <c r="M39" s="509">
        <v>4273</v>
      </c>
      <c r="N39" s="523" t="s">
        <v>370</v>
      </c>
      <c r="O39" s="519">
        <v>14.290969899665551</v>
      </c>
      <c r="P39" s="277">
        <v>944</v>
      </c>
      <c r="Q39" s="508">
        <v>16</v>
      </c>
      <c r="R39" s="528">
        <v>8</v>
      </c>
    </row>
    <row r="40" spans="1:18" s="36" customFormat="1" ht="18.95" customHeight="1">
      <c r="A40" s="339" t="s">
        <v>82</v>
      </c>
      <c r="B40" s="508">
        <v>20</v>
      </c>
      <c r="C40" s="509">
        <v>12</v>
      </c>
      <c r="D40" s="510">
        <v>8</v>
      </c>
      <c r="E40" s="508">
        <v>376</v>
      </c>
      <c r="F40" s="509">
        <v>183</v>
      </c>
      <c r="G40" s="510">
        <v>193</v>
      </c>
      <c r="H40" s="277">
        <v>30</v>
      </c>
      <c r="I40" s="278">
        <v>4</v>
      </c>
      <c r="J40" s="518">
        <v>24579</v>
      </c>
      <c r="K40" s="519">
        <v>65.369680851063833</v>
      </c>
      <c r="L40" s="508">
        <v>4701</v>
      </c>
      <c r="M40" s="509">
        <v>4701</v>
      </c>
      <c r="N40" s="523" t="s">
        <v>370</v>
      </c>
      <c r="O40" s="519">
        <v>12.502659574468085</v>
      </c>
      <c r="P40" s="277">
        <v>1193</v>
      </c>
      <c r="Q40" s="508">
        <v>20</v>
      </c>
      <c r="R40" s="528">
        <v>9</v>
      </c>
    </row>
    <row r="41" spans="1:18" s="36" customFormat="1" ht="18.95" customHeight="1" thickBot="1">
      <c r="A41" s="340" t="s">
        <v>83</v>
      </c>
      <c r="B41" s="511">
        <v>18</v>
      </c>
      <c r="C41" s="512">
        <v>13</v>
      </c>
      <c r="D41" s="513">
        <v>5</v>
      </c>
      <c r="E41" s="511">
        <v>350</v>
      </c>
      <c r="F41" s="512">
        <v>176</v>
      </c>
      <c r="G41" s="513">
        <v>174</v>
      </c>
      <c r="H41" s="280">
        <v>30</v>
      </c>
      <c r="I41" s="281">
        <v>4</v>
      </c>
      <c r="J41" s="520">
        <v>22353</v>
      </c>
      <c r="K41" s="521">
        <v>63.865714285714283</v>
      </c>
      <c r="L41" s="511">
        <v>5436</v>
      </c>
      <c r="M41" s="512">
        <v>5436</v>
      </c>
      <c r="N41" s="524" t="s">
        <v>370</v>
      </c>
      <c r="O41" s="521">
        <v>15.531428571428572</v>
      </c>
      <c r="P41" s="280">
        <v>947</v>
      </c>
      <c r="Q41" s="511">
        <v>18</v>
      </c>
      <c r="R41" s="530">
        <v>13</v>
      </c>
    </row>
    <row r="42" spans="1:18" s="36" customFormat="1" ht="13.5" customHeight="1">
      <c r="A42" s="37"/>
      <c r="B42" s="21"/>
      <c r="C42" s="21"/>
      <c r="D42" s="21"/>
      <c r="E42" s="21"/>
      <c r="F42" s="21"/>
      <c r="G42" s="21"/>
      <c r="H42" s="21"/>
      <c r="I42" s="38"/>
      <c r="J42" s="22"/>
      <c r="K42" s="23"/>
      <c r="L42" s="22"/>
      <c r="M42" s="24"/>
      <c r="N42" s="25"/>
      <c r="O42" s="26"/>
      <c r="P42" s="22"/>
      <c r="Q42" s="22"/>
      <c r="R42" s="22"/>
    </row>
    <row r="43" spans="1:18" s="39" customFormat="1" ht="13.5" customHeight="1">
      <c r="A43" s="31"/>
      <c r="B43" s="614"/>
      <c r="C43" s="614"/>
      <c r="D43" s="614"/>
      <c r="E43" s="614"/>
      <c r="F43" s="614"/>
      <c r="G43" s="614"/>
      <c r="R43" s="32"/>
    </row>
    <row r="44" spans="1:18" ht="22.5" customHeight="1">
      <c r="A44" s="781" t="s">
        <v>426</v>
      </c>
      <c r="B44" s="781"/>
      <c r="C44" s="781"/>
      <c r="D44" s="781"/>
      <c r="E44" s="781"/>
      <c r="F44" s="781"/>
      <c r="G44" s="781"/>
      <c r="H44" s="781"/>
      <c r="I44" s="781"/>
      <c r="J44" s="782" t="s">
        <v>442</v>
      </c>
      <c r="K44" s="782"/>
      <c r="L44" s="782"/>
      <c r="M44" s="782"/>
      <c r="N44" s="782"/>
      <c r="O44" s="782"/>
      <c r="P44" s="782"/>
      <c r="Q44" s="782"/>
      <c r="R44" s="782"/>
    </row>
    <row r="45" spans="1:18" s="34" customFormat="1" ht="13.5" customHeight="1" thickBot="1">
      <c r="A45" s="33"/>
      <c r="B45" s="33"/>
      <c r="C45" s="33"/>
      <c r="D45" s="33"/>
      <c r="E45" s="33"/>
      <c r="F45" s="33"/>
      <c r="G45" s="33"/>
      <c r="R45" s="35"/>
    </row>
    <row r="46" spans="1:18" s="36" customFormat="1" ht="19.5" customHeight="1">
      <c r="A46" s="783" t="s">
        <v>41</v>
      </c>
      <c r="B46" s="785" t="s">
        <v>42</v>
      </c>
      <c r="C46" s="786"/>
      <c r="D46" s="787"/>
      <c r="E46" s="785" t="s">
        <v>84</v>
      </c>
      <c r="F46" s="786"/>
      <c r="G46" s="787"/>
      <c r="H46" s="273" t="s">
        <v>184</v>
      </c>
      <c r="I46" s="788" t="s">
        <v>43</v>
      </c>
      <c r="J46" s="786" t="s">
        <v>44</v>
      </c>
      <c r="K46" s="787"/>
      <c r="L46" s="785" t="s">
        <v>45</v>
      </c>
      <c r="M46" s="786"/>
      <c r="N46" s="786"/>
      <c r="O46" s="787"/>
      <c r="P46" s="790" t="s">
        <v>185</v>
      </c>
      <c r="Q46" s="785" t="s">
        <v>274</v>
      </c>
      <c r="R46" s="786"/>
    </row>
    <row r="47" spans="1:18" s="36" customFormat="1" ht="28.5" customHeight="1">
      <c r="A47" s="784"/>
      <c r="B47" s="502" t="s">
        <v>46</v>
      </c>
      <c r="C47" s="503" t="s">
        <v>241</v>
      </c>
      <c r="D47" s="504" t="s">
        <v>242</v>
      </c>
      <c r="E47" s="502" t="s">
        <v>46</v>
      </c>
      <c r="F47" s="503" t="s">
        <v>11</v>
      </c>
      <c r="G47" s="504" t="s">
        <v>12</v>
      </c>
      <c r="H47" s="274" t="s">
        <v>46</v>
      </c>
      <c r="I47" s="789"/>
      <c r="J47" s="514" t="s">
        <v>186</v>
      </c>
      <c r="K47" s="531" t="s">
        <v>243</v>
      </c>
      <c r="L47" s="502" t="s">
        <v>47</v>
      </c>
      <c r="M47" s="503" t="s">
        <v>187</v>
      </c>
      <c r="N47" s="522" t="s">
        <v>188</v>
      </c>
      <c r="O47" s="531" t="s">
        <v>243</v>
      </c>
      <c r="P47" s="791"/>
      <c r="Q47" s="525" t="s">
        <v>189</v>
      </c>
      <c r="R47" s="526" t="s">
        <v>48</v>
      </c>
    </row>
    <row r="48" spans="1:18" s="36" customFormat="1" ht="18.95" customHeight="1">
      <c r="A48" s="342" t="s">
        <v>190</v>
      </c>
      <c r="B48" s="505">
        <v>245</v>
      </c>
      <c r="C48" s="506">
        <v>161</v>
      </c>
      <c r="D48" s="507">
        <v>84</v>
      </c>
      <c r="E48" s="505">
        <v>5555</v>
      </c>
      <c r="F48" s="506">
        <v>2868</v>
      </c>
      <c r="G48" s="507">
        <v>2687</v>
      </c>
      <c r="H48" s="275">
        <v>530</v>
      </c>
      <c r="I48" s="276">
        <v>52</v>
      </c>
      <c r="J48" s="516">
        <v>458306</v>
      </c>
      <c r="K48" s="517">
        <v>82.503330333033304</v>
      </c>
      <c r="L48" s="505">
        <v>89667</v>
      </c>
      <c r="M48" s="506">
        <v>86436</v>
      </c>
      <c r="N48" s="506">
        <v>3231</v>
      </c>
      <c r="O48" s="517">
        <v>16.141674167416742</v>
      </c>
      <c r="P48" s="275">
        <v>23125</v>
      </c>
      <c r="Q48" s="505">
        <v>245</v>
      </c>
      <c r="R48" s="527">
        <v>277</v>
      </c>
    </row>
    <row r="49" spans="1:18" s="36" customFormat="1" ht="18.95" customHeight="1">
      <c r="A49" s="339" t="s">
        <v>85</v>
      </c>
      <c r="B49" s="508">
        <v>19</v>
      </c>
      <c r="C49" s="509">
        <v>12</v>
      </c>
      <c r="D49" s="510">
        <v>7</v>
      </c>
      <c r="E49" s="508">
        <v>453</v>
      </c>
      <c r="F49" s="509">
        <v>246</v>
      </c>
      <c r="G49" s="510">
        <v>207</v>
      </c>
      <c r="H49" s="277">
        <v>44</v>
      </c>
      <c r="I49" s="278">
        <v>3</v>
      </c>
      <c r="J49" s="518">
        <v>33941</v>
      </c>
      <c r="K49" s="519">
        <v>74.924944812362028</v>
      </c>
      <c r="L49" s="508">
        <v>5463</v>
      </c>
      <c r="M49" s="509">
        <v>5402</v>
      </c>
      <c r="N49" s="509">
        <v>61</v>
      </c>
      <c r="O49" s="519">
        <v>12.059602649006623</v>
      </c>
      <c r="P49" s="277">
        <v>1342</v>
      </c>
      <c r="Q49" s="508">
        <v>19</v>
      </c>
      <c r="R49" s="528">
        <v>17</v>
      </c>
    </row>
    <row r="50" spans="1:18" s="36" customFormat="1" ht="18.95" customHeight="1">
      <c r="A50" s="339" t="s">
        <v>86</v>
      </c>
      <c r="B50" s="508">
        <v>21</v>
      </c>
      <c r="C50" s="509">
        <v>14</v>
      </c>
      <c r="D50" s="510">
        <v>7</v>
      </c>
      <c r="E50" s="508">
        <v>553</v>
      </c>
      <c r="F50" s="509">
        <v>268</v>
      </c>
      <c r="G50" s="510">
        <v>285</v>
      </c>
      <c r="H50" s="277">
        <v>43</v>
      </c>
      <c r="I50" s="278">
        <v>3</v>
      </c>
      <c r="J50" s="518">
        <v>35119</v>
      </c>
      <c r="K50" s="519">
        <v>63.506329113924053</v>
      </c>
      <c r="L50" s="508">
        <v>7546</v>
      </c>
      <c r="M50" s="509">
        <v>7488</v>
      </c>
      <c r="N50" s="509">
        <v>58</v>
      </c>
      <c r="O50" s="519">
        <v>13.645569620253164</v>
      </c>
      <c r="P50" s="277">
        <v>1537</v>
      </c>
      <c r="Q50" s="508">
        <v>21</v>
      </c>
      <c r="R50" s="528">
        <v>18</v>
      </c>
    </row>
    <row r="51" spans="1:18" s="36" customFormat="1" ht="18.95" customHeight="1">
      <c r="A51" s="339" t="s">
        <v>87</v>
      </c>
      <c r="B51" s="508">
        <v>24</v>
      </c>
      <c r="C51" s="509">
        <v>14</v>
      </c>
      <c r="D51" s="510">
        <v>10</v>
      </c>
      <c r="E51" s="508">
        <v>483</v>
      </c>
      <c r="F51" s="509">
        <v>243</v>
      </c>
      <c r="G51" s="510">
        <v>240</v>
      </c>
      <c r="H51" s="277">
        <v>47</v>
      </c>
      <c r="I51" s="278">
        <v>3</v>
      </c>
      <c r="J51" s="518">
        <v>36319</v>
      </c>
      <c r="K51" s="519">
        <v>75.194616977225678</v>
      </c>
      <c r="L51" s="508">
        <v>8321</v>
      </c>
      <c r="M51" s="509">
        <v>8263</v>
      </c>
      <c r="N51" s="509">
        <v>58</v>
      </c>
      <c r="O51" s="519">
        <v>17.227743271221531</v>
      </c>
      <c r="P51" s="277">
        <v>1436</v>
      </c>
      <c r="Q51" s="508">
        <v>24</v>
      </c>
      <c r="R51" s="528">
        <v>20</v>
      </c>
    </row>
    <row r="52" spans="1:18" s="36" customFormat="1" ht="18.95" customHeight="1">
      <c r="A52" s="339" t="s">
        <v>88</v>
      </c>
      <c r="B52" s="508">
        <v>25</v>
      </c>
      <c r="C52" s="509">
        <v>17</v>
      </c>
      <c r="D52" s="510">
        <v>8</v>
      </c>
      <c r="E52" s="508">
        <v>653</v>
      </c>
      <c r="F52" s="509">
        <v>336</v>
      </c>
      <c r="G52" s="510">
        <v>317</v>
      </c>
      <c r="H52" s="277">
        <v>52</v>
      </c>
      <c r="I52" s="278">
        <v>3</v>
      </c>
      <c r="J52" s="518">
        <v>27954</v>
      </c>
      <c r="K52" s="519">
        <v>42.808575803981626</v>
      </c>
      <c r="L52" s="508">
        <v>7161</v>
      </c>
      <c r="M52" s="509">
        <v>7054</v>
      </c>
      <c r="N52" s="509">
        <v>107</v>
      </c>
      <c r="O52" s="519">
        <v>10.966309341500766</v>
      </c>
      <c r="P52" s="277">
        <v>1277</v>
      </c>
      <c r="Q52" s="508">
        <v>25</v>
      </c>
      <c r="R52" s="528">
        <v>18</v>
      </c>
    </row>
    <row r="53" spans="1:18" s="36" customFormat="1" ht="18.95" customHeight="1">
      <c r="A53" s="339" t="s">
        <v>89</v>
      </c>
      <c r="B53" s="508">
        <v>14</v>
      </c>
      <c r="C53" s="509">
        <v>10</v>
      </c>
      <c r="D53" s="510">
        <v>4</v>
      </c>
      <c r="E53" s="508">
        <v>361</v>
      </c>
      <c r="F53" s="509">
        <v>194</v>
      </c>
      <c r="G53" s="510">
        <v>167</v>
      </c>
      <c r="H53" s="277">
        <v>29</v>
      </c>
      <c r="I53" s="278">
        <v>3</v>
      </c>
      <c r="J53" s="518">
        <v>27891</v>
      </c>
      <c r="K53" s="519">
        <v>77.260387811634345</v>
      </c>
      <c r="L53" s="508">
        <v>6226</v>
      </c>
      <c r="M53" s="509">
        <v>6168</v>
      </c>
      <c r="N53" s="509">
        <v>58</v>
      </c>
      <c r="O53" s="519">
        <v>17.246537396121884</v>
      </c>
      <c r="P53" s="277">
        <v>1277</v>
      </c>
      <c r="Q53" s="508">
        <v>14</v>
      </c>
      <c r="R53" s="528">
        <v>23</v>
      </c>
    </row>
    <row r="54" spans="1:18" s="36" customFormat="1" ht="18.95" customHeight="1">
      <c r="A54" s="339" t="s">
        <v>90</v>
      </c>
      <c r="B54" s="508">
        <v>22</v>
      </c>
      <c r="C54" s="509">
        <v>14</v>
      </c>
      <c r="D54" s="510">
        <v>8</v>
      </c>
      <c r="E54" s="508">
        <v>499</v>
      </c>
      <c r="F54" s="509">
        <v>264</v>
      </c>
      <c r="G54" s="510">
        <v>235</v>
      </c>
      <c r="H54" s="277">
        <v>37</v>
      </c>
      <c r="I54" s="278">
        <v>3</v>
      </c>
      <c r="J54" s="518">
        <v>38889</v>
      </c>
      <c r="K54" s="519">
        <v>77.93386773547094</v>
      </c>
      <c r="L54" s="508">
        <v>5709</v>
      </c>
      <c r="M54" s="509">
        <v>5598</v>
      </c>
      <c r="N54" s="509">
        <v>111</v>
      </c>
      <c r="O54" s="519">
        <v>11.440881763527054</v>
      </c>
      <c r="P54" s="277">
        <v>1315</v>
      </c>
      <c r="Q54" s="508">
        <v>22</v>
      </c>
      <c r="R54" s="528">
        <v>14</v>
      </c>
    </row>
    <row r="55" spans="1:18" s="36" customFormat="1" ht="18.95" customHeight="1">
      <c r="A55" s="339" t="s">
        <v>91</v>
      </c>
      <c r="B55" s="508">
        <v>9</v>
      </c>
      <c r="C55" s="509">
        <v>6</v>
      </c>
      <c r="D55" s="510">
        <v>3</v>
      </c>
      <c r="E55" s="508">
        <v>202</v>
      </c>
      <c r="F55" s="509">
        <v>110</v>
      </c>
      <c r="G55" s="510">
        <v>92</v>
      </c>
      <c r="H55" s="277">
        <v>24</v>
      </c>
      <c r="I55" s="278">
        <v>3</v>
      </c>
      <c r="J55" s="518">
        <v>23524</v>
      </c>
      <c r="K55" s="519">
        <v>116.45544554455445</v>
      </c>
      <c r="L55" s="508">
        <v>3656</v>
      </c>
      <c r="M55" s="509">
        <v>3656</v>
      </c>
      <c r="N55" s="523" t="s">
        <v>370</v>
      </c>
      <c r="O55" s="519">
        <v>18.099009900990097</v>
      </c>
      <c r="P55" s="277">
        <v>1157</v>
      </c>
      <c r="Q55" s="508">
        <v>9</v>
      </c>
      <c r="R55" s="528">
        <v>11</v>
      </c>
    </row>
    <row r="56" spans="1:18" s="36" customFormat="1" ht="18.95" customHeight="1">
      <c r="A56" s="339" t="s">
        <v>64</v>
      </c>
      <c r="B56" s="508">
        <v>5</v>
      </c>
      <c r="C56" s="509">
        <v>3</v>
      </c>
      <c r="D56" s="510">
        <v>2</v>
      </c>
      <c r="E56" s="508">
        <v>41</v>
      </c>
      <c r="F56" s="509">
        <v>22</v>
      </c>
      <c r="G56" s="510">
        <v>19</v>
      </c>
      <c r="H56" s="277">
        <v>14</v>
      </c>
      <c r="I56" s="278">
        <v>3</v>
      </c>
      <c r="J56" s="518">
        <v>0</v>
      </c>
      <c r="K56" s="510">
        <v>0</v>
      </c>
      <c r="L56" s="508">
        <v>1998</v>
      </c>
      <c r="M56" s="509">
        <v>1886</v>
      </c>
      <c r="N56" s="509">
        <v>112</v>
      </c>
      <c r="O56" s="519">
        <v>48.731707317073173</v>
      </c>
      <c r="P56" s="277">
        <v>749</v>
      </c>
      <c r="Q56" s="508">
        <v>5</v>
      </c>
      <c r="R56" s="528">
        <v>9</v>
      </c>
    </row>
    <row r="57" spans="1:18" s="36" customFormat="1" ht="18.95" customHeight="1">
      <c r="A57" s="339" t="s">
        <v>61</v>
      </c>
      <c r="B57" s="508">
        <v>27</v>
      </c>
      <c r="C57" s="509">
        <v>17</v>
      </c>
      <c r="D57" s="510">
        <v>10</v>
      </c>
      <c r="E57" s="508">
        <v>662</v>
      </c>
      <c r="F57" s="509">
        <v>337</v>
      </c>
      <c r="G57" s="510">
        <v>325</v>
      </c>
      <c r="H57" s="277">
        <v>54</v>
      </c>
      <c r="I57" s="278">
        <v>3</v>
      </c>
      <c r="J57" s="518">
        <v>31600</v>
      </c>
      <c r="K57" s="519">
        <v>47.734138972809667</v>
      </c>
      <c r="L57" s="508">
        <v>5983</v>
      </c>
      <c r="M57" s="509">
        <v>5876</v>
      </c>
      <c r="N57" s="509">
        <v>107</v>
      </c>
      <c r="O57" s="519">
        <v>9.0377643504531715</v>
      </c>
      <c r="P57" s="277">
        <v>1375</v>
      </c>
      <c r="Q57" s="508">
        <v>27</v>
      </c>
      <c r="R57" s="528">
        <v>15</v>
      </c>
    </row>
    <row r="58" spans="1:18" s="36" customFormat="1" ht="18.95" customHeight="1">
      <c r="A58" s="339" t="s">
        <v>92</v>
      </c>
      <c r="B58" s="508">
        <v>11</v>
      </c>
      <c r="C58" s="509">
        <v>6</v>
      </c>
      <c r="D58" s="510">
        <v>5</v>
      </c>
      <c r="E58" s="508">
        <v>234</v>
      </c>
      <c r="F58" s="509">
        <v>124</v>
      </c>
      <c r="G58" s="510">
        <v>110</v>
      </c>
      <c r="H58" s="277">
        <v>26</v>
      </c>
      <c r="I58" s="278">
        <v>3</v>
      </c>
      <c r="J58" s="518">
        <v>27746</v>
      </c>
      <c r="K58" s="519">
        <v>118.57264957264957</v>
      </c>
      <c r="L58" s="508">
        <v>4504</v>
      </c>
      <c r="M58" s="509">
        <v>4483</v>
      </c>
      <c r="N58" s="509">
        <v>21</v>
      </c>
      <c r="O58" s="519">
        <v>19.247863247863247</v>
      </c>
      <c r="P58" s="277">
        <v>1151</v>
      </c>
      <c r="Q58" s="508">
        <v>11</v>
      </c>
      <c r="R58" s="528">
        <v>18</v>
      </c>
    </row>
    <row r="59" spans="1:18" s="36" customFormat="1" ht="18.95" customHeight="1">
      <c r="A59" s="339" t="s">
        <v>93</v>
      </c>
      <c r="B59" s="508">
        <v>21</v>
      </c>
      <c r="C59" s="509">
        <v>16</v>
      </c>
      <c r="D59" s="510">
        <v>5</v>
      </c>
      <c r="E59" s="508">
        <v>593</v>
      </c>
      <c r="F59" s="509">
        <v>320</v>
      </c>
      <c r="G59" s="510">
        <v>273</v>
      </c>
      <c r="H59" s="277">
        <v>41</v>
      </c>
      <c r="I59" s="278">
        <v>3</v>
      </c>
      <c r="J59" s="518">
        <v>43594</v>
      </c>
      <c r="K59" s="519">
        <v>73.514333895446882</v>
      </c>
      <c r="L59" s="508">
        <v>7709</v>
      </c>
      <c r="M59" s="509">
        <v>7709</v>
      </c>
      <c r="N59" s="523" t="s">
        <v>370</v>
      </c>
      <c r="O59" s="519">
        <v>13</v>
      </c>
      <c r="P59" s="277">
        <v>2315</v>
      </c>
      <c r="Q59" s="508">
        <v>21</v>
      </c>
      <c r="R59" s="528">
        <v>23</v>
      </c>
    </row>
    <row r="60" spans="1:18" s="36" customFormat="1" ht="18.95" customHeight="1">
      <c r="A60" s="339" t="s">
        <v>72</v>
      </c>
      <c r="B60" s="508">
        <v>5</v>
      </c>
      <c r="C60" s="509">
        <v>3</v>
      </c>
      <c r="D60" s="510">
        <v>2</v>
      </c>
      <c r="E60" s="508">
        <v>37</v>
      </c>
      <c r="F60" s="509">
        <v>24</v>
      </c>
      <c r="G60" s="510">
        <v>13</v>
      </c>
      <c r="H60" s="277">
        <v>15</v>
      </c>
      <c r="I60" s="278">
        <v>2</v>
      </c>
      <c r="J60" s="518">
        <v>15815</v>
      </c>
      <c r="K60" s="519">
        <v>427.43243243243245</v>
      </c>
      <c r="L60" s="508">
        <v>2222</v>
      </c>
      <c r="M60" s="509">
        <v>2202</v>
      </c>
      <c r="N60" s="509">
        <v>20</v>
      </c>
      <c r="O60" s="519">
        <v>60.054054054054056</v>
      </c>
      <c r="P60" s="277">
        <v>897</v>
      </c>
      <c r="Q60" s="508">
        <v>5</v>
      </c>
      <c r="R60" s="528">
        <v>10</v>
      </c>
    </row>
    <row r="61" spans="1:18" s="36" customFormat="1" ht="18.95" customHeight="1">
      <c r="A61" s="339" t="s">
        <v>74</v>
      </c>
      <c r="B61" s="508">
        <v>5</v>
      </c>
      <c r="C61" s="509">
        <v>3</v>
      </c>
      <c r="D61" s="510">
        <v>2</v>
      </c>
      <c r="E61" s="508">
        <v>31</v>
      </c>
      <c r="F61" s="509">
        <v>13</v>
      </c>
      <c r="G61" s="510">
        <v>18</v>
      </c>
      <c r="H61" s="277">
        <v>12</v>
      </c>
      <c r="I61" s="278">
        <v>2</v>
      </c>
      <c r="J61" s="518">
        <v>17279</v>
      </c>
      <c r="K61" s="519">
        <v>557.38709677419354</v>
      </c>
      <c r="L61" s="508">
        <v>2398</v>
      </c>
      <c r="M61" s="509">
        <v>539</v>
      </c>
      <c r="N61" s="509">
        <v>1859</v>
      </c>
      <c r="O61" s="519">
        <v>77.354838709677423</v>
      </c>
      <c r="P61" s="277">
        <v>961</v>
      </c>
      <c r="Q61" s="508">
        <v>5</v>
      </c>
      <c r="R61" s="528">
        <v>8</v>
      </c>
    </row>
    <row r="62" spans="1:18" s="36" customFormat="1" ht="18.95" customHeight="1">
      <c r="A62" s="339" t="s">
        <v>75</v>
      </c>
      <c r="B62" s="508">
        <v>2</v>
      </c>
      <c r="C62" s="509">
        <v>2</v>
      </c>
      <c r="D62" s="510">
        <v>0</v>
      </c>
      <c r="E62" s="508">
        <v>17</v>
      </c>
      <c r="F62" s="509">
        <v>10</v>
      </c>
      <c r="G62" s="510">
        <v>7</v>
      </c>
      <c r="H62" s="277">
        <v>9</v>
      </c>
      <c r="I62" s="278">
        <v>3</v>
      </c>
      <c r="J62" s="518">
        <v>0</v>
      </c>
      <c r="K62" s="510">
        <v>0</v>
      </c>
      <c r="L62" s="508">
        <v>2161</v>
      </c>
      <c r="M62" s="509">
        <v>1511</v>
      </c>
      <c r="N62" s="509">
        <v>650</v>
      </c>
      <c r="O62" s="519">
        <v>127.11764705882354</v>
      </c>
      <c r="P62" s="277">
        <v>725</v>
      </c>
      <c r="Q62" s="508">
        <v>2</v>
      </c>
      <c r="R62" s="528">
        <v>10</v>
      </c>
    </row>
    <row r="63" spans="1:18" s="36" customFormat="1" ht="18.95" customHeight="1">
      <c r="A63" s="339" t="s">
        <v>77</v>
      </c>
      <c r="B63" s="508">
        <v>5</v>
      </c>
      <c r="C63" s="509">
        <v>3</v>
      </c>
      <c r="D63" s="510">
        <v>2</v>
      </c>
      <c r="E63" s="508">
        <v>32</v>
      </c>
      <c r="F63" s="509">
        <v>19</v>
      </c>
      <c r="G63" s="510">
        <v>13</v>
      </c>
      <c r="H63" s="277">
        <v>11</v>
      </c>
      <c r="I63" s="278">
        <v>2</v>
      </c>
      <c r="J63" s="518">
        <v>9394</v>
      </c>
      <c r="K63" s="519">
        <v>293.5625</v>
      </c>
      <c r="L63" s="508">
        <v>1829</v>
      </c>
      <c r="M63" s="509">
        <v>1829</v>
      </c>
      <c r="N63" s="523" t="s">
        <v>370</v>
      </c>
      <c r="O63" s="519">
        <v>57.15625</v>
      </c>
      <c r="P63" s="277">
        <v>455</v>
      </c>
      <c r="Q63" s="508">
        <v>5</v>
      </c>
      <c r="R63" s="528">
        <v>5</v>
      </c>
    </row>
    <row r="64" spans="1:18" s="36" customFormat="1" ht="18.95" customHeight="1">
      <c r="A64" s="339" t="s">
        <v>94</v>
      </c>
      <c r="B64" s="508">
        <v>10</v>
      </c>
      <c r="C64" s="509">
        <v>8</v>
      </c>
      <c r="D64" s="510">
        <v>2</v>
      </c>
      <c r="E64" s="508">
        <v>267</v>
      </c>
      <c r="F64" s="509">
        <v>122</v>
      </c>
      <c r="G64" s="510">
        <v>145</v>
      </c>
      <c r="H64" s="277">
        <v>23</v>
      </c>
      <c r="I64" s="278">
        <v>3</v>
      </c>
      <c r="J64" s="518">
        <v>32095</v>
      </c>
      <c r="K64" s="519">
        <v>120.2059925093633</v>
      </c>
      <c r="L64" s="508">
        <v>7660</v>
      </c>
      <c r="M64" s="509">
        <v>7660</v>
      </c>
      <c r="N64" s="523" t="s">
        <v>370</v>
      </c>
      <c r="O64" s="519">
        <v>28.689138576779026</v>
      </c>
      <c r="P64" s="277">
        <v>2595</v>
      </c>
      <c r="Q64" s="508">
        <v>10</v>
      </c>
      <c r="R64" s="529">
        <v>29</v>
      </c>
    </row>
    <row r="65" spans="1:18" s="36" customFormat="1" ht="18.95" customHeight="1">
      <c r="A65" s="339" t="s">
        <v>82</v>
      </c>
      <c r="B65" s="508">
        <v>11</v>
      </c>
      <c r="C65" s="509">
        <v>7</v>
      </c>
      <c r="D65" s="510">
        <v>4</v>
      </c>
      <c r="E65" s="508">
        <v>227</v>
      </c>
      <c r="F65" s="509">
        <v>107</v>
      </c>
      <c r="G65" s="510">
        <v>120</v>
      </c>
      <c r="H65" s="277">
        <v>27</v>
      </c>
      <c r="I65" s="278">
        <v>3</v>
      </c>
      <c r="J65" s="518">
        <v>28992</v>
      </c>
      <c r="K65" s="519">
        <v>127.71806167400881</v>
      </c>
      <c r="L65" s="508">
        <v>4247</v>
      </c>
      <c r="M65" s="509">
        <v>4238</v>
      </c>
      <c r="N65" s="509">
        <v>9</v>
      </c>
      <c r="O65" s="519">
        <v>18.709251101321588</v>
      </c>
      <c r="P65" s="277">
        <v>1197</v>
      </c>
      <c r="Q65" s="508">
        <v>11</v>
      </c>
      <c r="R65" s="528">
        <v>12</v>
      </c>
    </row>
    <row r="66" spans="1:18" s="40" customFormat="1" ht="18.95" customHeight="1">
      <c r="A66" s="621" t="s">
        <v>83</v>
      </c>
      <c r="B66" s="622">
        <v>9</v>
      </c>
      <c r="C66" s="623">
        <v>6</v>
      </c>
      <c r="D66" s="624">
        <v>3</v>
      </c>
      <c r="E66" s="622">
        <v>210</v>
      </c>
      <c r="F66" s="623">
        <v>109</v>
      </c>
      <c r="G66" s="624">
        <v>101</v>
      </c>
      <c r="H66" s="625">
        <v>22</v>
      </c>
      <c r="I66" s="626">
        <v>4</v>
      </c>
      <c r="J66" s="627">
        <v>28154</v>
      </c>
      <c r="K66" s="628">
        <v>134.06666666666666</v>
      </c>
      <c r="L66" s="622">
        <v>4874</v>
      </c>
      <c r="M66" s="623">
        <v>4874</v>
      </c>
      <c r="N66" s="629" t="s">
        <v>370</v>
      </c>
      <c r="O66" s="628">
        <v>23.209523809523809</v>
      </c>
      <c r="P66" s="625">
        <v>1364</v>
      </c>
      <c r="Q66" s="622">
        <v>9</v>
      </c>
      <c r="R66" s="630">
        <v>17</v>
      </c>
    </row>
    <row r="67" spans="1:18" s="40" customFormat="1" ht="37.5" customHeight="1">
      <c r="A67" s="654" t="s">
        <v>428</v>
      </c>
      <c r="B67" s="643">
        <f>C67+D67</f>
        <v>8</v>
      </c>
      <c r="C67" s="644">
        <v>8</v>
      </c>
      <c r="D67" s="645">
        <v>0</v>
      </c>
      <c r="E67" s="643">
        <f>F67+G67</f>
        <v>86</v>
      </c>
      <c r="F67" s="646">
        <v>41</v>
      </c>
      <c r="G67" s="647">
        <v>45</v>
      </c>
      <c r="H67" s="648">
        <v>16</v>
      </c>
      <c r="I67" s="649">
        <v>16</v>
      </c>
      <c r="J67" s="650">
        <v>8421.7900000000009</v>
      </c>
      <c r="K67" s="651">
        <f>J67/E67</f>
        <v>97.927790697674425</v>
      </c>
      <c r="L67" s="643">
        <f>M67+N67</f>
        <v>2120.12</v>
      </c>
      <c r="M67" s="644">
        <v>198</v>
      </c>
      <c r="N67" s="644">
        <v>1922.12</v>
      </c>
      <c r="O67" s="651">
        <f>L67/E67</f>
        <v>24.652558139534882</v>
      </c>
      <c r="P67" s="652">
        <v>0</v>
      </c>
      <c r="Q67" s="643">
        <v>9</v>
      </c>
      <c r="R67" s="653">
        <v>1</v>
      </c>
    </row>
    <row r="68" spans="1:18" s="40" customFormat="1" ht="18.95" customHeight="1" thickBot="1">
      <c r="A68" s="631" t="s">
        <v>425</v>
      </c>
      <c r="B68" s="632">
        <f>C68+D68</f>
        <v>8</v>
      </c>
      <c r="C68" s="633">
        <v>8</v>
      </c>
      <c r="D68" s="634">
        <v>0</v>
      </c>
      <c r="E68" s="632">
        <f>F68+G68</f>
        <v>86</v>
      </c>
      <c r="F68" s="635">
        <v>41</v>
      </c>
      <c r="G68" s="636">
        <v>45</v>
      </c>
      <c r="H68" s="637">
        <v>16</v>
      </c>
      <c r="I68" s="638">
        <v>16</v>
      </c>
      <c r="J68" s="639">
        <v>8421.7900000000009</v>
      </c>
      <c r="K68" s="640">
        <f>J68/E68</f>
        <v>97.927790697674425</v>
      </c>
      <c r="L68" s="632">
        <f>M68+N68</f>
        <v>2120.12</v>
      </c>
      <c r="M68" s="633">
        <v>198</v>
      </c>
      <c r="N68" s="633">
        <v>1922.12</v>
      </c>
      <c r="O68" s="640">
        <f>L68/E68</f>
        <v>24.652558139534882</v>
      </c>
      <c r="P68" s="641">
        <v>0</v>
      </c>
      <c r="Q68" s="632">
        <v>9</v>
      </c>
      <c r="R68" s="642">
        <v>1</v>
      </c>
    </row>
    <row r="69" spans="1:18" s="36" customFormat="1" ht="13.5" customHeight="1">
      <c r="A69" s="31" t="s">
        <v>363</v>
      </c>
      <c r="B69" s="31"/>
      <c r="C69" s="31"/>
      <c r="D69" s="31"/>
      <c r="E69" s="31"/>
      <c r="F69" s="271"/>
      <c r="G69" s="282"/>
      <c r="H69" s="31"/>
      <c r="I69" s="31"/>
      <c r="J69" s="283"/>
      <c r="K69" s="283"/>
      <c r="L69" s="283"/>
      <c r="M69" s="283"/>
      <c r="N69" s="283"/>
      <c r="O69" s="283"/>
      <c r="P69" s="283"/>
      <c r="Q69" s="283"/>
      <c r="R69" s="283"/>
    </row>
    <row r="70" spans="1:18" s="34" customFormat="1" ht="13.5" customHeight="1">
      <c r="A70" s="31" t="s">
        <v>291</v>
      </c>
      <c r="B70" s="31"/>
      <c r="C70" s="31"/>
      <c r="D70" s="31"/>
      <c r="E70" s="31"/>
      <c r="F70" s="31"/>
      <c r="G70" s="31"/>
      <c r="H70" s="31"/>
      <c r="J70" s="31" t="s">
        <v>244</v>
      </c>
      <c r="K70" s="31"/>
      <c r="L70" s="31"/>
      <c r="M70" s="31"/>
      <c r="N70" s="31"/>
      <c r="O70" s="31"/>
      <c r="P70" s="31"/>
      <c r="Q70" s="31"/>
      <c r="R70" s="31"/>
    </row>
    <row r="71" spans="1:18" s="34" customFormat="1" ht="13.5" customHeight="1">
      <c r="A71" s="31" t="s">
        <v>313</v>
      </c>
      <c r="B71" s="31"/>
      <c r="C71" s="31"/>
      <c r="D71" s="31"/>
      <c r="E71" s="31"/>
      <c r="F71" s="31"/>
      <c r="G71" s="31"/>
      <c r="H71" s="31"/>
      <c r="I71" s="31"/>
      <c r="J71" s="31" t="s">
        <v>427</v>
      </c>
      <c r="K71" s="31"/>
      <c r="L71" s="31"/>
      <c r="M71" s="31"/>
      <c r="N71" s="31"/>
      <c r="O71" s="31"/>
      <c r="P71" s="31"/>
      <c r="Q71" s="31"/>
      <c r="R71" s="31"/>
    </row>
    <row r="72" spans="1:18" s="34" customFormat="1" ht="13.5" customHeight="1">
      <c r="A72" s="31" t="s">
        <v>298</v>
      </c>
      <c r="B72" s="31"/>
      <c r="C72" s="31"/>
      <c r="D72" s="31"/>
      <c r="E72" s="31"/>
      <c r="F72" s="31"/>
      <c r="G72" s="31"/>
      <c r="H72" s="31"/>
      <c r="I72" s="31"/>
      <c r="J72" s="31"/>
      <c r="K72" s="31"/>
      <c r="L72" s="31"/>
      <c r="M72" s="31"/>
      <c r="N72" s="31"/>
      <c r="O72" s="31"/>
      <c r="P72" s="31"/>
      <c r="Q72" s="31"/>
      <c r="R72" s="31"/>
    </row>
    <row r="73" spans="1:18" s="34" customFormat="1" ht="13.5" customHeight="1">
      <c r="B73" s="31"/>
      <c r="C73" s="31"/>
      <c r="D73" s="31"/>
      <c r="E73" s="31"/>
      <c r="F73" s="31"/>
      <c r="G73" s="31"/>
      <c r="H73" s="31"/>
      <c r="I73" s="31"/>
      <c r="J73" s="31"/>
      <c r="K73" s="31"/>
      <c r="L73" s="31"/>
      <c r="M73" s="31"/>
      <c r="N73" s="31"/>
      <c r="O73" s="31"/>
      <c r="P73" s="31"/>
      <c r="Q73" s="31"/>
      <c r="R73" s="31"/>
    </row>
  </sheetData>
  <mergeCells count="20">
    <mergeCell ref="A2:I2"/>
    <mergeCell ref="J2:R2"/>
    <mergeCell ref="A4:A5"/>
    <mergeCell ref="B4:D4"/>
    <mergeCell ref="E4:G4"/>
    <mergeCell ref="I4:I5"/>
    <mergeCell ref="J4:K4"/>
    <mergeCell ref="L4:O4"/>
    <mergeCell ref="P4:P5"/>
    <mergeCell ref="Q4:R4"/>
    <mergeCell ref="A44:I44"/>
    <mergeCell ref="J44:R44"/>
    <mergeCell ref="A46:A47"/>
    <mergeCell ref="B46:D46"/>
    <mergeCell ref="E46:G46"/>
    <mergeCell ref="I46:I47"/>
    <mergeCell ref="J46:K46"/>
    <mergeCell ref="L46:O46"/>
    <mergeCell ref="P46:P47"/>
    <mergeCell ref="Q46:R46"/>
  </mergeCells>
  <phoneticPr fontId="2"/>
  <printOptions horizontalCentered="1" gridLinesSet="0"/>
  <pageMargins left="0.78740157480314965" right="0.78740157480314965" top="0.78740157480314965" bottom="0.78740157480314965" header="0.59055118110236227" footer="0.19685039370078741"/>
  <pageSetup paperSize="9" scale="92" fitToHeight="2" pageOrder="overThenDown" orientation="portrait" r:id="rId1"/>
  <headerFooter alignWithMargins="0"/>
  <rowBreaks count="1" manualBreakCount="1">
    <brk id="42" max="16383" man="1"/>
  </rowBreaks>
  <colBreaks count="1" manualBreakCount="1">
    <brk id="9" max="71"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O16"/>
  <sheetViews>
    <sheetView showGridLines="0" zoomScaleNormal="100" zoomScaleSheetLayoutView="100" workbookViewId="0"/>
  </sheetViews>
  <sheetFormatPr defaultRowHeight="12"/>
  <cols>
    <col min="1" max="1" width="6.25" style="48" customWidth="1"/>
    <col min="2" max="2" width="12.5" style="48" customWidth="1"/>
    <col min="3" max="3" width="12.75" style="48" customWidth="1"/>
    <col min="4" max="4" width="12.25" style="48" customWidth="1"/>
    <col min="5" max="5" width="12.75" style="48" customWidth="1"/>
    <col min="6" max="8" width="12.25" style="48" customWidth="1"/>
    <col min="9" max="9" width="13.875" style="48" customWidth="1"/>
    <col min="10" max="11" width="12.875" style="48" customWidth="1"/>
    <col min="12" max="12" width="13.5" style="48" customWidth="1"/>
    <col min="13" max="13" width="13.125" style="48" customWidth="1"/>
    <col min="14" max="15" width="13.375" style="48" customWidth="1"/>
    <col min="16" max="16384" width="9" style="48"/>
  </cols>
  <sheetData>
    <row r="1" spans="1:15" ht="30" customHeight="1"/>
    <row r="2" spans="1:15" ht="22.5" customHeight="1">
      <c r="A2" s="793" t="s">
        <v>377</v>
      </c>
      <c r="B2" s="793"/>
      <c r="C2" s="793"/>
      <c r="D2" s="793"/>
      <c r="E2" s="793"/>
      <c r="F2" s="793"/>
      <c r="G2" s="793"/>
      <c r="H2" s="793"/>
      <c r="I2" s="794" t="s">
        <v>443</v>
      </c>
      <c r="J2" s="794"/>
      <c r="K2" s="794"/>
      <c r="L2" s="794"/>
      <c r="M2" s="794"/>
      <c r="N2" s="794"/>
      <c r="O2" s="794"/>
    </row>
    <row r="3" spans="1:15" ht="13.5" customHeight="1" thickBot="1">
      <c r="A3" s="97"/>
      <c r="B3" s="97"/>
      <c r="C3" s="97"/>
      <c r="D3" s="97"/>
      <c r="E3" s="97"/>
      <c r="F3" s="97"/>
      <c r="G3" s="97"/>
      <c r="H3" s="97"/>
      <c r="I3" s="97"/>
      <c r="J3" s="97"/>
      <c r="K3" s="97"/>
      <c r="L3" s="96"/>
      <c r="M3" s="96"/>
      <c r="N3" s="96"/>
      <c r="O3" s="294" t="s">
        <v>95</v>
      </c>
    </row>
    <row r="4" spans="1:15" ht="13.5" customHeight="1">
      <c r="A4" s="766" t="s">
        <v>28</v>
      </c>
      <c r="B4" s="767"/>
      <c r="C4" s="284" t="s">
        <v>96</v>
      </c>
      <c r="D4" s="284"/>
      <c r="E4" s="772" t="s">
        <v>97</v>
      </c>
      <c r="F4" s="773"/>
      <c r="G4" s="773"/>
      <c r="H4" s="773"/>
      <c r="I4" s="773" t="s">
        <v>98</v>
      </c>
      <c r="J4" s="773"/>
      <c r="K4" s="774"/>
      <c r="L4" s="772" t="s">
        <v>191</v>
      </c>
      <c r="M4" s="773"/>
      <c r="N4" s="774"/>
      <c r="O4" s="777" t="s">
        <v>99</v>
      </c>
    </row>
    <row r="5" spans="1:15" ht="40.5" customHeight="1">
      <c r="A5" s="795"/>
      <c r="B5" s="796"/>
      <c r="C5" s="532" t="s">
        <v>192</v>
      </c>
      <c r="D5" s="533" t="s">
        <v>193</v>
      </c>
      <c r="E5" s="532" t="s">
        <v>194</v>
      </c>
      <c r="F5" s="542" t="s">
        <v>195</v>
      </c>
      <c r="G5" s="542" t="s">
        <v>100</v>
      </c>
      <c r="H5" s="533" t="s">
        <v>193</v>
      </c>
      <c r="I5" s="544" t="s">
        <v>196</v>
      </c>
      <c r="J5" s="542" t="s">
        <v>101</v>
      </c>
      <c r="K5" s="545" t="s">
        <v>48</v>
      </c>
      <c r="L5" s="532" t="s">
        <v>197</v>
      </c>
      <c r="M5" s="542" t="s">
        <v>192</v>
      </c>
      <c r="N5" s="533" t="s">
        <v>193</v>
      </c>
      <c r="O5" s="792"/>
    </row>
    <row r="6" spans="1:15" ht="14.45" customHeight="1">
      <c r="A6" s="762" t="s">
        <v>39</v>
      </c>
      <c r="B6" s="251" t="s">
        <v>392</v>
      </c>
      <c r="C6" s="493">
        <v>789773</v>
      </c>
      <c r="D6" s="534">
        <v>63</v>
      </c>
      <c r="E6" s="493">
        <v>153778</v>
      </c>
      <c r="F6" s="494">
        <v>9149</v>
      </c>
      <c r="G6" s="494">
        <v>144629</v>
      </c>
      <c r="H6" s="534">
        <v>12.32</v>
      </c>
      <c r="I6" s="546">
        <v>919</v>
      </c>
      <c r="J6" s="494">
        <v>579</v>
      </c>
      <c r="K6" s="547">
        <v>340</v>
      </c>
      <c r="L6" s="493">
        <v>35</v>
      </c>
      <c r="M6" s="494">
        <v>33115</v>
      </c>
      <c r="N6" s="558">
        <v>2.64</v>
      </c>
      <c r="O6" s="261">
        <v>33</v>
      </c>
    </row>
    <row r="7" spans="1:15" ht="14.45" customHeight="1">
      <c r="A7" s="763"/>
      <c r="B7" s="285" t="s">
        <v>390</v>
      </c>
      <c r="C7" s="566">
        <v>791145</v>
      </c>
      <c r="D7" s="567">
        <v>63.5</v>
      </c>
      <c r="E7" s="566">
        <v>154241</v>
      </c>
      <c r="F7" s="543">
        <v>9545</v>
      </c>
      <c r="G7" s="568">
        <v>144696</v>
      </c>
      <c r="H7" s="536">
        <v>12.4</v>
      </c>
      <c r="I7" s="569">
        <v>934</v>
      </c>
      <c r="J7" s="568">
        <v>594</v>
      </c>
      <c r="K7" s="570">
        <v>340</v>
      </c>
      <c r="L7" s="535">
        <v>35</v>
      </c>
      <c r="M7" s="568">
        <v>33116</v>
      </c>
      <c r="N7" s="571">
        <v>2.66</v>
      </c>
      <c r="O7" s="286">
        <v>33</v>
      </c>
    </row>
    <row r="8" spans="1:15" ht="14.45" customHeight="1">
      <c r="A8" s="763"/>
      <c r="B8" s="285" t="s">
        <v>393</v>
      </c>
      <c r="C8" s="535">
        <v>791010</v>
      </c>
      <c r="D8" s="536">
        <v>63.97</v>
      </c>
      <c r="E8" s="535">
        <v>154748</v>
      </c>
      <c r="F8" s="543">
        <v>10027</v>
      </c>
      <c r="G8" s="543">
        <v>144721</v>
      </c>
      <c r="H8" s="536">
        <v>12.52</v>
      </c>
      <c r="I8" s="569">
        <v>942</v>
      </c>
      <c r="J8" s="543">
        <v>609</v>
      </c>
      <c r="K8" s="570">
        <v>333</v>
      </c>
      <c r="L8" s="535">
        <v>35</v>
      </c>
      <c r="M8" s="543">
        <v>33116</v>
      </c>
      <c r="N8" s="559">
        <v>2.68</v>
      </c>
      <c r="O8" s="286">
        <v>33</v>
      </c>
    </row>
    <row r="9" spans="1:15" ht="14.45" customHeight="1">
      <c r="A9" s="763"/>
      <c r="B9" s="287" t="s">
        <v>394</v>
      </c>
      <c r="C9" s="484">
        <v>790608</v>
      </c>
      <c r="D9" s="537">
        <v>64.81987373944412</v>
      </c>
      <c r="E9" s="484">
        <v>154722</v>
      </c>
      <c r="F9" s="485">
        <v>10036</v>
      </c>
      <c r="G9" s="485">
        <v>144686</v>
      </c>
      <c r="H9" s="537">
        <v>12.6852504714274</v>
      </c>
      <c r="I9" s="550">
        <v>934</v>
      </c>
      <c r="J9" s="485">
        <v>604</v>
      </c>
      <c r="K9" s="551">
        <v>330</v>
      </c>
      <c r="L9" s="484">
        <v>35</v>
      </c>
      <c r="M9" s="485">
        <v>33117</v>
      </c>
      <c r="N9" s="560">
        <v>2.7151758629171105</v>
      </c>
      <c r="O9" s="169">
        <v>33</v>
      </c>
    </row>
    <row r="10" spans="1:15" ht="14.45" customHeight="1">
      <c r="A10" s="780"/>
      <c r="B10" s="258" t="s">
        <v>391</v>
      </c>
      <c r="C10" s="490">
        <v>789550.54</v>
      </c>
      <c r="D10" s="538">
        <v>65.702799367562619</v>
      </c>
      <c r="E10" s="490">
        <v>154732</v>
      </c>
      <c r="F10" s="491">
        <v>10036</v>
      </c>
      <c r="G10" s="491">
        <v>144696</v>
      </c>
      <c r="H10" s="538">
        <v>12.876092202712824</v>
      </c>
      <c r="I10" s="552">
        <v>941</v>
      </c>
      <c r="J10" s="491">
        <v>622</v>
      </c>
      <c r="K10" s="553">
        <v>319</v>
      </c>
      <c r="L10" s="490">
        <v>35</v>
      </c>
      <c r="M10" s="491">
        <v>33117</v>
      </c>
      <c r="N10" s="561">
        <v>2.76</v>
      </c>
      <c r="O10" s="259">
        <v>33</v>
      </c>
    </row>
    <row r="11" spans="1:15" ht="14.45" customHeight="1">
      <c r="A11" s="762" t="s">
        <v>40</v>
      </c>
      <c r="B11" s="251" t="s">
        <v>392</v>
      </c>
      <c r="C11" s="535">
        <v>454545</v>
      </c>
      <c r="D11" s="536">
        <v>84.8</v>
      </c>
      <c r="E11" s="535">
        <v>89305</v>
      </c>
      <c r="F11" s="543">
        <v>3255</v>
      </c>
      <c r="G11" s="543">
        <v>86050</v>
      </c>
      <c r="H11" s="536">
        <v>16.7</v>
      </c>
      <c r="I11" s="548">
        <v>508</v>
      </c>
      <c r="J11" s="543">
        <v>219</v>
      </c>
      <c r="K11" s="549">
        <v>289</v>
      </c>
      <c r="L11" s="535">
        <v>18</v>
      </c>
      <c r="M11" s="543">
        <v>23115</v>
      </c>
      <c r="N11" s="559">
        <v>4.3099999999999996</v>
      </c>
      <c r="O11" s="286">
        <v>12</v>
      </c>
    </row>
    <row r="12" spans="1:15" ht="14.45" customHeight="1">
      <c r="A12" s="763"/>
      <c r="B12" s="285" t="s">
        <v>390</v>
      </c>
      <c r="C12" s="535">
        <v>457717</v>
      </c>
      <c r="D12" s="567">
        <v>84.3</v>
      </c>
      <c r="E12" s="535">
        <v>89275</v>
      </c>
      <c r="F12" s="543">
        <v>3221</v>
      </c>
      <c r="G12" s="543">
        <v>86054</v>
      </c>
      <c r="H12" s="567">
        <v>16.5</v>
      </c>
      <c r="I12" s="569">
        <v>508</v>
      </c>
      <c r="J12" s="568">
        <v>224</v>
      </c>
      <c r="K12" s="570">
        <v>284</v>
      </c>
      <c r="L12" s="535">
        <v>18</v>
      </c>
      <c r="M12" s="543">
        <v>23115</v>
      </c>
      <c r="N12" s="571">
        <v>4.26</v>
      </c>
      <c r="O12" s="286">
        <v>12</v>
      </c>
    </row>
    <row r="13" spans="1:15" ht="14.45" customHeight="1">
      <c r="A13" s="763"/>
      <c r="B13" s="285" t="s">
        <v>393</v>
      </c>
      <c r="C13" s="484">
        <v>458005</v>
      </c>
      <c r="D13" s="539">
        <v>83.72</v>
      </c>
      <c r="E13" s="484">
        <v>89657</v>
      </c>
      <c r="F13" s="485">
        <v>3221</v>
      </c>
      <c r="G13" s="485">
        <v>86436</v>
      </c>
      <c r="H13" s="537">
        <v>16.39</v>
      </c>
      <c r="I13" s="550">
        <v>508</v>
      </c>
      <c r="J13" s="485">
        <v>228</v>
      </c>
      <c r="K13" s="551">
        <v>280</v>
      </c>
      <c r="L13" s="484">
        <v>18</v>
      </c>
      <c r="M13" s="485">
        <v>23115</v>
      </c>
      <c r="N13" s="562">
        <v>4.2300000000000004</v>
      </c>
      <c r="O13" s="169">
        <v>12</v>
      </c>
    </row>
    <row r="14" spans="1:15" ht="14.45" customHeight="1">
      <c r="A14" s="763"/>
      <c r="B14" s="287" t="s">
        <v>394</v>
      </c>
      <c r="C14" s="487">
        <v>458005</v>
      </c>
      <c r="D14" s="540">
        <v>82.463989917176804</v>
      </c>
      <c r="E14" s="487">
        <v>89657</v>
      </c>
      <c r="F14" s="488">
        <v>3221</v>
      </c>
      <c r="G14" s="488">
        <v>86436</v>
      </c>
      <c r="H14" s="540">
        <v>16.14277997839395</v>
      </c>
      <c r="I14" s="554">
        <v>517</v>
      </c>
      <c r="J14" s="488">
        <v>242</v>
      </c>
      <c r="K14" s="555">
        <v>275</v>
      </c>
      <c r="L14" s="487">
        <v>18</v>
      </c>
      <c r="M14" s="488">
        <v>23120</v>
      </c>
      <c r="N14" s="562">
        <v>4.1627655743608214</v>
      </c>
      <c r="O14" s="179">
        <v>12</v>
      </c>
    </row>
    <row r="15" spans="1:15" ht="14.45" customHeight="1" thickBot="1">
      <c r="A15" s="764"/>
      <c r="B15" s="267" t="s">
        <v>391</v>
      </c>
      <c r="C15" s="499">
        <v>458306</v>
      </c>
      <c r="D15" s="541">
        <v>82.503330333033304</v>
      </c>
      <c r="E15" s="499">
        <v>89667</v>
      </c>
      <c r="F15" s="500">
        <v>3231</v>
      </c>
      <c r="G15" s="500">
        <v>86436</v>
      </c>
      <c r="H15" s="541">
        <v>16.141674167416742</v>
      </c>
      <c r="I15" s="556">
        <v>522</v>
      </c>
      <c r="J15" s="500">
        <v>245</v>
      </c>
      <c r="K15" s="557">
        <v>277</v>
      </c>
      <c r="L15" s="499">
        <v>18</v>
      </c>
      <c r="M15" s="563">
        <v>23125</v>
      </c>
      <c r="N15" s="564">
        <v>4.16</v>
      </c>
      <c r="O15" s="268">
        <v>12</v>
      </c>
    </row>
    <row r="16" spans="1:15" ht="12" customHeight="1">
      <c r="A16" s="288" t="s">
        <v>362</v>
      </c>
      <c r="B16" s="289"/>
      <c r="C16" s="290"/>
      <c r="D16" s="291"/>
      <c r="E16" s="292"/>
      <c r="F16" s="293"/>
      <c r="G16" s="293"/>
      <c r="H16" s="291"/>
      <c r="I16" s="190"/>
      <c r="J16" s="213"/>
      <c r="K16" s="293"/>
      <c r="L16" s="213"/>
      <c r="M16" s="213"/>
      <c r="N16" s="213"/>
      <c r="O16" s="213"/>
    </row>
  </sheetData>
  <mergeCells count="9">
    <mergeCell ref="L4:N4"/>
    <mergeCell ref="O4:O5"/>
    <mergeCell ref="A6:A10"/>
    <mergeCell ref="A11:A15"/>
    <mergeCell ref="A2:H2"/>
    <mergeCell ref="I2:O2"/>
    <mergeCell ref="A4:B5"/>
    <mergeCell ref="E4:H4"/>
    <mergeCell ref="I4:K4"/>
  </mergeCells>
  <phoneticPr fontId="2"/>
  <printOptions horizontalCentered="1"/>
  <pageMargins left="0.78740157480314965" right="0.78740157480314965" top="0.78740157480314965" bottom="0.78740157480314965" header="0.59055118110236227" footer="0.59055118110236227"/>
  <pageSetup paperSize="9" orientation="portrait" r:id="rId1"/>
  <headerFooter alignWithMargins="0"/>
  <ignoredErrors>
    <ignoredError sqref="B7:B15"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24"/>
  <sheetViews>
    <sheetView showGridLines="0" workbookViewId="0"/>
  </sheetViews>
  <sheetFormatPr defaultRowHeight="13.5"/>
  <cols>
    <col min="1" max="1" width="4.75" style="29" customWidth="1"/>
    <col min="2" max="3" width="4.375" style="29" customWidth="1"/>
    <col min="4" max="7" width="9.125" style="29" customWidth="1"/>
    <col min="8" max="11" width="8.125" style="29" customWidth="1"/>
    <col min="12" max="16384" width="9" style="29"/>
  </cols>
  <sheetData>
    <row r="1" spans="1:11" ht="30" customHeight="1"/>
    <row r="2" spans="1:11" ht="22.5" customHeight="1">
      <c r="A2" s="801" t="s">
        <v>444</v>
      </c>
      <c r="B2" s="801"/>
      <c r="C2" s="801"/>
      <c r="D2" s="801"/>
      <c r="E2" s="801"/>
      <c r="F2" s="801"/>
      <c r="G2" s="801"/>
      <c r="H2" s="801"/>
      <c r="I2" s="801"/>
      <c r="J2" s="801"/>
      <c r="K2" s="801"/>
    </row>
    <row r="3" spans="1:11" ht="13.5" customHeight="1" thickBot="1">
      <c r="A3" s="98"/>
      <c r="B3" s="98"/>
      <c r="C3" s="98"/>
      <c r="D3" s="98"/>
      <c r="E3" s="98"/>
      <c r="F3" s="98"/>
      <c r="G3" s="98"/>
      <c r="H3" s="98"/>
      <c r="I3" s="98"/>
      <c r="J3" s="98"/>
      <c r="K3" s="98"/>
    </row>
    <row r="4" spans="1:11" ht="28.5" customHeight="1">
      <c r="A4" s="797"/>
      <c r="B4" s="797"/>
      <c r="C4" s="798"/>
      <c r="D4" s="804" t="s">
        <v>272</v>
      </c>
      <c r="E4" s="805"/>
      <c r="F4" s="805"/>
      <c r="G4" s="806"/>
      <c r="H4" s="804" t="s">
        <v>273</v>
      </c>
      <c r="I4" s="805"/>
      <c r="J4" s="805"/>
      <c r="K4" s="805"/>
    </row>
    <row r="5" spans="1:11" ht="28.5" customHeight="1">
      <c r="A5" s="799"/>
      <c r="B5" s="799"/>
      <c r="C5" s="800"/>
      <c r="D5" s="295" t="s">
        <v>315</v>
      </c>
      <c r="E5" s="295" t="s">
        <v>353</v>
      </c>
      <c r="F5" s="295" t="s">
        <v>368</v>
      </c>
      <c r="G5" s="296" t="s">
        <v>395</v>
      </c>
      <c r="H5" s="295" t="s">
        <v>315</v>
      </c>
      <c r="I5" s="295" t="s">
        <v>353</v>
      </c>
      <c r="J5" s="295" t="s">
        <v>368</v>
      </c>
      <c r="K5" s="297" t="s">
        <v>395</v>
      </c>
    </row>
    <row r="6" spans="1:11" ht="27" customHeight="1">
      <c r="A6" s="762" t="s">
        <v>198</v>
      </c>
      <c r="B6" s="807" t="s">
        <v>102</v>
      </c>
      <c r="C6" s="298" t="s">
        <v>11</v>
      </c>
      <c r="D6" s="299">
        <v>116.2</v>
      </c>
      <c r="E6" s="299">
        <v>117.2</v>
      </c>
      <c r="F6" s="299">
        <v>116.6</v>
      </c>
      <c r="G6" s="300">
        <v>116.5</v>
      </c>
      <c r="H6" s="299">
        <v>21.3</v>
      </c>
      <c r="I6" s="299">
        <v>21.7</v>
      </c>
      <c r="J6" s="299">
        <v>21.5</v>
      </c>
      <c r="K6" s="301">
        <v>21</v>
      </c>
    </row>
    <row r="7" spans="1:11" ht="27" customHeight="1">
      <c r="A7" s="763"/>
      <c r="B7" s="808"/>
      <c r="C7" s="302" t="s">
        <v>12</v>
      </c>
      <c r="D7" s="303">
        <v>115.9</v>
      </c>
      <c r="E7" s="303">
        <v>115.6</v>
      </c>
      <c r="F7" s="303">
        <v>115.8</v>
      </c>
      <c r="G7" s="304">
        <v>115.6</v>
      </c>
      <c r="H7" s="303">
        <v>21.1</v>
      </c>
      <c r="I7" s="303">
        <v>21.1</v>
      </c>
      <c r="J7" s="303">
        <v>20.9</v>
      </c>
      <c r="K7" s="305">
        <v>20.7</v>
      </c>
    </row>
    <row r="8" spans="1:11" ht="27" customHeight="1">
      <c r="A8" s="763"/>
      <c r="B8" s="807" t="s">
        <v>103</v>
      </c>
      <c r="C8" s="298" t="s">
        <v>11</v>
      </c>
      <c r="D8" s="299">
        <v>122.1</v>
      </c>
      <c r="E8" s="299">
        <v>122.3</v>
      </c>
      <c r="F8" s="299">
        <v>123.1</v>
      </c>
      <c r="G8" s="300">
        <v>122.4</v>
      </c>
      <c r="H8" s="299">
        <v>24</v>
      </c>
      <c r="I8" s="299">
        <v>24.1</v>
      </c>
      <c r="J8" s="299">
        <v>24.5</v>
      </c>
      <c r="K8" s="301">
        <v>24.1</v>
      </c>
    </row>
    <row r="9" spans="1:11" ht="27" customHeight="1">
      <c r="A9" s="763"/>
      <c r="B9" s="808"/>
      <c r="C9" s="302" t="s">
        <v>12</v>
      </c>
      <c r="D9" s="303">
        <v>122</v>
      </c>
      <c r="E9" s="303">
        <v>121.9</v>
      </c>
      <c r="F9" s="303">
        <v>121.8</v>
      </c>
      <c r="G9" s="304">
        <v>121.6</v>
      </c>
      <c r="H9" s="303">
        <v>23.9</v>
      </c>
      <c r="I9" s="303">
        <v>23.8</v>
      </c>
      <c r="J9" s="303">
        <v>23.9</v>
      </c>
      <c r="K9" s="305">
        <v>23.4</v>
      </c>
    </row>
    <row r="10" spans="1:11" ht="27" customHeight="1">
      <c r="A10" s="763"/>
      <c r="B10" s="807" t="s">
        <v>104</v>
      </c>
      <c r="C10" s="298" t="s">
        <v>11</v>
      </c>
      <c r="D10" s="299">
        <v>128.5</v>
      </c>
      <c r="E10" s="299">
        <v>127.9</v>
      </c>
      <c r="F10" s="299">
        <v>128.1</v>
      </c>
      <c r="G10" s="300">
        <v>128.6</v>
      </c>
      <c r="H10" s="299">
        <v>27.6</v>
      </c>
      <c r="I10" s="299">
        <v>27.3</v>
      </c>
      <c r="J10" s="299">
        <v>27.6</v>
      </c>
      <c r="K10" s="301">
        <v>27.4</v>
      </c>
    </row>
    <row r="11" spans="1:11" ht="27" customHeight="1">
      <c r="A11" s="763"/>
      <c r="B11" s="808"/>
      <c r="C11" s="302" t="s">
        <v>12</v>
      </c>
      <c r="D11" s="303">
        <v>127.4</v>
      </c>
      <c r="E11" s="303">
        <v>128.1</v>
      </c>
      <c r="F11" s="303">
        <v>127.8</v>
      </c>
      <c r="G11" s="304">
        <v>127.7</v>
      </c>
      <c r="H11" s="303">
        <v>26.9</v>
      </c>
      <c r="I11" s="303">
        <v>27.2</v>
      </c>
      <c r="J11" s="303">
        <v>26.9</v>
      </c>
      <c r="K11" s="305">
        <v>26.7</v>
      </c>
    </row>
    <row r="12" spans="1:11" ht="27" customHeight="1">
      <c r="A12" s="763"/>
      <c r="B12" s="807" t="s">
        <v>105</v>
      </c>
      <c r="C12" s="298" t="s">
        <v>11</v>
      </c>
      <c r="D12" s="299">
        <v>133.30000000000001</v>
      </c>
      <c r="E12" s="299">
        <v>133.9</v>
      </c>
      <c r="F12" s="299">
        <v>133.5</v>
      </c>
      <c r="G12" s="300">
        <v>133.6</v>
      </c>
      <c r="H12" s="299">
        <v>30.9</v>
      </c>
      <c r="I12" s="299">
        <v>31.3</v>
      </c>
      <c r="J12" s="299">
        <v>30.8</v>
      </c>
      <c r="K12" s="301">
        <v>30.6</v>
      </c>
    </row>
    <row r="13" spans="1:11" ht="27" customHeight="1">
      <c r="A13" s="763"/>
      <c r="B13" s="808"/>
      <c r="C13" s="302" t="s">
        <v>12</v>
      </c>
      <c r="D13" s="303">
        <v>133.80000000000001</v>
      </c>
      <c r="E13" s="303">
        <v>134.30000000000001</v>
      </c>
      <c r="F13" s="303">
        <v>134.6</v>
      </c>
      <c r="G13" s="304">
        <v>134.19999999999999</v>
      </c>
      <c r="H13" s="303">
        <v>30.3</v>
      </c>
      <c r="I13" s="303">
        <v>30.9</v>
      </c>
      <c r="J13" s="303">
        <v>31</v>
      </c>
      <c r="K13" s="305">
        <v>30.2</v>
      </c>
    </row>
    <row r="14" spans="1:11" ht="27" customHeight="1">
      <c r="A14" s="763"/>
      <c r="B14" s="802" t="s">
        <v>199</v>
      </c>
      <c r="C14" s="298" t="s">
        <v>11</v>
      </c>
      <c r="D14" s="299">
        <v>138.69999999999999</v>
      </c>
      <c r="E14" s="299">
        <v>139.1</v>
      </c>
      <c r="F14" s="299">
        <v>139.69999999999999</v>
      </c>
      <c r="G14" s="300">
        <v>138.9</v>
      </c>
      <c r="H14" s="299">
        <v>34.299999999999997</v>
      </c>
      <c r="I14" s="299">
        <v>34.9</v>
      </c>
      <c r="J14" s="299">
        <v>35.200000000000003</v>
      </c>
      <c r="K14" s="301">
        <v>34.299999999999997</v>
      </c>
    </row>
    <row r="15" spans="1:11" ht="27" customHeight="1">
      <c r="A15" s="763"/>
      <c r="B15" s="803"/>
      <c r="C15" s="302" t="s">
        <v>12</v>
      </c>
      <c r="D15" s="303">
        <v>140.5</v>
      </c>
      <c r="E15" s="303">
        <v>141</v>
      </c>
      <c r="F15" s="303">
        <v>141.1</v>
      </c>
      <c r="G15" s="304">
        <v>141.4</v>
      </c>
      <c r="H15" s="303">
        <v>34.9</v>
      </c>
      <c r="I15" s="303">
        <v>35.1</v>
      </c>
      <c r="J15" s="303">
        <v>35.299999999999997</v>
      </c>
      <c r="K15" s="305">
        <v>35.1</v>
      </c>
    </row>
    <row r="16" spans="1:11" ht="27" customHeight="1">
      <c r="A16" s="763"/>
      <c r="B16" s="802" t="s">
        <v>200</v>
      </c>
      <c r="C16" s="298" t="s">
        <v>11</v>
      </c>
      <c r="D16" s="299">
        <v>145.5</v>
      </c>
      <c r="E16" s="299">
        <v>145.30000000000001</v>
      </c>
      <c r="F16" s="299">
        <v>145.80000000000001</v>
      </c>
      <c r="G16" s="300">
        <v>146.30000000000001</v>
      </c>
      <c r="H16" s="299">
        <v>39.299999999999997</v>
      </c>
      <c r="I16" s="299">
        <v>39.1</v>
      </c>
      <c r="J16" s="299">
        <v>39.200000000000003</v>
      </c>
      <c r="K16" s="301">
        <v>39.4</v>
      </c>
    </row>
    <row r="17" spans="1:11" ht="27" customHeight="1">
      <c r="A17" s="780"/>
      <c r="B17" s="803"/>
      <c r="C17" s="302" t="s">
        <v>12</v>
      </c>
      <c r="D17" s="303">
        <v>146.9</v>
      </c>
      <c r="E17" s="303">
        <v>147.5</v>
      </c>
      <c r="F17" s="303">
        <v>147.69999999999999</v>
      </c>
      <c r="G17" s="304">
        <v>147.5</v>
      </c>
      <c r="H17" s="303">
        <v>39.799999999999997</v>
      </c>
      <c r="I17" s="303">
        <v>40.700000000000003</v>
      </c>
      <c r="J17" s="303">
        <v>40.1</v>
      </c>
      <c r="K17" s="305">
        <v>40</v>
      </c>
    </row>
    <row r="18" spans="1:11" ht="27" customHeight="1">
      <c r="A18" s="762" t="s">
        <v>201</v>
      </c>
      <c r="B18" s="802" t="s">
        <v>202</v>
      </c>
      <c r="C18" s="298" t="s">
        <v>11</v>
      </c>
      <c r="D18" s="299">
        <v>153.19999999999999</v>
      </c>
      <c r="E18" s="299">
        <v>153.6</v>
      </c>
      <c r="F18" s="299">
        <v>152.9</v>
      </c>
      <c r="G18" s="300">
        <v>153.1</v>
      </c>
      <c r="H18" s="299">
        <v>44.7</v>
      </c>
      <c r="I18" s="299">
        <v>45.5</v>
      </c>
      <c r="J18" s="299">
        <v>44.7</v>
      </c>
      <c r="K18" s="301">
        <v>44.9</v>
      </c>
    </row>
    <row r="19" spans="1:11" ht="27" customHeight="1">
      <c r="A19" s="763"/>
      <c r="B19" s="803"/>
      <c r="C19" s="302" t="s">
        <v>12</v>
      </c>
      <c r="D19" s="303">
        <v>151.69999999999999</v>
      </c>
      <c r="E19" s="303">
        <v>151.6</v>
      </c>
      <c r="F19" s="303">
        <v>151.9</v>
      </c>
      <c r="G19" s="304">
        <v>152</v>
      </c>
      <c r="H19" s="303">
        <v>44.9</v>
      </c>
      <c r="I19" s="303">
        <v>44.5</v>
      </c>
      <c r="J19" s="303">
        <v>45.5</v>
      </c>
      <c r="K19" s="305">
        <v>44.3</v>
      </c>
    </row>
    <row r="20" spans="1:11" ht="27" customHeight="1">
      <c r="A20" s="763"/>
      <c r="B20" s="802" t="s">
        <v>203</v>
      </c>
      <c r="C20" s="298" t="s">
        <v>11</v>
      </c>
      <c r="D20" s="299">
        <v>159.5</v>
      </c>
      <c r="E20" s="299">
        <v>160.6</v>
      </c>
      <c r="F20" s="299">
        <v>160.6</v>
      </c>
      <c r="G20" s="300">
        <v>160</v>
      </c>
      <c r="H20" s="299">
        <v>49.5</v>
      </c>
      <c r="I20" s="299">
        <v>50.2</v>
      </c>
      <c r="J20" s="299">
        <v>50.6</v>
      </c>
      <c r="K20" s="301">
        <v>49.3</v>
      </c>
    </row>
    <row r="21" spans="1:11" ht="27" customHeight="1">
      <c r="A21" s="763"/>
      <c r="B21" s="803"/>
      <c r="C21" s="302" t="s">
        <v>12</v>
      </c>
      <c r="D21" s="303">
        <v>154.4</v>
      </c>
      <c r="E21" s="303">
        <v>154.6</v>
      </c>
      <c r="F21" s="303">
        <v>154.6</v>
      </c>
      <c r="G21" s="304">
        <v>154.69999999999999</v>
      </c>
      <c r="H21" s="303">
        <v>48.1</v>
      </c>
      <c r="I21" s="303">
        <v>47.9</v>
      </c>
      <c r="J21" s="303">
        <v>47.9</v>
      </c>
      <c r="K21" s="305">
        <v>48</v>
      </c>
    </row>
    <row r="22" spans="1:11" ht="27" customHeight="1">
      <c r="A22" s="763"/>
      <c r="B22" s="802" t="s">
        <v>204</v>
      </c>
      <c r="C22" s="298" t="s">
        <v>11</v>
      </c>
      <c r="D22" s="299">
        <v>165.5</v>
      </c>
      <c r="E22" s="299">
        <v>164.8</v>
      </c>
      <c r="F22" s="299">
        <v>166</v>
      </c>
      <c r="G22" s="300">
        <v>165.4</v>
      </c>
      <c r="H22" s="299">
        <v>54.6</v>
      </c>
      <c r="I22" s="299">
        <v>54.7</v>
      </c>
      <c r="J22" s="299">
        <v>54.5</v>
      </c>
      <c r="K22" s="301">
        <v>54.8</v>
      </c>
    </row>
    <row r="23" spans="1:11" ht="27" customHeight="1" thickBot="1">
      <c r="A23" s="764"/>
      <c r="B23" s="776"/>
      <c r="C23" s="306" t="s">
        <v>12</v>
      </c>
      <c r="D23" s="307">
        <v>156.1</v>
      </c>
      <c r="E23" s="307">
        <v>156.30000000000001</v>
      </c>
      <c r="F23" s="307">
        <v>156.1</v>
      </c>
      <c r="G23" s="308">
        <v>156</v>
      </c>
      <c r="H23" s="307">
        <v>50.3</v>
      </c>
      <c r="I23" s="307">
        <v>50.5</v>
      </c>
      <c r="J23" s="307">
        <v>50.3</v>
      </c>
      <c r="K23" s="309">
        <v>49.8</v>
      </c>
    </row>
    <row r="24" spans="1:11">
      <c r="A24" s="270" t="s">
        <v>172</v>
      </c>
      <c r="B24" s="213"/>
      <c r="C24" s="213"/>
      <c r="D24" s="213"/>
      <c r="E24" s="213"/>
      <c r="F24" s="213"/>
      <c r="G24" s="213"/>
      <c r="H24" s="213"/>
      <c r="I24" s="213"/>
      <c r="J24" s="213"/>
      <c r="K24" s="213"/>
    </row>
  </sheetData>
  <mergeCells count="15">
    <mergeCell ref="A4:C5"/>
    <mergeCell ref="A2:K2"/>
    <mergeCell ref="B16:B17"/>
    <mergeCell ref="A18:A23"/>
    <mergeCell ref="B18:B19"/>
    <mergeCell ref="B20:B21"/>
    <mergeCell ref="B22:B23"/>
    <mergeCell ref="D4:G4"/>
    <mergeCell ref="H4:K4"/>
    <mergeCell ref="A6:A17"/>
    <mergeCell ref="B6:B7"/>
    <mergeCell ref="B8:B9"/>
    <mergeCell ref="B10:B11"/>
    <mergeCell ref="B12:B13"/>
    <mergeCell ref="B14:B15"/>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4"/>
  <sheetViews>
    <sheetView showGridLines="0" zoomScale="85" zoomScaleNormal="85" workbookViewId="0"/>
  </sheetViews>
  <sheetFormatPr defaultColWidth="8.625" defaultRowHeight="12"/>
  <cols>
    <col min="1" max="1" width="15.625" style="49" customWidth="1"/>
    <col min="2" max="2" width="19.625" style="361" customWidth="1"/>
    <col min="3" max="4" width="16.625" style="49" customWidth="1"/>
    <col min="5" max="5" width="13.625" style="49" customWidth="1"/>
    <col min="6" max="6" width="14.625" style="49" customWidth="1"/>
    <col min="7" max="16384" width="8.625" style="49"/>
  </cols>
  <sheetData>
    <row r="1" spans="1:6" ht="30" customHeight="1">
      <c r="A1" s="49" t="s">
        <v>106</v>
      </c>
    </row>
    <row r="2" spans="1:6" ht="22.5" customHeight="1">
      <c r="A2" s="813" t="s">
        <v>445</v>
      </c>
      <c r="B2" s="813"/>
      <c r="C2" s="813"/>
      <c r="D2" s="813"/>
      <c r="E2" s="813"/>
      <c r="F2" s="813"/>
    </row>
    <row r="3" spans="1:6" ht="13.5" customHeight="1" thickBot="1">
      <c r="A3" s="104"/>
      <c r="B3" s="362"/>
      <c r="C3" s="104"/>
      <c r="D3" s="104"/>
      <c r="E3" s="574"/>
      <c r="F3" s="574" t="s">
        <v>388</v>
      </c>
    </row>
    <row r="4" spans="1:6" ht="15" customHeight="1">
      <c r="A4" s="814" t="s">
        <v>107</v>
      </c>
      <c r="B4" s="816" t="s">
        <v>205</v>
      </c>
      <c r="C4" s="818" t="s">
        <v>376</v>
      </c>
      <c r="D4" s="818" t="s">
        <v>206</v>
      </c>
      <c r="E4" s="818" t="s">
        <v>108</v>
      </c>
      <c r="F4" s="811" t="s">
        <v>207</v>
      </c>
    </row>
    <row r="5" spans="1:6" ht="15" customHeight="1">
      <c r="A5" s="815"/>
      <c r="B5" s="817"/>
      <c r="C5" s="819"/>
      <c r="D5" s="819"/>
      <c r="E5" s="819"/>
      <c r="F5" s="812"/>
    </row>
    <row r="6" spans="1:6" s="50" customFormat="1" ht="22.5" customHeight="1">
      <c r="A6" s="580" t="s">
        <v>49</v>
      </c>
      <c r="B6" s="575" t="s">
        <v>327</v>
      </c>
      <c r="C6" s="593">
        <v>694.98</v>
      </c>
      <c r="D6" s="602">
        <v>3832.51</v>
      </c>
      <c r="E6" s="573">
        <v>1847</v>
      </c>
      <c r="F6" s="615">
        <v>21186</v>
      </c>
    </row>
    <row r="7" spans="1:6" s="50" customFormat="1" ht="22.5" customHeight="1">
      <c r="A7" s="581" t="s">
        <v>50</v>
      </c>
      <c r="B7" s="576" t="s">
        <v>327</v>
      </c>
      <c r="C7" s="594">
        <v>793</v>
      </c>
      <c r="D7" s="603">
        <v>2677.43</v>
      </c>
      <c r="E7" s="365">
        <v>2198</v>
      </c>
      <c r="F7" s="373">
        <v>25893</v>
      </c>
    </row>
    <row r="8" spans="1:6" s="50" customFormat="1" ht="22.5" customHeight="1">
      <c r="A8" s="581" t="s">
        <v>51</v>
      </c>
      <c r="B8" s="576" t="s">
        <v>327</v>
      </c>
      <c r="C8" s="594">
        <v>685.94</v>
      </c>
      <c r="D8" s="603">
        <v>2050.17</v>
      </c>
      <c r="E8" s="572">
        <v>1762</v>
      </c>
      <c r="F8" s="373">
        <v>22460</v>
      </c>
    </row>
    <row r="9" spans="1:6" s="50" customFormat="1" ht="22.5" customHeight="1">
      <c r="A9" s="581" t="s">
        <v>52</v>
      </c>
      <c r="B9" s="576" t="s">
        <v>327</v>
      </c>
      <c r="C9" s="594">
        <v>787.39</v>
      </c>
      <c r="D9" s="603">
        <v>3164.77</v>
      </c>
      <c r="E9" s="572">
        <v>2969</v>
      </c>
      <c r="F9" s="373">
        <v>26346</v>
      </c>
    </row>
    <row r="10" spans="1:6" s="50" customFormat="1" ht="22.5" customHeight="1">
      <c r="A10" s="581" t="s">
        <v>53</v>
      </c>
      <c r="B10" s="576" t="s">
        <v>327</v>
      </c>
      <c r="C10" s="594">
        <v>751.26</v>
      </c>
      <c r="D10" s="603">
        <v>3116.1400000000003</v>
      </c>
      <c r="E10" s="572">
        <v>2862</v>
      </c>
      <c r="F10" s="373">
        <v>35387</v>
      </c>
    </row>
    <row r="11" spans="1:6" s="50" customFormat="1" ht="22.5" customHeight="1">
      <c r="A11" s="581" t="s">
        <v>54</v>
      </c>
      <c r="B11" s="576" t="s">
        <v>328</v>
      </c>
      <c r="C11" s="594">
        <v>639.84</v>
      </c>
      <c r="D11" s="603">
        <v>3040.33</v>
      </c>
      <c r="E11" s="572">
        <v>1489</v>
      </c>
      <c r="F11" s="373">
        <v>19994</v>
      </c>
    </row>
    <row r="12" spans="1:6" s="50" customFormat="1" ht="22.5" customHeight="1">
      <c r="A12" s="581" t="s">
        <v>55</v>
      </c>
      <c r="B12" s="576" t="s">
        <v>329</v>
      </c>
      <c r="C12" s="594">
        <v>877.73</v>
      </c>
      <c r="D12" s="604">
        <v>4261.9700000000012</v>
      </c>
      <c r="E12" s="572">
        <v>1590</v>
      </c>
      <c r="F12" s="373">
        <v>16569</v>
      </c>
    </row>
    <row r="13" spans="1:6" s="50" customFormat="1" ht="22.5" customHeight="1">
      <c r="A13" s="582" t="s">
        <v>56</v>
      </c>
      <c r="B13" s="577" t="s">
        <v>330</v>
      </c>
      <c r="C13" s="595">
        <v>680.67</v>
      </c>
      <c r="D13" s="597">
        <v>3001.0499999999997</v>
      </c>
      <c r="E13" s="572">
        <v>1610</v>
      </c>
      <c r="F13" s="373">
        <v>15592</v>
      </c>
    </row>
    <row r="14" spans="1:6" s="50" customFormat="1" ht="22.5" customHeight="1">
      <c r="A14" s="581" t="s">
        <v>57</v>
      </c>
      <c r="B14" s="576" t="s">
        <v>331</v>
      </c>
      <c r="C14" s="594">
        <v>656.27</v>
      </c>
      <c r="D14" s="605">
        <v>987.05</v>
      </c>
      <c r="E14" s="572">
        <v>1724</v>
      </c>
      <c r="F14" s="373">
        <v>20253</v>
      </c>
    </row>
    <row r="15" spans="1:6" s="50" customFormat="1" ht="22.5" customHeight="1">
      <c r="A15" s="582" t="s">
        <v>58</v>
      </c>
      <c r="B15" s="577" t="s">
        <v>332</v>
      </c>
      <c r="C15" s="595">
        <v>706.44</v>
      </c>
      <c r="D15" s="598">
        <v>2466.0300000000002</v>
      </c>
      <c r="E15" s="572">
        <v>1910</v>
      </c>
      <c r="F15" s="373">
        <v>21450</v>
      </c>
    </row>
    <row r="16" spans="1:6" s="50" customFormat="1" ht="22.5" customHeight="1">
      <c r="A16" s="581" t="s">
        <v>59</v>
      </c>
      <c r="B16" s="576" t="s">
        <v>333</v>
      </c>
      <c r="C16" s="594">
        <v>589.21</v>
      </c>
      <c r="D16" s="603">
        <v>4014.06</v>
      </c>
      <c r="E16" s="366">
        <v>1811</v>
      </c>
      <c r="F16" s="373">
        <v>26538</v>
      </c>
    </row>
    <row r="17" spans="1:6" s="50" customFormat="1" ht="22.5" customHeight="1">
      <c r="A17" s="582" t="s">
        <v>60</v>
      </c>
      <c r="B17" s="577" t="s">
        <v>334</v>
      </c>
      <c r="C17" s="595">
        <v>772.4</v>
      </c>
      <c r="D17" s="598">
        <v>3306.37</v>
      </c>
      <c r="E17" s="572">
        <v>1591</v>
      </c>
      <c r="F17" s="373">
        <v>21607</v>
      </c>
    </row>
    <row r="18" spans="1:6" s="50" customFormat="1" ht="22.5" customHeight="1">
      <c r="A18" s="582" t="s">
        <v>61</v>
      </c>
      <c r="B18" s="577" t="s">
        <v>335</v>
      </c>
      <c r="C18" s="595">
        <v>704.5</v>
      </c>
      <c r="D18" s="598">
        <v>1945.81</v>
      </c>
      <c r="E18" s="572">
        <v>1279</v>
      </c>
      <c r="F18" s="373">
        <v>15869</v>
      </c>
    </row>
    <row r="19" spans="1:6" s="50" customFormat="1" ht="22.5" customHeight="1">
      <c r="A19" s="582" t="s">
        <v>62</v>
      </c>
      <c r="B19" s="577" t="s">
        <v>336</v>
      </c>
      <c r="C19" s="595">
        <v>622.54000000000008</v>
      </c>
      <c r="D19" s="598">
        <v>4677.53</v>
      </c>
      <c r="E19" s="572">
        <v>1253</v>
      </c>
      <c r="F19" s="373">
        <v>13181</v>
      </c>
    </row>
    <row r="20" spans="1:6" s="50" customFormat="1" ht="22.5" customHeight="1">
      <c r="A20" s="581" t="s">
        <v>63</v>
      </c>
      <c r="B20" s="576" t="s">
        <v>337</v>
      </c>
      <c r="C20" s="596">
        <v>675.56000000000006</v>
      </c>
      <c r="D20" s="604">
        <v>4323.22</v>
      </c>
      <c r="E20" s="572">
        <v>1044</v>
      </c>
      <c r="F20" s="373">
        <v>12880</v>
      </c>
    </row>
    <row r="21" spans="1:6" s="50" customFormat="1" ht="22.5" customHeight="1">
      <c r="A21" s="581" t="s">
        <v>248</v>
      </c>
      <c r="B21" s="576" t="s">
        <v>338</v>
      </c>
      <c r="C21" s="594">
        <v>608.72</v>
      </c>
      <c r="D21" s="603">
        <v>2667.14</v>
      </c>
      <c r="E21" s="366">
        <v>704</v>
      </c>
      <c r="F21" s="373">
        <v>8790</v>
      </c>
    </row>
    <row r="22" spans="1:6" s="50" customFormat="1" ht="22.5" customHeight="1">
      <c r="A22" s="581" t="s">
        <v>65</v>
      </c>
      <c r="B22" s="576" t="s">
        <v>339</v>
      </c>
      <c r="C22" s="594">
        <v>779.13</v>
      </c>
      <c r="D22" s="603">
        <v>3000</v>
      </c>
      <c r="E22" s="366">
        <v>1782</v>
      </c>
      <c r="F22" s="373">
        <v>20175</v>
      </c>
    </row>
    <row r="23" spans="1:6" s="50" customFormat="1" ht="22.5" customHeight="1">
      <c r="A23" s="581" t="s">
        <v>66</v>
      </c>
      <c r="B23" s="576" t="s">
        <v>340</v>
      </c>
      <c r="C23" s="594">
        <v>778.03</v>
      </c>
      <c r="D23" s="604">
        <v>3000</v>
      </c>
      <c r="E23" s="366">
        <v>2239</v>
      </c>
      <c r="F23" s="373">
        <v>23699</v>
      </c>
    </row>
    <row r="24" spans="1:6" s="50" customFormat="1" ht="22.5" customHeight="1">
      <c r="A24" s="582" t="s">
        <v>67</v>
      </c>
      <c r="B24" s="577" t="s">
        <v>341</v>
      </c>
      <c r="C24" s="595">
        <v>607.39</v>
      </c>
      <c r="D24" s="598">
        <v>3000</v>
      </c>
      <c r="E24" s="572">
        <v>1727</v>
      </c>
      <c r="F24" s="373">
        <v>21375</v>
      </c>
    </row>
    <row r="25" spans="1:6" s="50" customFormat="1" ht="22.5" customHeight="1">
      <c r="A25" s="582" t="s">
        <v>249</v>
      </c>
      <c r="B25" s="577" t="s">
        <v>342</v>
      </c>
      <c r="C25" s="597">
        <v>2691.21</v>
      </c>
      <c r="D25" s="597">
        <v>5661.45</v>
      </c>
      <c r="E25" s="572">
        <v>2653</v>
      </c>
      <c r="F25" s="373">
        <v>26097</v>
      </c>
    </row>
    <row r="26" spans="1:6" s="50" customFormat="1" ht="22.5" customHeight="1">
      <c r="A26" s="583" t="s">
        <v>250</v>
      </c>
      <c r="B26" s="577" t="s">
        <v>169</v>
      </c>
      <c r="C26" s="598">
        <v>3227.23</v>
      </c>
      <c r="D26" s="598">
        <v>7965.75</v>
      </c>
      <c r="E26" s="572">
        <v>4080</v>
      </c>
      <c r="F26" s="373">
        <v>36815</v>
      </c>
    </row>
    <row r="27" spans="1:6" s="50" customFormat="1" ht="22.5" customHeight="1">
      <c r="A27" s="583" t="s">
        <v>251</v>
      </c>
      <c r="B27" s="577" t="s">
        <v>343</v>
      </c>
      <c r="C27" s="595">
        <v>731.88</v>
      </c>
      <c r="D27" s="604">
        <v>2888.36</v>
      </c>
      <c r="E27" s="364">
        <v>2100</v>
      </c>
      <c r="F27" s="364">
        <v>20621</v>
      </c>
    </row>
    <row r="28" spans="1:6" s="50" customFormat="1" ht="22.5" customHeight="1">
      <c r="A28" s="583" t="s">
        <v>252</v>
      </c>
      <c r="B28" s="577" t="s">
        <v>344</v>
      </c>
      <c r="C28" s="594">
        <v>359.19</v>
      </c>
      <c r="D28" s="598">
        <v>1000</v>
      </c>
      <c r="E28" s="572">
        <v>1410</v>
      </c>
      <c r="F28" s="616">
        <v>12131</v>
      </c>
    </row>
    <row r="29" spans="1:6" s="50" customFormat="1" ht="22.5" customHeight="1">
      <c r="A29" s="584" t="s">
        <v>253</v>
      </c>
      <c r="B29" s="578" t="s">
        <v>345</v>
      </c>
      <c r="C29" s="599">
        <v>724.14</v>
      </c>
      <c r="D29" s="606">
        <v>4909.07</v>
      </c>
      <c r="E29" s="367">
        <v>839</v>
      </c>
      <c r="F29" s="367">
        <v>17216</v>
      </c>
    </row>
    <row r="30" spans="1:6" s="50" customFormat="1" ht="22.5" customHeight="1">
      <c r="A30" s="583" t="s">
        <v>254</v>
      </c>
      <c r="B30" s="577" t="s">
        <v>208</v>
      </c>
      <c r="C30" s="598">
        <v>2216.35</v>
      </c>
      <c r="D30" s="598">
        <v>6120.72</v>
      </c>
      <c r="E30" s="572">
        <v>1033</v>
      </c>
      <c r="F30" s="373">
        <v>15513</v>
      </c>
    </row>
    <row r="31" spans="1:6" s="50" customFormat="1" ht="22.5" customHeight="1">
      <c r="A31" s="582" t="s">
        <v>255</v>
      </c>
      <c r="B31" s="577" t="s">
        <v>346</v>
      </c>
      <c r="C31" s="595">
        <v>541.58000000000004</v>
      </c>
      <c r="D31" s="598">
        <v>1484.66</v>
      </c>
      <c r="E31" s="572">
        <v>424</v>
      </c>
      <c r="F31" s="373">
        <v>3968</v>
      </c>
    </row>
    <row r="32" spans="1:6" s="50" customFormat="1" ht="22.5" customHeight="1">
      <c r="A32" s="582" t="s">
        <v>256</v>
      </c>
      <c r="B32" s="577" t="s">
        <v>347</v>
      </c>
      <c r="C32" s="595">
        <v>825.33999999999992</v>
      </c>
      <c r="D32" s="598">
        <v>3262.4500000000003</v>
      </c>
      <c r="E32" s="572">
        <v>1899</v>
      </c>
      <c r="F32" s="373">
        <v>20393</v>
      </c>
    </row>
    <row r="33" spans="1:6" s="50" customFormat="1" ht="22.5" customHeight="1">
      <c r="A33" s="581" t="s">
        <v>257</v>
      </c>
      <c r="B33" s="576" t="s">
        <v>347</v>
      </c>
      <c r="C33" s="594">
        <v>571.6</v>
      </c>
      <c r="D33" s="603">
        <v>6312.13</v>
      </c>
      <c r="E33" s="366">
        <v>986</v>
      </c>
      <c r="F33" s="366">
        <v>9907</v>
      </c>
    </row>
    <row r="34" spans="1:6" s="50" customFormat="1" ht="22.5" customHeight="1">
      <c r="A34" s="581" t="s">
        <v>258</v>
      </c>
      <c r="B34" s="576" t="s">
        <v>347</v>
      </c>
      <c r="C34" s="594">
        <v>665.56</v>
      </c>
      <c r="D34" s="603">
        <v>4384.09</v>
      </c>
      <c r="E34" s="366">
        <v>845</v>
      </c>
      <c r="F34" s="373">
        <v>8777</v>
      </c>
    </row>
    <row r="35" spans="1:6" s="50" customFormat="1" ht="22.5" customHeight="1">
      <c r="A35" s="581" t="s">
        <v>259</v>
      </c>
      <c r="B35" s="576" t="s">
        <v>347</v>
      </c>
      <c r="C35" s="594">
        <v>624.26</v>
      </c>
      <c r="D35" s="603">
        <v>3740.76</v>
      </c>
      <c r="E35" s="573">
        <v>778</v>
      </c>
      <c r="F35" s="366">
        <v>8915</v>
      </c>
    </row>
    <row r="36" spans="1:6" s="50" customFormat="1" ht="22.5" customHeight="1">
      <c r="A36" s="582" t="s">
        <v>260</v>
      </c>
      <c r="B36" s="577" t="s">
        <v>348</v>
      </c>
      <c r="C36" s="595">
        <v>400.97</v>
      </c>
      <c r="D36" s="598">
        <v>1080</v>
      </c>
      <c r="E36" s="572">
        <v>1105</v>
      </c>
      <c r="F36" s="373">
        <v>14812</v>
      </c>
    </row>
    <row r="37" spans="1:6" s="50" customFormat="1" ht="22.5" customHeight="1">
      <c r="A37" s="582" t="s">
        <v>261</v>
      </c>
      <c r="B37" s="579" t="s">
        <v>328</v>
      </c>
      <c r="C37" s="600">
        <v>710.17</v>
      </c>
      <c r="D37" s="607" t="s">
        <v>349</v>
      </c>
      <c r="E37" s="585">
        <v>1611</v>
      </c>
      <c r="F37" s="591">
        <v>26371</v>
      </c>
    </row>
    <row r="38" spans="1:6" s="50" customFormat="1" ht="22.5" customHeight="1" thickBot="1">
      <c r="A38" s="809" t="s">
        <v>109</v>
      </c>
      <c r="B38" s="810"/>
      <c r="C38" s="601">
        <v>27942.15</v>
      </c>
      <c r="D38" s="601">
        <v>107341.02</v>
      </c>
      <c r="E38" s="374">
        <v>53154</v>
      </c>
      <c r="F38" s="590">
        <v>610780</v>
      </c>
    </row>
    <row r="39" spans="1:6" ht="13.5">
      <c r="A39" s="105" t="s">
        <v>431</v>
      </c>
      <c r="B39" s="363"/>
      <c r="C39" s="106"/>
      <c r="D39" s="107"/>
      <c r="E39" s="106"/>
      <c r="F39" s="586"/>
    </row>
    <row r="40" spans="1:6" s="51" customFormat="1" ht="13.5">
      <c r="A40" s="109" t="s">
        <v>429</v>
      </c>
      <c r="B40" s="363"/>
      <c r="C40" s="106"/>
      <c r="D40" s="106"/>
      <c r="E40" s="106"/>
      <c r="F40" s="587"/>
    </row>
    <row r="41" spans="1:6" s="51" customFormat="1" ht="13.5">
      <c r="A41" s="105" t="s">
        <v>430</v>
      </c>
      <c r="B41" s="363"/>
      <c r="C41" s="106"/>
      <c r="D41" s="106"/>
      <c r="E41" s="106"/>
      <c r="F41" s="588"/>
    </row>
    <row r="42" spans="1:6" ht="13.5">
      <c r="F42" s="587"/>
    </row>
    <row r="43" spans="1:6" ht="13.5">
      <c r="F43" s="588"/>
    </row>
    <row r="44" spans="1:6" ht="13.5">
      <c r="F44" s="587"/>
    </row>
    <row r="45" spans="1:6" ht="13.5">
      <c r="F45" s="587"/>
    </row>
    <row r="46" spans="1:6" ht="13.5">
      <c r="F46" s="587"/>
    </row>
    <row r="47" spans="1:6" ht="13.5">
      <c r="F47" s="587"/>
    </row>
    <row r="48" spans="1:6" ht="13.5">
      <c r="F48" s="588"/>
    </row>
    <row r="49" spans="6:6" ht="13.5">
      <c r="F49" s="587"/>
    </row>
    <row r="50" spans="6:6" ht="13.5">
      <c r="F50" s="588"/>
    </row>
    <row r="51" spans="6:6" ht="13.5">
      <c r="F51" s="589"/>
    </row>
    <row r="52" spans="6:6" ht="13.5">
      <c r="F52" s="108"/>
    </row>
    <row r="53" spans="6:6" ht="13.5">
      <c r="F53" s="106"/>
    </row>
    <row r="54" spans="6:6" ht="13.5">
      <c r="F54" s="106"/>
    </row>
  </sheetData>
  <mergeCells count="8">
    <mergeCell ref="A38:B38"/>
    <mergeCell ref="F4:F5"/>
    <mergeCell ref="A2:F2"/>
    <mergeCell ref="A4:A5"/>
    <mergeCell ref="B4:B5"/>
    <mergeCell ref="C4:C5"/>
    <mergeCell ref="D4:D5"/>
    <mergeCell ref="E4:E5"/>
  </mergeCells>
  <phoneticPr fontId="2"/>
  <printOptions horizontalCentered="1"/>
  <pageMargins left="0.78740157480314965" right="0.78740157480314965" top="0.78740157480314965" bottom="0.78740157480314965" header="0.19685039370078741" footer="0.19685039370078741"/>
  <pageSetup paperSize="9" scale="88" fitToWidth="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showGridLines="0" workbookViewId="0"/>
  </sheetViews>
  <sheetFormatPr defaultRowHeight="13.5"/>
  <cols>
    <col min="1" max="1" width="19.25" style="44" customWidth="1"/>
    <col min="2" max="4" width="15.5" style="44" customWidth="1"/>
    <col min="5" max="6" width="15.5" style="45" customWidth="1"/>
    <col min="7" max="254" width="9" style="44"/>
    <col min="255" max="255" width="1" style="44" customWidth="1"/>
    <col min="256" max="256" width="17.875" style="44" customWidth="1"/>
    <col min="257" max="257" width="1" style="44" customWidth="1"/>
    <col min="258" max="262" width="13.25" style="44" customWidth="1"/>
    <col min="263" max="510" width="9" style="44"/>
    <col min="511" max="511" width="1" style="44" customWidth="1"/>
    <col min="512" max="512" width="17.875" style="44" customWidth="1"/>
    <col min="513" max="513" width="1" style="44" customWidth="1"/>
    <col min="514" max="518" width="13.25" style="44" customWidth="1"/>
    <col min="519" max="766" width="9" style="44"/>
    <col min="767" max="767" width="1" style="44" customWidth="1"/>
    <col min="768" max="768" width="17.875" style="44" customWidth="1"/>
    <col min="769" max="769" width="1" style="44" customWidth="1"/>
    <col min="770" max="774" width="13.25" style="44" customWidth="1"/>
    <col min="775" max="1022" width="9" style="44"/>
    <col min="1023" max="1023" width="1" style="44" customWidth="1"/>
    <col min="1024" max="1024" width="17.875" style="44" customWidth="1"/>
    <col min="1025" max="1025" width="1" style="44" customWidth="1"/>
    <col min="1026" max="1030" width="13.25" style="44" customWidth="1"/>
    <col min="1031" max="1278" width="9" style="44"/>
    <col min="1279" max="1279" width="1" style="44" customWidth="1"/>
    <col min="1280" max="1280" width="17.875" style="44" customWidth="1"/>
    <col min="1281" max="1281" width="1" style="44" customWidth="1"/>
    <col min="1282" max="1286" width="13.25" style="44" customWidth="1"/>
    <col min="1287" max="1534" width="9" style="44"/>
    <col min="1535" max="1535" width="1" style="44" customWidth="1"/>
    <col min="1536" max="1536" width="17.875" style="44" customWidth="1"/>
    <col min="1537" max="1537" width="1" style="44" customWidth="1"/>
    <col min="1538" max="1542" width="13.25" style="44" customWidth="1"/>
    <col min="1543" max="1790" width="9" style="44"/>
    <col min="1791" max="1791" width="1" style="44" customWidth="1"/>
    <col min="1792" max="1792" width="17.875" style="44" customWidth="1"/>
    <col min="1793" max="1793" width="1" style="44" customWidth="1"/>
    <col min="1794" max="1798" width="13.25" style="44" customWidth="1"/>
    <col min="1799" max="2046" width="9" style="44"/>
    <col min="2047" max="2047" width="1" style="44" customWidth="1"/>
    <col min="2048" max="2048" width="17.875" style="44" customWidth="1"/>
    <col min="2049" max="2049" width="1" style="44" customWidth="1"/>
    <col min="2050" max="2054" width="13.25" style="44" customWidth="1"/>
    <col min="2055" max="2302" width="9" style="44"/>
    <col min="2303" max="2303" width="1" style="44" customWidth="1"/>
    <col min="2304" max="2304" width="17.875" style="44" customWidth="1"/>
    <col min="2305" max="2305" width="1" style="44" customWidth="1"/>
    <col min="2306" max="2310" width="13.25" style="44" customWidth="1"/>
    <col min="2311" max="2558" width="9" style="44"/>
    <col min="2559" max="2559" width="1" style="44" customWidth="1"/>
    <col min="2560" max="2560" width="17.875" style="44" customWidth="1"/>
    <col min="2561" max="2561" width="1" style="44" customWidth="1"/>
    <col min="2562" max="2566" width="13.25" style="44" customWidth="1"/>
    <col min="2567" max="2814" width="9" style="44"/>
    <col min="2815" max="2815" width="1" style="44" customWidth="1"/>
    <col min="2816" max="2816" width="17.875" style="44" customWidth="1"/>
    <col min="2817" max="2817" width="1" style="44" customWidth="1"/>
    <col min="2818" max="2822" width="13.25" style="44" customWidth="1"/>
    <col min="2823" max="3070" width="9" style="44"/>
    <col min="3071" max="3071" width="1" style="44" customWidth="1"/>
    <col min="3072" max="3072" width="17.875" style="44" customWidth="1"/>
    <col min="3073" max="3073" width="1" style="44" customWidth="1"/>
    <col min="3074" max="3078" width="13.25" style="44" customWidth="1"/>
    <col min="3079" max="3326" width="9" style="44"/>
    <col min="3327" max="3327" width="1" style="44" customWidth="1"/>
    <col min="3328" max="3328" width="17.875" style="44" customWidth="1"/>
    <col min="3329" max="3329" width="1" style="44" customWidth="1"/>
    <col min="3330" max="3334" width="13.25" style="44" customWidth="1"/>
    <col min="3335" max="3582" width="9" style="44"/>
    <col min="3583" max="3583" width="1" style="44" customWidth="1"/>
    <col min="3584" max="3584" width="17.875" style="44" customWidth="1"/>
    <col min="3585" max="3585" width="1" style="44" customWidth="1"/>
    <col min="3586" max="3590" width="13.25" style="44" customWidth="1"/>
    <col min="3591" max="3838" width="9" style="44"/>
    <col min="3839" max="3839" width="1" style="44" customWidth="1"/>
    <col min="3840" max="3840" width="17.875" style="44" customWidth="1"/>
    <col min="3841" max="3841" width="1" style="44" customWidth="1"/>
    <col min="3842" max="3846" width="13.25" style="44" customWidth="1"/>
    <col min="3847" max="4094" width="9" style="44"/>
    <col min="4095" max="4095" width="1" style="44" customWidth="1"/>
    <col min="4096" max="4096" width="17.875" style="44" customWidth="1"/>
    <col min="4097" max="4097" width="1" style="44" customWidth="1"/>
    <col min="4098" max="4102" width="13.25" style="44" customWidth="1"/>
    <col min="4103" max="4350" width="9" style="44"/>
    <col min="4351" max="4351" width="1" style="44" customWidth="1"/>
    <col min="4352" max="4352" width="17.875" style="44" customWidth="1"/>
    <col min="4353" max="4353" width="1" style="44" customWidth="1"/>
    <col min="4354" max="4358" width="13.25" style="44" customWidth="1"/>
    <col min="4359" max="4606" width="9" style="44"/>
    <col min="4607" max="4607" width="1" style="44" customWidth="1"/>
    <col min="4608" max="4608" width="17.875" style="44" customWidth="1"/>
    <col min="4609" max="4609" width="1" style="44" customWidth="1"/>
    <col min="4610" max="4614" width="13.25" style="44" customWidth="1"/>
    <col min="4615" max="4862" width="9" style="44"/>
    <col min="4863" max="4863" width="1" style="44" customWidth="1"/>
    <col min="4864" max="4864" width="17.875" style="44" customWidth="1"/>
    <col min="4865" max="4865" width="1" style="44" customWidth="1"/>
    <col min="4866" max="4870" width="13.25" style="44" customWidth="1"/>
    <col min="4871" max="5118" width="9" style="44"/>
    <col min="5119" max="5119" width="1" style="44" customWidth="1"/>
    <col min="5120" max="5120" width="17.875" style="44" customWidth="1"/>
    <col min="5121" max="5121" width="1" style="44" customWidth="1"/>
    <col min="5122" max="5126" width="13.25" style="44" customWidth="1"/>
    <col min="5127" max="5374" width="9" style="44"/>
    <col min="5375" max="5375" width="1" style="44" customWidth="1"/>
    <col min="5376" max="5376" width="17.875" style="44" customWidth="1"/>
    <col min="5377" max="5377" width="1" style="44" customWidth="1"/>
    <col min="5378" max="5382" width="13.25" style="44" customWidth="1"/>
    <col min="5383" max="5630" width="9" style="44"/>
    <col min="5631" max="5631" width="1" style="44" customWidth="1"/>
    <col min="5632" max="5632" width="17.875" style="44" customWidth="1"/>
    <col min="5633" max="5633" width="1" style="44" customWidth="1"/>
    <col min="5634" max="5638" width="13.25" style="44" customWidth="1"/>
    <col min="5639" max="5886" width="9" style="44"/>
    <col min="5887" max="5887" width="1" style="44" customWidth="1"/>
    <col min="5888" max="5888" width="17.875" style="44" customWidth="1"/>
    <col min="5889" max="5889" width="1" style="44" customWidth="1"/>
    <col min="5890" max="5894" width="13.25" style="44" customWidth="1"/>
    <col min="5895" max="6142" width="9" style="44"/>
    <col min="6143" max="6143" width="1" style="44" customWidth="1"/>
    <col min="6144" max="6144" width="17.875" style="44" customWidth="1"/>
    <col min="6145" max="6145" width="1" style="44" customWidth="1"/>
    <col min="6146" max="6150" width="13.25" style="44" customWidth="1"/>
    <col min="6151" max="6398" width="9" style="44"/>
    <col min="6399" max="6399" width="1" style="44" customWidth="1"/>
    <col min="6400" max="6400" width="17.875" style="44" customWidth="1"/>
    <col min="6401" max="6401" width="1" style="44" customWidth="1"/>
    <col min="6402" max="6406" width="13.25" style="44" customWidth="1"/>
    <col min="6407" max="6654" width="9" style="44"/>
    <col min="6655" max="6655" width="1" style="44" customWidth="1"/>
    <col min="6656" max="6656" width="17.875" style="44" customWidth="1"/>
    <col min="6657" max="6657" width="1" style="44" customWidth="1"/>
    <col min="6658" max="6662" width="13.25" style="44" customWidth="1"/>
    <col min="6663" max="6910" width="9" style="44"/>
    <col min="6911" max="6911" width="1" style="44" customWidth="1"/>
    <col min="6912" max="6912" width="17.875" style="44" customWidth="1"/>
    <col min="6913" max="6913" width="1" style="44" customWidth="1"/>
    <col min="6914" max="6918" width="13.25" style="44" customWidth="1"/>
    <col min="6919" max="7166" width="9" style="44"/>
    <col min="7167" max="7167" width="1" style="44" customWidth="1"/>
    <col min="7168" max="7168" width="17.875" style="44" customWidth="1"/>
    <col min="7169" max="7169" width="1" style="44" customWidth="1"/>
    <col min="7170" max="7174" width="13.25" style="44" customWidth="1"/>
    <col min="7175" max="7422" width="9" style="44"/>
    <col min="7423" max="7423" width="1" style="44" customWidth="1"/>
    <col min="7424" max="7424" width="17.875" style="44" customWidth="1"/>
    <col min="7425" max="7425" width="1" style="44" customWidth="1"/>
    <col min="7426" max="7430" width="13.25" style="44" customWidth="1"/>
    <col min="7431" max="7678" width="9" style="44"/>
    <col min="7679" max="7679" width="1" style="44" customWidth="1"/>
    <col min="7680" max="7680" width="17.875" style="44" customWidth="1"/>
    <col min="7681" max="7681" width="1" style="44" customWidth="1"/>
    <col min="7682" max="7686" width="13.25" style="44" customWidth="1"/>
    <col min="7687" max="7934" width="9" style="44"/>
    <col min="7935" max="7935" width="1" style="44" customWidth="1"/>
    <col min="7936" max="7936" width="17.875" style="44" customWidth="1"/>
    <col min="7937" max="7937" width="1" style="44" customWidth="1"/>
    <col min="7938" max="7942" width="13.25" style="44" customWidth="1"/>
    <col min="7943" max="8190" width="9" style="44"/>
    <col min="8191" max="8191" width="1" style="44" customWidth="1"/>
    <col min="8192" max="8192" width="17.875" style="44" customWidth="1"/>
    <col min="8193" max="8193" width="1" style="44" customWidth="1"/>
    <col min="8194" max="8198" width="13.25" style="44" customWidth="1"/>
    <col min="8199" max="8446" width="9" style="44"/>
    <col min="8447" max="8447" width="1" style="44" customWidth="1"/>
    <col min="8448" max="8448" width="17.875" style="44" customWidth="1"/>
    <col min="8449" max="8449" width="1" style="44" customWidth="1"/>
    <col min="8450" max="8454" width="13.25" style="44" customWidth="1"/>
    <col min="8455" max="8702" width="9" style="44"/>
    <col min="8703" max="8703" width="1" style="44" customWidth="1"/>
    <col min="8704" max="8704" width="17.875" style="44" customWidth="1"/>
    <col min="8705" max="8705" width="1" style="44" customWidth="1"/>
    <col min="8706" max="8710" width="13.25" style="44" customWidth="1"/>
    <col min="8711" max="8958" width="9" style="44"/>
    <col min="8959" max="8959" width="1" style="44" customWidth="1"/>
    <col min="8960" max="8960" width="17.875" style="44" customWidth="1"/>
    <col min="8961" max="8961" width="1" style="44" customWidth="1"/>
    <col min="8962" max="8966" width="13.25" style="44" customWidth="1"/>
    <col min="8967" max="9214" width="9" style="44"/>
    <col min="9215" max="9215" width="1" style="44" customWidth="1"/>
    <col min="9216" max="9216" width="17.875" style="44" customWidth="1"/>
    <col min="9217" max="9217" width="1" style="44" customWidth="1"/>
    <col min="9218" max="9222" width="13.25" style="44" customWidth="1"/>
    <col min="9223" max="9470" width="9" style="44"/>
    <col min="9471" max="9471" width="1" style="44" customWidth="1"/>
    <col min="9472" max="9472" width="17.875" style="44" customWidth="1"/>
    <col min="9473" max="9473" width="1" style="44" customWidth="1"/>
    <col min="9474" max="9478" width="13.25" style="44" customWidth="1"/>
    <col min="9479" max="9726" width="9" style="44"/>
    <col min="9727" max="9727" width="1" style="44" customWidth="1"/>
    <col min="9728" max="9728" width="17.875" style="44" customWidth="1"/>
    <col min="9729" max="9729" width="1" style="44" customWidth="1"/>
    <col min="9730" max="9734" width="13.25" style="44" customWidth="1"/>
    <col min="9735" max="9982" width="9" style="44"/>
    <col min="9983" max="9983" width="1" style="44" customWidth="1"/>
    <col min="9984" max="9984" width="17.875" style="44" customWidth="1"/>
    <col min="9985" max="9985" width="1" style="44" customWidth="1"/>
    <col min="9986" max="9990" width="13.25" style="44" customWidth="1"/>
    <col min="9991" max="10238" width="9" style="44"/>
    <col min="10239" max="10239" width="1" style="44" customWidth="1"/>
    <col min="10240" max="10240" width="17.875" style="44" customWidth="1"/>
    <col min="10241" max="10241" width="1" style="44" customWidth="1"/>
    <col min="10242" max="10246" width="13.25" style="44" customWidth="1"/>
    <col min="10247" max="10494" width="9" style="44"/>
    <col min="10495" max="10495" width="1" style="44" customWidth="1"/>
    <col min="10496" max="10496" width="17.875" style="44" customWidth="1"/>
    <col min="10497" max="10497" width="1" style="44" customWidth="1"/>
    <col min="10498" max="10502" width="13.25" style="44" customWidth="1"/>
    <col min="10503" max="10750" width="9" style="44"/>
    <col min="10751" max="10751" width="1" style="44" customWidth="1"/>
    <col min="10752" max="10752" width="17.875" style="44" customWidth="1"/>
    <col min="10753" max="10753" width="1" style="44" customWidth="1"/>
    <col min="10754" max="10758" width="13.25" style="44" customWidth="1"/>
    <col min="10759" max="11006" width="9" style="44"/>
    <col min="11007" max="11007" width="1" style="44" customWidth="1"/>
    <col min="11008" max="11008" width="17.875" style="44" customWidth="1"/>
    <col min="11009" max="11009" width="1" style="44" customWidth="1"/>
    <col min="11010" max="11014" width="13.25" style="44" customWidth="1"/>
    <col min="11015" max="11262" width="9" style="44"/>
    <col min="11263" max="11263" width="1" style="44" customWidth="1"/>
    <col min="11264" max="11264" width="17.875" style="44" customWidth="1"/>
    <col min="11265" max="11265" width="1" style="44" customWidth="1"/>
    <col min="11266" max="11270" width="13.25" style="44" customWidth="1"/>
    <col min="11271" max="11518" width="9" style="44"/>
    <col min="11519" max="11519" width="1" style="44" customWidth="1"/>
    <col min="11520" max="11520" width="17.875" style="44" customWidth="1"/>
    <col min="11521" max="11521" width="1" style="44" customWidth="1"/>
    <col min="11522" max="11526" width="13.25" style="44" customWidth="1"/>
    <col min="11527" max="11774" width="9" style="44"/>
    <col min="11775" max="11775" width="1" style="44" customWidth="1"/>
    <col min="11776" max="11776" width="17.875" style="44" customWidth="1"/>
    <col min="11777" max="11777" width="1" style="44" customWidth="1"/>
    <col min="11778" max="11782" width="13.25" style="44" customWidth="1"/>
    <col min="11783" max="12030" width="9" style="44"/>
    <col min="12031" max="12031" width="1" style="44" customWidth="1"/>
    <col min="12032" max="12032" width="17.875" style="44" customWidth="1"/>
    <col min="12033" max="12033" width="1" style="44" customWidth="1"/>
    <col min="12034" max="12038" width="13.25" style="44" customWidth="1"/>
    <col min="12039" max="12286" width="9" style="44"/>
    <col min="12287" max="12287" width="1" style="44" customWidth="1"/>
    <col min="12288" max="12288" width="17.875" style="44" customWidth="1"/>
    <col min="12289" max="12289" width="1" style="44" customWidth="1"/>
    <col min="12290" max="12294" width="13.25" style="44" customWidth="1"/>
    <col min="12295" max="12542" width="9" style="44"/>
    <col min="12543" max="12543" width="1" style="44" customWidth="1"/>
    <col min="12544" max="12544" width="17.875" style="44" customWidth="1"/>
    <col min="12545" max="12545" width="1" style="44" customWidth="1"/>
    <col min="12546" max="12550" width="13.25" style="44" customWidth="1"/>
    <col min="12551" max="12798" width="9" style="44"/>
    <col min="12799" max="12799" width="1" style="44" customWidth="1"/>
    <col min="12800" max="12800" width="17.875" style="44" customWidth="1"/>
    <col min="12801" max="12801" width="1" style="44" customWidth="1"/>
    <col min="12802" max="12806" width="13.25" style="44" customWidth="1"/>
    <col min="12807" max="13054" width="9" style="44"/>
    <col min="13055" max="13055" width="1" style="44" customWidth="1"/>
    <col min="13056" max="13056" width="17.875" style="44" customWidth="1"/>
    <col min="13057" max="13057" width="1" style="44" customWidth="1"/>
    <col min="13058" max="13062" width="13.25" style="44" customWidth="1"/>
    <col min="13063" max="13310" width="9" style="44"/>
    <col min="13311" max="13311" width="1" style="44" customWidth="1"/>
    <col min="13312" max="13312" width="17.875" style="44" customWidth="1"/>
    <col min="13313" max="13313" width="1" style="44" customWidth="1"/>
    <col min="13314" max="13318" width="13.25" style="44" customWidth="1"/>
    <col min="13319" max="13566" width="9" style="44"/>
    <col min="13567" max="13567" width="1" style="44" customWidth="1"/>
    <col min="13568" max="13568" width="17.875" style="44" customWidth="1"/>
    <col min="13569" max="13569" width="1" style="44" customWidth="1"/>
    <col min="13570" max="13574" width="13.25" style="44" customWidth="1"/>
    <col min="13575" max="13822" width="9" style="44"/>
    <col min="13823" max="13823" width="1" style="44" customWidth="1"/>
    <col min="13824" max="13824" width="17.875" style="44" customWidth="1"/>
    <col min="13825" max="13825" width="1" style="44" customWidth="1"/>
    <col min="13826" max="13830" width="13.25" style="44" customWidth="1"/>
    <col min="13831" max="14078" width="9" style="44"/>
    <col min="14079" max="14079" width="1" style="44" customWidth="1"/>
    <col min="14080" max="14080" width="17.875" style="44" customWidth="1"/>
    <col min="14081" max="14081" width="1" style="44" customWidth="1"/>
    <col min="14082" max="14086" width="13.25" style="44" customWidth="1"/>
    <col min="14087" max="14334" width="9" style="44"/>
    <col min="14335" max="14335" width="1" style="44" customWidth="1"/>
    <col min="14336" max="14336" width="17.875" style="44" customWidth="1"/>
    <col min="14337" max="14337" width="1" style="44" customWidth="1"/>
    <col min="14338" max="14342" width="13.25" style="44" customWidth="1"/>
    <col min="14343" max="14590" width="9" style="44"/>
    <col min="14591" max="14591" width="1" style="44" customWidth="1"/>
    <col min="14592" max="14592" width="17.875" style="44" customWidth="1"/>
    <col min="14593" max="14593" width="1" style="44" customWidth="1"/>
    <col min="14594" max="14598" width="13.25" style="44" customWidth="1"/>
    <col min="14599" max="14846" width="9" style="44"/>
    <col min="14847" max="14847" width="1" style="44" customWidth="1"/>
    <col min="14848" max="14848" width="17.875" style="44" customWidth="1"/>
    <col min="14849" max="14849" width="1" style="44" customWidth="1"/>
    <col min="14850" max="14854" width="13.25" style="44" customWidth="1"/>
    <col min="14855" max="15102" width="9" style="44"/>
    <col min="15103" max="15103" width="1" style="44" customWidth="1"/>
    <col min="15104" max="15104" width="17.875" style="44" customWidth="1"/>
    <col min="15105" max="15105" width="1" style="44" customWidth="1"/>
    <col min="15106" max="15110" width="13.25" style="44" customWidth="1"/>
    <col min="15111" max="15358" width="9" style="44"/>
    <col min="15359" max="15359" width="1" style="44" customWidth="1"/>
    <col min="15360" max="15360" width="17.875" style="44" customWidth="1"/>
    <col min="15361" max="15361" width="1" style="44" customWidth="1"/>
    <col min="15362" max="15366" width="13.25" style="44" customWidth="1"/>
    <col min="15367" max="15614" width="9" style="44"/>
    <col min="15615" max="15615" width="1" style="44" customWidth="1"/>
    <col min="15616" max="15616" width="17.875" style="44" customWidth="1"/>
    <col min="15617" max="15617" width="1" style="44" customWidth="1"/>
    <col min="15618" max="15622" width="13.25" style="44" customWidth="1"/>
    <col min="15623" max="15870" width="9" style="44"/>
    <col min="15871" max="15871" width="1" style="44" customWidth="1"/>
    <col min="15872" max="15872" width="17.875" style="44" customWidth="1"/>
    <col min="15873" max="15873" width="1" style="44" customWidth="1"/>
    <col min="15874" max="15878" width="13.25" style="44" customWidth="1"/>
    <col min="15879" max="16126" width="9" style="44"/>
    <col min="16127" max="16127" width="1" style="44" customWidth="1"/>
    <col min="16128" max="16128" width="17.875" style="44" customWidth="1"/>
    <col min="16129" max="16129" width="1" style="44" customWidth="1"/>
    <col min="16130" max="16134" width="13.25" style="44" customWidth="1"/>
    <col min="16135" max="16384" width="9" style="44"/>
  </cols>
  <sheetData>
    <row r="1" spans="1:6" ht="30" customHeight="1"/>
    <row r="2" spans="1:6" s="41" customFormat="1" ht="22.5" customHeight="1">
      <c r="A2" s="826" t="s">
        <v>446</v>
      </c>
      <c r="B2" s="826"/>
      <c r="C2" s="826"/>
      <c r="D2" s="826"/>
      <c r="E2" s="826"/>
      <c r="F2" s="826"/>
    </row>
    <row r="3" spans="1:6" s="102" customFormat="1" ht="13.5" customHeight="1" thickBot="1">
      <c r="A3" s="45" t="s">
        <v>301</v>
      </c>
      <c r="B3" s="113"/>
      <c r="C3" s="113"/>
      <c r="D3" s="113"/>
      <c r="E3" s="113"/>
      <c r="F3" s="113"/>
    </row>
    <row r="4" spans="1:6" s="101" customFormat="1" ht="18" customHeight="1">
      <c r="A4" s="114" t="s">
        <v>302</v>
      </c>
      <c r="B4" s="115" t="s">
        <v>396</v>
      </c>
      <c r="C4" s="115" t="s">
        <v>397</v>
      </c>
      <c r="D4" s="115" t="s">
        <v>398</v>
      </c>
      <c r="E4" s="115" t="s">
        <v>399</v>
      </c>
      <c r="F4" s="115" t="s">
        <v>400</v>
      </c>
    </row>
    <row r="5" spans="1:6" s="42" customFormat="1" ht="16.5" customHeight="1">
      <c r="A5" s="823" t="s">
        <v>110</v>
      </c>
      <c r="B5" s="116">
        <v>255</v>
      </c>
      <c r="C5" s="116">
        <v>144</v>
      </c>
      <c r="D5" s="116">
        <v>236</v>
      </c>
      <c r="E5" s="116">
        <v>260</v>
      </c>
      <c r="F5" s="117">
        <v>249</v>
      </c>
    </row>
    <row r="6" spans="1:6" s="101" customFormat="1" ht="16.5" customHeight="1">
      <c r="A6" s="824"/>
      <c r="B6" s="118">
        <v>308</v>
      </c>
      <c r="C6" s="118">
        <v>290</v>
      </c>
      <c r="D6" s="118">
        <v>319</v>
      </c>
      <c r="E6" s="118">
        <v>315</v>
      </c>
      <c r="F6" s="119">
        <v>318</v>
      </c>
    </row>
    <row r="7" spans="1:6" s="101" customFormat="1" ht="16.5" customHeight="1">
      <c r="A7" s="825"/>
      <c r="B7" s="120">
        <v>82.79</v>
      </c>
      <c r="C7" s="120">
        <v>49.65</v>
      </c>
      <c r="D7" s="120">
        <v>73.98</v>
      </c>
      <c r="E7" s="120">
        <v>82.53</v>
      </c>
      <c r="F7" s="121">
        <v>78.3</v>
      </c>
    </row>
    <row r="8" spans="1:6" s="101" customFormat="1" ht="16.5" customHeight="1">
      <c r="A8" s="823" t="s">
        <v>111</v>
      </c>
      <c r="B8" s="116">
        <v>241</v>
      </c>
      <c r="C8" s="116">
        <v>150</v>
      </c>
      <c r="D8" s="116">
        <v>222</v>
      </c>
      <c r="E8" s="116">
        <v>248</v>
      </c>
      <c r="F8" s="117">
        <v>261</v>
      </c>
    </row>
    <row r="9" spans="1:6" s="101" customFormat="1" ht="16.5" customHeight="1">
      <c r="A9" s="824"/>
      <c r="B9" s="118">
        <v>306</v>
      </c>
      <c r="C9" s="118">
        <v>302</v>
      </c>
      <c r="D9" s="118">
        <v>322</v>
      </c>
      <c r="E9" s="118">
        <v>298</v>
      </c>
      <c r="F9" s="119">
        <v>316</v>
      </c>
    </row>
    <row r="10" spans="1:6" s="101" customFormat="1" ht="16.5" customHeight="1">
      <c r="A10" s="825"/>
      <c r="B10" s="120">
        <v>78.75</v>
      </c>
      <c r="C10" s="120">
        <v>49.66</v>
      </c>
      <c r="D10" s="120">
        <v>68.94</v>
      </c>
      <c r="E10" s="120">
        <v>83.22</v>
      </c>
      <c r="F10" s="121">
        <v>82.59</v>
      </c>
    </row>
    <row r="11" spans="1:6" s="101" customFormat="1" ht="16.5" customHeight="1">
      <c r="A11" s="823" t="s">
        <v>112</v>
      </c>
      <c r="B11" s="116">
        <v>250</v>
      </c>
      <c r="C11" s="116">
        <v>206</v>
      </c>
      <c r="D11" s="116">
        <v>216</v>
      </c>
      <c r="E11" s="116">
        <v>229</v>
      </c>
      <c r="F11" s="117">
        <v>230</v>
      </c>
    </row>
    <row r="12" spans="1:6" s="101" customFormat="1" ht="16.5" customHeight="1">
      <c r="A12" s="824"/>
      <c r="B12" s="118">
        <v>310</v>
      </c>
      <c r="C12" s="118">
        <v>316</v>
      </c>
      <c r="D12" s="118">
        <v>329</v>
      </c>
      <c r="E12" s="118">
        <v>326</v>
      </c>
      <c r="F12" s="119">
        <v>315</v>
      </c>
    </row>
    <row r="13" spans="1:6" s="101" customFormat="1" ht="16.5" customHeight="1">
      <c r="A13" s="825"/>
      <c r="B13" s="120">
        <v>80.64</v>
      </c>
      <c r="C13" s="120">
        <v>65.180000000000007</v>
      </c>
      <c r="D13" s="120">
        <v>65.650000000000006</v>
      </c>
      <c r="E13" s="120">
        <v>70.239999999999995</v>
      </c>
      <c r="F13" s="121">
        <v>73.010000000000005</v>
      </c>
    </row>
    <row r="14" spans="1:6" s="101" customFormat="1" ht="16.5" customHeight="1">
      <c r="A14" s="823" t="s">
        <v>113</v>
      </c>
      <c r="B14" s="116">
        <v>271</v>
      </c>
      <c r="C14" s="116">
        <v>174</v>
      </c>
      <c r="D14" s="116">
        <v>271</v>
      </c>
      <c r="E14" s="116">
        <v>277</v>
      </c>
      <c r="F14" s="117">
        <v>280</v>
      </c>
    </row>
    <row r="15" spans="1:6" s="101" customFormat="1" ht="16.5" customHeight="1">
      <c r="A15" s="824"/>
      <c r="B15" s="118">
        <v>317</v>
      </c>
      <c r="C15" s="118">
        <v>314</v>
      </c>
      <c r="D15" s="118">
        <v>332</v>
      </c>
      <c r="E15" s="118">
        <v>332</v>
      </c>
      <c r="F15" s="119">
        <v>328</v>
      </c>
    </row>
    <row r="16" spans="1:6" s="101" customFormat="1" ht="16.5" customHeight="1">
      <c r="A16" s="825"/>
      <c r="B16" s="120">
        <v>85.48</v>
      </c>
      <c r="C16" s="120">
        <v>55.41</v>
      </c>
      <c r="D16" s="120">
        <v>91.62</v>
      </c>
      <c r="E16" s="120">
        <v>83.43</v>
      </c>
      <c r="F16" s="121">
        <v>85.36</v>
      </c>
    </row>
    <row r="17" spans="1:6" s="101" customFormat="1" ht="16.5" customHeight="1">
      <c r="A17" s="823" t="s">
        <v>114</v>
      </c>
      <c r="B17" s="116">
        <v>158</v>
      </c>
      <c r="C17" s="116">
        <v>94</v>
      </c>
      <c r="D17" s="116">
        <v>164</v>
      </c>
      <c r="E17" s="116">
        <v>160</v>
      </c>
      <c r="F17" s="117">
        <v>170</v>
      </c>
    </row>
    <row r="18" spans="1:6" s="101" customFormat="1" ht="16.5" customHeight="1">
      <c r="A18" s="824"/>
      <c r="B18" s="118">
        <v>314</v>
      </c>
      <c r="C18" s="118">
        <v>314</v>
      </c>
      <c r="D18" s="118">
        <v>331</v>
      </c>
      <c r="E18" s="118">
        <v>329</v>
      </c>
      <c r="F18" s="119">
        <v>328</v>
      </c>
    </row>
    <row r="19" spans="1:6" s="101" customFormat="1" ht="16.5" customHeight="1">
      <c r="A19" s="825"/>
      <c r="B19" s="120">
        <v>50.31</v>
      </c>
      <c r="C19" s="120">
        <v>29.93</v>
      </c>
      <c r="D19" s="120">
        <v>49.54</v>
      </c>
      <c r="E19" s="120">
        <v>48.63</v>
      </c>
      <c r="F19" s="121">
        <v>51.82</v>
      </c>
    </row>
    <row r="20" spans="1:6" s="101" customFormat="1" ht="16.5" customHeight="1">
      <c r="A20" s="823" t="s">
        <v>115</v>
      </c>
      <c r="B20" s="116">
        <v>170</v>
      </c>
      <c r="C20" s="116">
        <v>103</v>
      </c>
      <c r="D20" s="116">
        <v>161</v>
      </c>
      <c r="E20" s="116">
        <v>174</v>
      </c>
      <c r="F20" s="117">
        <v>182</v>
      </c>
    </row>
    <row r="21" spans="1:6" s="101" customFormat="1" ht="16.5" customHeight="1">
      <c r="A21" s="824"/>
      <c r="B21" s="118">
        <v>315</v>
      </c>
      <c r="C21" s="118">
        <v>314</v>
      </c>
      <c r="D21" s="118">
        <v>332</v>
      </c>
      <c r="E21" s="118">
        <v>330</v>
      </c>
      <c r="F21" s="119">
        <v>328</v>
      </c>
    </row>
    <row r="22" spans="1:6" s="101" customFormat="1" ht="16.5" customHeight="1">
      <c r="A22" s="825"/>
      <c r="B22" s="120">
        <v>53.96</v>
      </c>
      <c r="C22" s="120">
        <v>32.799999999999997</v>
      </c>
      <c r="D22" s="120">
        <v>48.49</v>
      </c>
      <c r="E22" s="120">
        <v>52.72</v>
      </c>
      <c r="F22" s="121">
        <v>55.48</v>
      </c>
    </row>
    <row r="23" spans="1:6" s="101" customFormat="1" ht="16.5" customHeight="1">
      <c r="A23" s="823" t="s">
        <v>116</v>
      </c>
      <c r="B23" s="116">
        <v>248</v>
      </c>
      <c r="C23" s="116">
        <v>161</v>
      </c>
      <c r="D23" s="116">
        <v>206</v>
      </c>
      <c r="E23" s="116">
        <v>250</v>
      </c>
      <c r="F23" s="117">
        <v>248</v>
      </c>
    </row>
    <row r="24" spans="1:6" s="101" customFormat="1" ht="16.5" customHeight="1">
      <c r="A24" s="824"/>
      <c r="B24" s="118">
        <v>316</v>
      </c>
      <c r="C24" s="118">
        <v>314</v>
      </c>
      <c r="D24" s="118">
        <v>332</v>
      </c>
      <c r="E24" s="118">
        <v>330</v>
      </c>
      <c r="F24" s="119">
        <v>328</v>
      </c>
    </row>
    <row r="25" spans="1:6" s="101" customFormat="1" ht="16.5" customHeight="1">
      <c r="A25" s="825"/>
      <c r="B25" s="120">
        <v>78.48</v>
      </c>
      <c r="C25" s="120">
        <v>51.27</v>
      </c>
      <c r="D25" s="120">
        <v>62.04</v>
      </c>
      <c r="E25" s="120">
        <v>75.75</v>
      </c>
      <c r="F25" s="121">
        <v>75.599999999999994</v>
      </c>
    </row>
    <row r="26" spans="1:6" s="101" customFormat="1" ht="16.5" customHeight="1">
      <c r="A26" s="823" t="s">
        <v>117</v>
      </c>
      <c r="B26" s="116">
        <v>280</v>
      </c>
      <c r="C26" s="116">
        <v>174</v>
      </c>
      <c r="D26" s="116">
        <v>199</v>
      </c>
      <c r="E26" s="116">
        <v>262</v>
      </c>
      <c r="F26" s="117">
        <v>239</v>
      </c>
    </row>
    <row r="27" spans="1:6" s="101" customFormat="1" ht="16.5" customHeight="1">
      <c r="A27" s="824"/>
      <c r="B27" s="118">
        <v>318</v>
      </c>
      <c r="C27" s="118">
        <v>315</v>
      </c>
      <c r="D27" s="118">
        <v>333</v>
      </c>
      <c r="E27" s="118">
        <v>332</v>
      </c>
      <c r="F27" s="119">
        <v>331</v>
      </c>
    </row>
    <row r="28" spans="1:6" s="101" customFormat="1" ht="16.5" customHeight="1">
      <c r="A28" s="825"/>
      <c r="B28" s="120">
        <v>88.05</v>
      </c>
      <c r="C28" s="120">
        <v>55.23</v>
      </c>
      <c r="D28" s="120">
        <v>59.75</v>
      </c>
      <c r="E28" s="120">
        <v>78.91</v>
      </c>
      <c r="F28" s="121">
        <v>72.2</v>
      </c>
    </row>
    <row r="29" spans="1:6" s="101" customFormat="1" ht="16.5" customHeight="1">
      <c r="A29" s="823" t="s">
        <v>118</v>
      </c>
      <c r="B29" s="116">
        <v>154</v>
      </c>
      <c r="C29" s="116">
        <v>64</v>
      </c>
      <c r="D29" s="116">
        <v>78</v>
      </c>
      <c r="E29" s="116">
        <v>126</v>
      </c>
      <c r="F29" s="117">
        <v>108</v>
      </c>
    </row>
    <row r="30" spans="1:6" s="101" customFormat="1" ht="16.5" customHeight="1">
      <c r="A30" s="824"/>
      <c r="B30" s="118">
        <v>316</v>
      </c>
      <c r="C30" s="118">
        <v>315</v>
      </c>
      <c r="D30" s="118">
        <v>332</v>
      </c>
      <c r="E30" s="118">
        <v>332</v>
      </c>
      <c r="F30" s="119">
        <v>328</v>
      </c>
    </row>
    <row r="31" spans="1:6" s="101" customFormat="1" ht="16.5" customHeight="1">
      <c r="A31" s="825"/>
      <c r="B31" s="120">
        <v>48.73</v>
      </c>
      <c r="C31" s="120">
        <v>20.309999999999999</v>
      </c>
      <c r="D31" s="120">
        <v>23.49</v>
      </c>
      <c r="E31" s="120">
        <v>37.950000000000003</v>
      </c>
      <c r="F31" s="121">
        <v>32.92</v>
      </c>
    </row>
    <row r="32" spans="1:6" s="101" customFormat="1" ht="16.5" customHeight="1">
      <c r="A32" s="823" t="s">
        <v>119</v>
      </c>
      <c r="B32" s="116">
        <v>160</v>
      </c>
      <c r="C32" s="116">
        <v>59</v>
      </c>
      <c r="D32" s="116">
        <v>77</v>
      </c>
      <c r="E32" s="116">
        <v>113</v>
      </c>
      <c r="F32" s="117">
        <v>121</v>
      </c>
    </row>
    <row r="33" spans="1:6" s="101" customFormat="1" ht="16.5" customHeight="1">
      <c r="A33" s="824"/>
      <c r="B33" s="118">
        <v>316</v>
      </c>
      <c r="C33" s="118">
        <v>315</v>
      </c>
      <c r="D33" s="118">
        <v>332</v>
      </c>
      <c r="E33" s="118">
        <v>331</v>
      </c>
      <c r="F33" s="119">
        <v>328</v>
      </c>
    </row>
    <row r="34" spans="1:6" s="101" customFormat="1" ht="16.5" customHeight="1">
      <c r="A34" s="825"/>
      <c r="B34" s="120">
        <v>50.63</v>
      </c>
      <c r="C34" s="120">
        <v>18.73</v>
      </c>
      <c r="D34" s="120">
        <v>23.19</v>
      </c>
      <c r="E34" s="120">
        <v>34.130000000000003</v>
      </c>
      <c r="F34" s="121">
        <v>36.89</v>
      </c>
    </row>
    <row r="35" spans="1:6" s="101" customFormat="1" ht="16.5" customHeight="1">
      <c r="A35" s="823" t="s">
        <v>120</v>
      </c>
      <c r="B35" s="116">
        <v>228</v>
      </c>
      <c r="C35" s="116">
        <v>119</v>
      </c>
      <c r="D35" s="116">
        <v>137</v>
      </c>
      <c r="E35" s="116">
        <v>203</v>
      </c>
      <c r="F35" s="117">
        <v>178</v>
      </c>
    </row>
    <row r="36" spans="1:6" s="101" customFormat="1" ht="16.5" customHeight="1">
      <c r="A36" s="824"/>
      <c r="B36" s="118">
        <v>318</v>
      </c>
      <c r="C36" s="118">
        <v>314</v>
      </c>
      <c r="D36" s="118">
        <v>332</v>
      </c>
      <c r="E36" s="118">
        <v>330</v>
      </c>
      <c r="F36" s="119">
        <v>329</v>
      </c>
    </row>
    <row r="37" spans="1:6" s="101" customFormat="1" ht="16.5" customHeight="1">
      <c r="A37" s="825"/>
      <c r="B37" s="120">
        <v>71.69</v>
      </c>
      <c r="C37" s="120">
        <v>37.89</v>
      </c>
      <c r="D37" s="120">
        <v>41.26</v>
      </c>
      <c r="E37" s="120">
        <v>61.51</v>
      </c>
      <c r="F37" s="121">
        <v>54.1</v>
      </c>
    </row>
    <row r="38" spans="1:6" s="101" customFormat="1" ht="16.5" customHeight="1">
      <c r="A38" s="820" t="s">
        <v>25</v>
      </c>
      <c r="B38" s="122">
        <v>2415</v>
      </c>
      <c r="C38" s="122">
        <v>1448</v>
      </c>
      <c r="D38" s="122">
        <v>1967</v>
      </c>
      <c r="E38" s="122">
        <v>2302</v>
      </c>
      <c r="F38" s="123">
        <v>2266</v>
      </c>
    </row>
    <row r="39" spans="1:6" s="101" customFormat="1" ht="16.5" customHeight="1">
      <c r="A39" s="821"/>
      <c r="B39" s="118">
        <v>3454</v>
      </c>
      <c r="C39" s="118">
        <v>3423</v>
      </c>
      <c r="D39" s="118">
        <v>3626</v>
      </c>
      <c r="E39" s="118">
        <v>3585</v>
      </c>
      <c r="F39" s="119">
        <v>3577</v>
      </c>
    </row>
    <row r="40" spans="1:6" s="101" customFormat="1" ht="16.5" customHeight="1">
      <c r="A40" s="822"/>
      <c r="B40" s="120">
        <v>69.91</v>
      </c>
      <c r="C40" s="120">
        <v>42.3</v>
      </c>
      <c r="D40" s="120">
        <v>54.24</v>
      </c>
      <c r="E40" s="120">
        <v>64.209999999999994</v>
      </c>
      <c r="F40" s="121">
        <v>63.34</v>
      </c>
    </row>
    <row r="41" spans="1:6" s="101" customFormat="1" ht="18" customHeight="1" thickBot="1">
      <c r="A41" s="355" t="s">
        <v>121</v>
      </c>
      <c r="B41" s="124">
        <v>381636</v>
      </c>
      <c r="C41" s="124">
        <v>101666</v>
      </c>
      <c r="D41" s="124">
        <v>173804</v>
      </c>
      <c r="E41" s="124">
        <v>263713</v>
      </c>
      <c r="F41" s="125">
        <v>285672</v>
      </c>
    </row>
    <row r="42" spans="1:6" s="101" customFormat="1" ht="14.25">
      <c r="A42" s="128" t="s">
        <v>364</v>
      </c>
      <c r="B42" s="128"/>
      <c r="C42" s="128"/>
      <c r="D42" s="128"/>
      <c r="E42" s="112"/>
      <c r="F42" s="112"/>
    </row>
    <row r="43" spans="1:6" s="101" customFormat="1" ht="14.25">
      <c r="A43" s="128" t="s">
        <v>303</v>
      </c>
      <c r="B43" s="128"/>
      <c r="C43" s="128"/>
      <c r="D43" s="128"/>
      <c r="E43" s="112"/>
      <c r="F43" s="112"/>
    </row>
    <row r="44" spans="1:6" s="101" customFormat="1" ht="12"/>
    <row r="45" spans="1:6" s="101" customFormat="1" ht="12"/>
    <row r="46" spans="1:6" s="101" customFormat="1" ht="12"/>
    <row r="47" spans="1:6" s="101" customFormat="1" ht="12"/>
    <row r="48" spans="1:6" s="101" customFormat="1" ht="12"/>
    <row r="49" s="101" customFormat="1" ht="12"/>
    <row r="50" s="101" customFormat="1" ht="12"/>
    <row r="51" s="101" customFormat="1" ht="12"/>
    <row r="52" s="101" customFormat="1" ht="12"/>
    <row r="53" s="101" customFormat="1" ht="12"/>
    <row r="54" s="101" customFormat="1" ht="12"/>
    <row r="55" s="101" customFormat="1" ht="12"/>
    <row r="56" s="101" customFormat="1" ht="12"/>
    <row r="57" s="101" customFormat="1" ht="12"/>
    <row r="58" s="101" customFormat="1" ht="12"/>
    <row r="59" s="101" customFormat="1" ht="12"/>
    <row r="60" s="101" customFormat="1" ht="12"/>
    <row r="61" s="101" customFormat="1" ht="12"/>
    <row r="62" s="101" customFormat="1" ht="12"/>
    <row r="63" s="101" customFormat="1" ht="12"/>
    <row r="64" s="101" customFormat="1" ht="12"/>
    <row r="65" spans="5:6" s="101" customFormat="1" ht="12"/>
    <row r="66" spans="5:6" s="101" customFormat="1" ht="12"/>
    <row r="67" spans="5:6" s="101" customFormat="1" ht="12"/>
    <row r="68" spans="5:6" s="101" customFormat="1" ht="12"/>
    <row r="69" spans="5:6" s="101" customFormat="1" ht="12"/>
    <row r="70" spans="5:6" s="101" customFormat="1" ht="12">
      <c r="E70" s="42"/>
      <c r="F70" s="42"/>
    </row>
    <row r="71" spans="5:6" s="101" customFormat="1" ht="12">
      <c r="E71" s="42"/>
      <c r="F71" s="42"/>
    </row>
    <row r="72" spans="5:6" s="101" customFormat="1" ht="12">
      <c r="E72" s="42"/>
      <c r="F72" s="42"/>
    </row>
    <row r="73" spans="5:6" s="101" customFormat="1" ht="12">
      <c r="E73" s="42"/>
      <c r="F73" s="42"/>
    </row>
    <row r="74" spans="5:6" s="101" customFormat="1" ht="12">
      <c r="E74" s="42"/>
      <c r="F74" s="42"/>
    </row>
    <row r="75" spans="5:6" s="101" customFormat="1" ht="12">
      <c r="E75" s="42"/>
      <c r="F75" s="42"/>
    </row>
    <row r="76" spans="5:6" s="101" customFormat="1" ht="12">
      <c r="E76" s="42"/>
      <c r="F76" s="42"/>
    </row>
    <row r="77" spans="5:6" s="101" customFormat="1" ht="12">
      <c r="E77" s="42"/>
      <c r="F77" s="42"/>
    </row>
    <row r="78" spans="5:6" s="101" customFormat="1" ht="12">
      <c r="E78" s="42"/>
      <c r="F78" s="42"/>
    </row>
    <row r="79" spans="5:6" s="101" customFormat="1" ht="12">
      <c r="E79" s="42"/>
      <c r="F79" s="42"/>
    </row>
    <row r="80" spans="5:6" s="101" customFormat="1" ht="12">
      <c r="E80" s="42"/>
      <c r="F80" s="42"/>
    </row>
    <row r="81" spans="5:6" s="101" customFormat="1" ht="12">
      <c r="E81" s="42"/>
      <c r="F81" s="42"/>
    </row>
    <row r="82" spans="5:6" s="101" customFormat="1" ht="12">
      <c r="E82" s="42"/>
      <c r="F82" s="42"/>
    </row>
    <row r="83" spans="5:6" s="101" customFormat="1" ht="12">
      <c r="E83" s="42"/>
      <c r="F83" s="42"/>
    </row>
    <row r="84" spans="5:6" s="101" customFormat="1" ht="12">
      <c r="E84" s="42"/>
      <c r="F84" s="42"/>
    </row>
    <row r="85" spans="5:6" s="101" customFormat="1" ht="12">
      <c r="E85" s="42"/>
      <c r="F85" s="42"/>
    </row>
    <row r="86" spans="5:6" s="101" customFormat="1" ht="12">
      <c r="E86" s="42"/>
      <c r="F86" s="42"/>
    </row>
  </sheetData>
  <mergeCells count="13">
    <mergeCell ref="A17:A19"/>
    <mergeCell ref="A2:F2"/>
    <mergeCell ref="A5:A7"/>
    <mergeCell ref="A8:A10"/>
    <mergeCell ref="A11:A13"/>
    <mergeCell ref="A14:A16"/>
    <mergeCell ref="A38:A40"/>
    <mergeCell ref="A20:A22"/>
    <mergeCell ref="A23:A25"/>
    <mergeCell ref="A26:A28"/>
    <mergeCell ref="A29:A31"/>
    <mergeCell ref="A32:A34"/>
    <mergeCell ref="A35:A37"/>
  </mergeCells>
  <phoneticPr fontId="2"/>
  <printOptions horizontalCentered="1" gridLinesSet="0"/>
  <pageMargins left="0.78740157480314965" right="0.78740157480314965" top="0.78740157480314965" bottom="0.78740157480314965" header="0.59055118110236227" footer="0.59055118110236227"/>
  <pageSetup paperSize="9" orientation="portrait" horizontalDpi="4294967292" verticalDpi="429496729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showGridLines="0" workbookViewId="0"/>
  </sheetViews>
  <sheetFormatPr defaultRowHeight="13.5"/>
  <cols>
    <col min="1" max="1" width="19.25" style="44" customWidth="1"/>
    <col min="2" max="4" width="15.5" style="44" customWidth="1"/>
    <col min="5" max="6" width="15.5" style="45" customWidth="1"/>
    <col min="7" max="254" width="9" style="44"/>
    <col min="255" max="255" width="1" style="44" customWidth="1"/>
    <col min="256" max="256" width="17.875" style="44" customWidth="1"/>
    <col min="257" max="257" width="1" style="44" customWidth="1"/>
    <col min="258" max="262" width="13.25" style="44" customWidth="1"/>
    <col min="263" max="510" width="9" style="44"/>
    <col min="511" max="511" width="1" style="44" customWidth="1"/>
    <col min="512" max="512" width="17.875" style="44" customWidth="1"/>
    <col min="513" max="513" width="1" style="44" customWidth="1"/>
    <col min="514" max="518" width="13.25" style="44" customWidth="1"/>
    <col min="519" max="766" width="9" style="44"/>
    <col min="767" max="767" width="1" style="44" customWidth="1"/>
    <col min="768" max="768" width="17.875" style="44" customWidth="1"/>
    <col min="769" max="769" width="1" style="44" customWidth="1"/>
    <col min="770" max="774" width="13.25" style="44" customWidth="1"/>
    <col min="775" max="1022" width="9" style="44"/>
    <col min="1023" max="1023" width="1" style="44" customWidth="1"/>
    <col min="1024" max="1024" width="17.875" style="44" customWidth="1"/>
    <col min="1025" max="1025" width="1" style="44" customWidth="1"/>
    <col min="1026" max="1030" width="13.25" style="44" customWidth="1"/>
    <col min="1031" max="1278" width="9" style="44"/>
    <col min="1279" max="1279" width="1" style="44" customWidth="1"/>
    <col min="1280" max="1280" width="17.875" style="44" customWidth="1"/>
    <col min="1281" max="1281" width="1" style="44" customWidth="1"/>
    <col min="1282" max="1286" width="13.25" style="44" customWidth="1"/>
    <col min="1287" max="1534" width="9" style="44"/>
    <col min="1535" max="1535" width="1" style="44" customWidth="1"/>
    <col min="1536" max="1536" width="17.875" style="44" customWidth="1"/>
    <col min="1537" max="1537" width="1" style="44" customWidth="1"/>
    <col min="1538" max="1542" width="13.25" style="44" customWidth="1"/>
    <col min="1543" max="1790" width="9" style="44"/>
    <col min="1791" max="1791" width="1" style="44" customWidth="1"/>
    <col min="1792" max="1792" width="17.875" style="44" customWidth="1"/>
    <col min="1793" max="1793" width="1" style="44" customWidth="1"/>
    <col min="1794" max="1798" width="13.25" style="44" customWidth="1"/>
    <col min="1799" max="2046" width="9" style="44"/>
    <col min="2047" max="2047" width="1" style="44" customWidth="1"/>
    <col min="2048" max="2048" width="17.875" style="44" customWidth="1"/>
    <col min="2049" max="2049" width="1" style="44" customWidth="1"/>
    <col min="2050" max="2054" width="13.25" style="44" customWidth="1"/>
    <col min="2055" max="2302" width="9" style="44"/>
    <col min="2303" max="2303" width="1" style="44" customWidth="1"/>
    <col min="2304" max="2304" width="17.875" style="44" customWidth="1"/>
    <col min="2305" max="2305" width="1" style="44" customWidth="1"/>
    <col min="2306" max="2310" width="13.25" style="44" customWidth="1"/>
    <col min="2311" max="2558" width="9" style="44"/>
    <col min="2559" max="2559" width="1" style="44" customWidth="1"/>
    <col min="2560" max="2560" width="17.875" style="44" customWidth="1"/>
    <col min="2561" max="2561" width="1" style="44" customWidth="1"/>
    <col min="2562" max="2566" width="13.25" style="44" customWidth="1"/>
    <col min="2567" max="2814" width="9" style="44"/>
    <col min="2815" max="2815" width="1" style="44" customWidth="1"/>
    <col min="2816" max="2816" width="17.875" style="44" customWidth="1"/>
    <col min="2817" max="2817" width="1" style="44" customWidth="1"/>
    <col min="2818" max="2822" width="13.25" style="44" customWidth="1"/>
    <col min="2823" max="3070" width="9" style="44"/>
    <col min="3071" max="3071" width="1" style="44" customWidth="1"/>
    <col min="3072" max="3072" width="17.875" style="44" customWidth="1"/>
    <col min="3073" max="3073" width="1" style="44" customWidth="1"/>
    <col min="3074" max="3078" width="13.25" style="44" customWidth="1"/>
    <col min="3079" max="3326" width="9" style="44"/>
    <col min="3327" max="3327" width="1" style="44" customWidth="1"/>
    <col min="3328" max="3328" width="17.875" style="44" customWidth="1"/>
    <col min="3329" max="3329" width="1" style="44" customWidth="1"/>
    <col min="3330" max="3334" width="13.25" style="44" customWidth="1"/>
    <col min="3335" max="3582" width="9" style="44"/>
    <col min="3583" max="3583" width="1" style="44" customWidth="1"/>
    <col min="3584" max="3584" width="17.875" style="44" customWidth="1"/>
    <col min="3585" max="3585" width="1" style="44" customWidth="1"/>
    <col min="3586" max="3590" width="13.25" style="44" customWidth="1"/>
    <col min="3591" max="3838" width="9" style="44"/>
    <col min="3839" max="3839" width="1" style="44" customWidth="1"/>
    <col min="3840" max="3840" width="17.875" style="44" customWidth="1"/>
    <col min="3841" max="3841" width="1" style="44" customWidth="1"/>
    <col min="3842" max="3846" width="13.25" style="44" customWidth="1"/>
    <col min="3847" max="4094" width="9" style="44"/>
    <col min="4095" max="4095" width="1" style="44" customWidth="1"/>
    <col min="4096" max="4096" width="17.875" style="44" customWidth="1"/>
    <col min="4097" max="4097" width="1" style="44" customWidth="1"/>
    <col min="4098" max="4102" width="13.25" style="44" customWidth="1"/>
    <col min="4103" max="4350" width="9" style="44"/>
    <col min="4351" max="4351" width="1" style="44" customWidth="1"/>
    <col min="4352" max="4352" width="17.875" style="44" customWidth="1"/>
    <col min="4353" max="4353" width="1" style="44" customWidth="1"/>
    <col min="4354" max="4358" width="13.25" style="44" customWidth="1"/>
    <col min="4359" max="4606" width="9" style="44"/>
    <col min="4607" max="4607" width="1" style="44" customWidth="1"/>
    <col min="4608" max="4608" width="17.875" style="44" customWidth="1"/>
    <col min="4609" max="4609" width="1" style="44" customWidth="1"/>
    <col min="4610" max="4614" width="13.25" style="44" customWidth="1"/>
    <col min="4615" max="4862" width="9" style="44"/>
    <col min="4863" max="4863" width="1" style="44" customWidth="1"/>
    <col min="4864" max="4864" width="17.875" style="44" customWidth="1"/>
    <col min="4865" max="4865" width="1" style="44" customWidth="1"/>
    <col min="4866" max="4870" width="13.25" style="44" customWidth="1"/>
    <col min="4871" max="5118" width="9" style="44"/>
    <col min="5119" max="5119" width="1" style="44" customWidth="1"/>
    <col min="5120" max="5120" width="17.875" style="44" customWidth="1"/>
    <col min="5121" max="5121" width="1" style="44" customWidth="1"/>
    <col min="5122" max="5126" width="13.25" style="44" customWidth="1"/>
    <col min="5127" max="5374" width="9" style="44"/>
    <col min="5375" max="5375" width="1" style="44" customWidth="1"/>
    <col min="5376" max="5376" width="17.875" style="44" customWidth="1"/>
    <col min="5377" max="5377" width="1" style="44" customWidth="1"/>
    <col min="5378" max="5382" width="13.25" style="44" customWidth="1"/>
    <col min="5383" max="5630" width="9" style="44"/>
    <col min="5631" max="5631" width="1" style="44" customWidth="1"/>
    <col min="5632" max="5632" width="17.875" style="44" customWidth="1"/>
    <col min="5633" max="5633" width="1" style="44" customWidth="1"/>
    <col min="5634" max="5638" width="13.25" style="44" customWidth="1"/>
    <col min="5639" max="5886" width="9" style="44"/>
    <col min="5887" max="5887" width="1" style="44" customWidth="1"/>
    <col min="5888" max="5888" width="17.875" style="44" customWidth="1"/>
    <col min="5889" max="5889" width="1" style="44" customWidth="1"/>
    <col min="5890" max="5894" width="13.25" style="44" customWidth="1"/>
    <col min="5895" max="6142" width="9" style="44"/>
    <col min="6143" max="6143" width="1" style="44" customWidth="1"/>
    <col min="6144" max="6144" width="17.875" style="44" customWidth="1"/>
    <col min="6145" max="6145" width="1" style="44" customWidth="1"/>
    <col min="6146" max="6150" width="13.25" style="44" customWidth="1"/>
    <col min="6151" max="6398" width="9" style="44"/>
    <col min="6399" max="6399" width="1" style="44" customWidth="1"/>
    <col min="6400" max="6400" width="17.875" style="44" customWidth="1"/>
    <col min="6401" max="6401" width="1" style="44" customWidth="1"/>
    <col min="6402" max="6406" width="13.25" style="44" customWidth="1"/>
    <col min="6407" max="6654" width="9" style="44"/>
    <col min="6655" max="6655" width="1" style="44" customWidth="1"/>
    <col min="6656" max="6656" width="17.875" style="44" customWidth="1"/>
    <col min="6657" max="6657" width="1" style="44" customWidth="1"/>
    <col min="6658" max="6662" width="13.25" style="44" customWidth="1"/>
    <col min="6663" max="6910" width="9" style="44"/>
    <col min="6911" max="6911" width="1" style="44" customWidth="1"/>
    <col min="6912" max="6912" width="17.875" style="44" customWidth="1"/>
    <col min="6913" max="6913" width="1" style="44" customWidth="1"/>
    <col min="6914" max="6918" width="13.25" style="44" customWidth="1"/>
    <col min="6919" max="7166" width="9" style="44"/>
    <col min="7167" max="7167" width="1" style="44" customWidth="1"/>
    <col min="7168" max="7168" width="17.875" style="44" customWidth="1"/>
    <col min="7169" max="7169" width="1" style="44" customWidth="1"/>
    <col min="7170" max="7174" width="13.25" style="44" customWidth="1"/>
    <col min="7175" max="7422" width="9" style="44"/>
    <col min="7423" max="7423" width="1" style="44" customWidth="1"/>
    <col min="7424" max="7424" width="17.875" style="44" customWidth="1"/>
    <col min="7425" max="7425" width="1" style="44" customWidth="1"/>
    <col min="7426" max="7430" width="13.25" style="44" customWidth="1"/>
    <col min="7431" max="7678" width="9" style="44"/>
    <col min="7679" max="7679" width="1" style="44" customWidth="1"/>
    <col min="7680" max="7680" width="17.875" style="44" customWidth="1"/>
    <col min="7681" max="7681" width="1" style="44" customWidth="1"/>
    <col min="7682" max="7686" width="13.25" style="44" customWidth="1"/>
    <col min="7687" max="7934" width="9" style="44"/>
    <col min="7935" max="7935" width="1" style="44" customWidth="1"/>
    <col min="7936" max="7936" width="17.875" style="44" customWidth="1"/>
    <col min="7937" max="7937" width="1" style="44" customWidth="1"/>
    <col min="7938" max="7942" width="13.25" style="44" customWidth="1"/>
    <col min="7943" max="8190" width="9" style="44"/>
    <col min="8191" max="8191" width="1" style="44" customWidth="1"/>
    <col min="8192" max="8192" width="17.875" style="44" customWidth="1"/>
    <col min="8193" max="8193" width="1" style="44" customWidth="1"/>
    <col min="8194" max="8198" width="13.25" style="44" customWidth="1"/>
    <col min="8199" max="8446" width="9" style="44"/>
    <col min="8447" max="8447" width="1" style="44" customWidth="1"/>
    <col min="8448" max="8448" width="17.875" style="44" customWidth="1"/>
    <col min="8449" max="8449" width="1" style="44" customWidth="1"/>
    <col min="8450" max="8454" width="13.25" style="44" customWidth="1"/>
    <col min="8455" max="8702" width="9" style="44"/>
    <col min="8703" max="8703" width="1" style="44" customWidth="1"/>
    <col min="8704" max="8704" width="17.875" style="44" customWidth="1"/>
    <col min="8705" max="8705" width="1" style="44" customWidth="1"/>
    <col min="8706" max="8710" width="13.25" style="44" customWidth="1"/>
    <col min="8711" max="8958" width="9" style="44"/>
    <col min="8959" max="8959" width="1" style="44" customWidth="1"/>
    <col min="8960" max="8960" width="17.875" style="44" customWidth="1"/>
    <col min="8961" max="8961" width="1" style="44" customWidth="1"/>
    <col min="8962" max="8966" width="13.25" style="44" customWidth="1"/>
    <col min="8967" max="9214" width="9" style="44"/>
    <col min="9215" max="9215" width="1" style="44" customWidth="1"/>
    <col min="9216" max="9216" width="17.875" style="44" customWidth="1"/>
    <col min="9217" max="9217" width="1" style="44" customWidth="1"/>
    <col min="9218" max="9222" width="13.25" style="44" customWidth="1"/>
    <col min="9223" max="9470" width="9" style="44"/>
    <col min="9471" max="9471" width="1" style="44" customWidth="1"/>
    <col min="9472" max="9472" width="17.875" style="44" customWidth="1"/>
    <col min="9473" max="9473" width="1" style="44" customWidth="1"/>
    <col min="9474" max="9478" width="13.25" style="44" customWidth="1"/>
    <col min="9479" max="9726" width="9" style="44"/>
    <col min="9727" max="9727" width="1" style="44" customWidth="1"/>
    <col min="9728" max="9728" width="17.875" style="44" customWidth="1"/>
    <col min="9729" max="9729" width="1" style="44" customWidth="1"/>
    <col min="9730" max="9734" width="13.25" style="44" customWidth="1"/>
    <col min="9735" max="9982" width="9" style="44"/>
    <col min="9983" max="9983" width="1" style="44" customWidth="1"/>
    <col min="9984" max="9984" width="17.875" style="44" customWidth="1"/>
    <col min="9985" max="9985" width="1" style="44" customWidth="1"/>
    <col min="9986" max="9990" width="13.25" style="44" customWidth="1"/>
    <col min="9991" max="10238" width="9" style="44"/>
    <col min="10239" max="10239" width="1" style="44" customWidth="1"/>
    <col min="10240" max="10240" width="17.875" style="44" customWidth="1"/>
    <col min="10241" max="10241" width="1" style="44" customWidth="1"/>
    <col min="10242" max="10246" width="13.25" style="44" customWidth="1"/>
    <col min="10247" max="10494" width="9" style="44"/>
    <col min="10495" max="10495" width="1" style="44" customWidth="1"/>
    <col min="10496" max="10496" width="17.875" style="44" customWidth="1"/>
    <col min="10497" max="10497" width="1" style="44" customWidth="1"/>
    <col min="10498" max="10502" width="13.25" style="44" customWidth="1"/>
    <col min="10503" max="10750" width="9" style="44"/>
    <col min="10751" max="10751" width="1" style="44" customWidth="1"/>
    <col min="10752" max="10752" width="17.875" style="44" customWidth="1"/>
    <col min="10753" max="10753" width="1" style="44" customWidth="1"/>
    <col min="10754" max="10758" width="13.25" style="44" customWidth="1"/>
    <col min="10759" max="11006" width="9" style="44"/>
    <col min="11007" max="11007" width="1" style="44" customWidth="1"/>
    <col min="11008" max="11008" width="17.875" style="44" customWidth="1"/>
    <col min="11009" max="11009" width="1" style="44" customWidth="1"/>
    <col min="11010" max="11014" width="13.25" style="44" customWidth="1"/>
    <col min="11015" max="11262" width="9" style="44"/>
    <col min="11263" max="11263" width="1" style="44" customWidth="1"/>
    <col min="11264" max="11264" width="17.875" style="44" customWidth="1"/>
    <col min="11265" max="11265" width="1" style="44" customWidth="1"/>
    <col min="11266" max="11270" width="13.25" style="44" customWidth="1"/>
    <col min="11271" max="11518" width="9" style="44"/>
    <col min="11519" max="11519" width="1" style="44" customWidth="1"/>
    <col min="11520" max="11520" width="17.875" style="44" customWidth="1"/>
    <col min="11521" max="11521" width="1" style="44" customWidth="1"/>
    <col min="11522" max="11526" width="13.25" style="44" customWidth="1"/>
    <col min="11527" max="11774" width="9" style="44"/>
    <col min="11775" max="11775" width="1" style="44" customWidth="1"/>
    <col min="11776" max="11776" width="17.875" style="44" customWidth="1"/>
    <col min="11777" max="11777" width="1" style="44" customWidth="1"/>
    <col min="11778" max="11782" width="13.25" style="44" customWidth="1"/>
    <col min="11783" max="12030" width="9" style="44"/>
    <col min="12031" max="12031" width="1" style="44" customWidth="1"/>
    <col min="12032" max="12032" width="17.875" style="44" customWidth="1"/>
    <col min="12033" max="12033" width="1" style="44" customWidth="1"/>
    <col min="12034" max="12038" width="13.25" style="44" customWidth="1"/>
    <col min="12039" max="12286" width="9" style="44"/>
    <col min="12287" max="12287" width="1" style="44" customWidth="1"/>
    <col min="12288" max="12288" width="17.875" style="44" customWidth="1"/>
    <col min="12289" max="12289" width="1" style="44" customWidth="1"/>
    <col min="12290" max="12294" width="13.25" style="44" customWidth="1"/>
    <col min="12295" max="12542" width="9" style="44"/>
    <col min="12543" max="12543" width="1" style="44" customWidth="1"/>
    <col min="12544" max="12544" width="17.875" style="44" customWidth="1"/>
    <col min="12545" max="12545" width="1" style="44" customWidth="1"/>
    <col min="12546" max="12550" width="13.25" style="44" customWidth="1"/>
    <col min="12551" max="12798" width="9" style="44"/>
    <col min="12799" max="12799" width="1" style="44" customWidth="1"/>
    <col min="12800" max="12800" width="17.875" style="44" customWidth="1"/>
    <col min="12801" max="12801" width="1" style="44" customWidth="1"/>
    <col min="12802" max="12806" width="13.25" style="44" customWidth="1"/>
    <col min="12807" max="13054" width="9" style="44"/>
    <col min="13055" max="13055" width="1" style="44" customWidth="1"/>
    <col min="13056" max="13056" width="17.875" style="44" customWidth="1"/>
    <col min="13057" max="13057" width="1" style="44" customWidth="1"/>
    <col min="13058" max="13062" width="13.25" style="44" customWidth="1"/>
    <col min="13063" max="13310" width="9" style="44"/>
    <col min="13311" max="13311" width="1" style="44" customWidth="1"/>
    <col min="13312" max="13312" width="17.875" style="44" customWidth="1"/>
    <col min="13313" max="13313" width="1" style="44" customWidth="1"/>
    <col min="13314" max="13318" width="13.25" style="44" customWidth="1"/>
    <col min="13319" max="13566" width="9" style="44"/>
    <col min="13567" max="13567" width="1" style="44" customWidth="1"/>
    <col min="13568" max="13568" width="17.875" style="44" customWidth="1"/>
    <col min="13569" max="13569" width="1" style="44" customWidth="1"/>
    <col min="13570" max="13574" width="13.25" style="44" customWidth="1"/>
    <col min="13575" max="13822" width="9" style="44"/>
    <col min="13823" max="13823" width="1" style="44" customWidth="1"/>
    <col min="13824" max="13824" width="17.875" style="44" customWidth="1"/>
    <col min="13825" max="13825" width="1" style="44" customWidth="1"/>
    <col min="13826" max="13830" width="13.25" style="44" customWidth="1"/>
    <col min="13831" max="14078" width="9" style="44"/>
    <col min="14079" max="14079" width="1" style="44" customWidth="1"/>
    <col min="14080" max="14080" width="17.875" style="44" customWidth="1"/>
    <col min="14081" max="14081" width="1" style="44" customWidth="1"/>
    <col min="14082" max="14086" width="13.25" style="44" customWidth="1"/>
    <col min="14087" max="14334" width="9" style="44"/>
    <col min="14335" max="14335" width="1" style="44" customWidth="1"/>
    <col min="14336" max="14336" width="17.875" style="44" customWidth="1"/>
    <col min="14337" max="14337" width="1" style="44" customWidth="1"/>
    <col min="14338" max="14342" width="13.25" style="44" customWidth="1"/>
    <col min="14343" max="14590" width="9" style="44"/>
    <col min="14591" max="14591" width="1" style="44" customWidth="1"/>
    <col min="14592" max="14592" width="17.875" style="44" customWidth="1"/>
    <col min="14593" max="14593" width="1" style="44" customWidth="1"/>
    <col min="14594" max="14598" width="13.25" style="44" customWidth="1"/>
    <col min="14599" max="14846" width="9" style="44"/>
    <col min="14847" max="14847" width="1" style="44" customWidth="1"/>
    <col min="14848" max="14848" width="17.875" style="44" customWidth="1"/>
    <col min="14849" max="14849" width="1" style="44" customWidth="1"/>
    <col min="14850" max="14854" width="13.25" style="44" customWidth="1"/>
    <col min="14855" max="15102" width="9" style="44"/>
    <col min="15103" max="15103" width="1" style="44" customWidth="1"/>
    <col min="15104" max="15104" width="17.875" style="44" customWidth="1"/>
    <col min="15105" max="15105" width="1" style="44" customWidth="1"/>
    <col min="15106" max="15110" width="13.25" style="44" customWidth="1"/>
    <col min="15111" max="15358" width="9" style="44"/>
    <col min="15359" max="15359" width="1" style="44" customWidth="1"/>
    <col min="15360" max="15360" width="17.875" style="44" customWidth="1"/>
    <col min="15361" max="15361" width="1" style="44" customWidth="1"/>
    <col min="15362" max="15366" width="13.25" style="44" customWidth="1"/>
    <col min="15367" max="15614" width="9" style="44"/>
    <col min="15615" max="15615" width="1" style="44" customWidth="1"/>
    <col min="15616" max="15616" width="17.875" style="44" customWidth="1"/>
    <col min="15617" max="15617" width="1" style="44" customWidth="1"/>
    <col min="15618" max="15622" width="13.25" style="44" customWidth="1"/>
    <col min="15623" max="15870" width="9" style="44"/>
    <col min="15871" max="15871" width="1" style="44" customWidth="1"/>
    <col min="15872" max="15872" width="17.875" style="44" customWidth="1"/>
    <col min="15873" max="15873" width="1" style="44" customWidth="1"/>
    <col min="15874" max="15878" width="13.25" style="44" customWidth="1"/>
    <col min="15879" max="16126" width="9" style="44"/>
    <col min="16127" max="16127" width="1" style="44" customWidth="1"/>
    <col min="16128" max="16128" width="17.875" style="44" customWidth="1"/>
    <col min="16129" max="16129" width="1" style="44" customWidth="1"/>
    <col min="16130" max="16134" width="13.25" style="44" customWidth="1"/>
    <col min="16135" max="16384" width="9" style="44"/>
  </cols>
  <sheetData>
    <row r="1" spans="1:6" ht="30" customHeight="1"/>
    <row r="2" spans="1:6" s="41" customFormat="1" ht="22.5" customHeight="1">
      <c r="A2" s="826" t="s">
        <v>447</v>
      </c>
      <c r="B2" s="826"/>
      <c r="C2" s="826"/>
      <c r="D2" s="826"/>
      <c r="E2" s="826"/>
      <c r="F2" s="826"/>
    </row>
    <row r="3" spans="1:6" s="41" customFormat="1" ht="13.5" customHeight="1" thickBot="1">
      <c r="A3" s="45" t="s">
        <v>301</v>
      </c>
      <c r="B3" s="565"/>
      <c r="C3" s="565"/>
      <c r="D3" s="565"/>
      <c r="E3" s="565"/>
      <c r="F3" s="565"/>
    </row>
    <row r="4" spans="1:6" s="101" customFormat="1" ht="18" customHeight="1">
      <c r="A4" s="126" t="s">
        <v>302</v>
      </c>
      <c r="B4" s="115" t="s">
        <v>402</v>
      </c>
      <c r="C4" s="115" t="s">
        <v>403</v>
      </c>
      <c r="D4" s="115" t="s">
        <v>356</v>
      </c>
      <c r="E4" s="115" t="s">
        <v>369</v>
      </c>
      <c r="F4" s="127" t="s">
        <v>401</v>
      </c>
    </row>
    <row r="5" spans="1:6" s="101" customFormat="1" ht="15.75" customHeight="1">
      <c r="A5" s="823" t="s">
        <v>122</v>
      </c>
      <c r="B5" s="116">
        <v>200</v>
      </c>
      <c r="C5" s="116">
        <v>137</v>
      </c>
      <c r="D5" s="116">
        <v>155</v>
      </c>
      <c r="E5" s="116">
        <v>187</v>
      </c>
      <c r="F5" s="343">
        <v>170</v>
      </c>
    </row>
    <row r="6" spans="1:6" s="101" customFormat="1" ht="15.75" customHeight="1">
      <c r="A6" s="824"/>
      <c r="B6" s="118">
        <v>294</v>
      </c>
      <c r="C6" s="118">
        <v>286</v>
      </c>
      <c r="D6" s="118">
        <v>272</v>
      </c>
      <c r="E6" s="118">
        <v>317</v>
      </c>
      <c r="F6" s="119">
        <v>293</v>
      </c>
    </row>
    <row r="7" spans="1:6" s="101" customFormat="1" ht="15.75" customHeight="1">
      <c r="A7" s="825"/>
      <c r="B7" s="120">
        <v>68.02</v>
      </c>
      <c r="C7" s="120">
        <v>47.9</v>
      </c>
      <c r="D7" s="120">
        <v>56.98</v>
      </c>
      <c r="E7" s="120">
        <v>58.99</v>
      </c>
      <c r="F7" s="121">
        <v>58.02</v>
      </c>
    </row>
    <row r="8" spans="1:6" s="101" customFormat="1" ht="15.75" customHeight="1">
      <c r="A8" s="823" t="s">
        <v>304</v>
      </c>
      <c r="B8" s="116">
        <v>103</v>
      </c>
      <c r="C8" s="116">
        <v>78</v>
      </c>
      <c r="D8" s="116">
        <v>88</v>
      </c>
      <c r="E8" s="116">
        <v>97</v>
      </c>
      <c r="F8" s="343">
        <v>83</v>
      </c>
    </row>
    <row r="9" spans="1:6" s="101" customFormat="1" ht="15.75" customHeight="1">
      <c r="A9" s="824"/>
      <c r="B9" s="118">
        <v>310</v>
      </c>
      <c r="C9" s="118">
        <v>292</v>
      </c>
      <c r="D9" s="118">
        <v>287</v>
      </c>
      <c r="E9" s="118">
        <v>324</v>
      </c>
      <c r="F9" s="119">
        <v>306</v>
      </c>
    </row>
    <row r="10" spans="1:6" s="101" customFormat="1" ht="15.75" customHeight="1">
      <c r="A10" s="825"/>
      <c r="B10" s="120">
        <v>33.22</v>
      </c>
      <c r="C10" s="120">
        <v>26.71</v>
      </c>
      <c r="D10" s="120">
        <v>30.66</v>
      </c>
      <c r="E10" s="120">
        <v>29.93</v>
      </c>
      <c r="F10" s="121">
        <v>27.12</v>
      </c>
    </row>
    <row r="11" spans="1:6" s="101" customFormat="1" ht="15.75" customHeight="1">
      <c r="A11" s="823" t="s">
        <v>305</v>
      </c>
      <c r="B11" s="116">
        <v>214</v>
      </c>
      <c r="C11" s="116">
        <v>140</v>
      </c>
      <c r="D11" s="116">
        <v>145</v>
      </c>
      <c r="E11" s="116">
        <v>173</v>
      </c>
      <c r="F11" s="343">
        <v>164</v>
      </c>
    </row>
    <row r="12" spans="1:6" s="101" customFormat="1" ht="15.75" customHeight="1">
      <c r="A12" s="824"/>
      <c r="B12" s="118">
        <v>323</v>
      </c>
      <c r="C12" s="118">
        <v>298</v>
      </c>
      <c r="D12" s="118">
        <v>289</v>
      </c>
      <c r="E12" s="118">
        <v>328</v>
      </c>
      <c r="F12" s="119">
        <v>301</v>
      </c>
    </row>
    <row r="13" spans="1:6" s="101" customFormat="1" ht="15.75" customHeight="1">
      <c r="A13" s="825"/>
      <c r="B13" s="120">
        <v>66.25</v>
      </c>
      <c r="C13" s="120">
        <v>46.97</v>
      </c>
      <c r="D13" s="120">
        <v>50.17</v>
      </c>
      <c r="E13" s="120">
        <v>52.74</v>
      </c>
      <c r="F13" s="121">
        <v>54.48</v>
      </c>
    </row>
    <row r="14" spans="1:6" s="101" customFormat="1" ht="15.75" customHeight="1">
      <c r="A14" s="823" t="s">
        <v>306</v>
      </c>
      <c r="B14" s="116">
        <v>218</v>
      </c>
      <c r="C14" s="116">
        <v>147</v>
      </c>
      <c r="D14" s="116">
        <v>178</v>
      </c>
      <c r="E14" s="116">
        <v>214</v>
      </c>
      <c r="F14" s="343">
        <v>179</v>
      </c>
    </row>
    <row r="15" spans="1:6" s="101" customFormat="1" ht="15.75" customHeight="1">
      <c r="A15" s="824"/>
      <c r="B15" s="118">
        <v>313</v>
      </c>
      <c r="C15" s="118">
        <v>299</v>
      </c>
      <c r="D15" s="118">
        <v>290</v>
      </c>
      <c r="E15" s="118">
        <v>327</v>
      </c>
      <c r="F15" s="119">
        <v>298</v>
      </c>
    </row>
    <row r="16" spans="1:6" s="101" customFormat="1" ht="15.75" customHeight="1">
      <c r="A16" s="825"/>
      <c r="B16" s="120">
        <v>69.64</v>
      </c>
      <c r="C16" s="120">
        <v>49.16</v>
      </c>
      <c r="D16" s="120">
        <v>61.37</v>
      </c>
      <c r="E16" s="120">
        <v>65.44</v>
      </c>
      <c r="F16" s="344">
        <v>60.06</v>
      </c>
    </row>
    <row r="17" spans="1:6" s="101" customFormat="1" ht="15.75" customHeight="1">
      <c r="A17" s="820" t="s">
        <v>25</v>
      </c>
      <c r="B17" s="122">
        <v>735</v>
      </c>
      <c r="C17" s="122">
        <v>502</v>
      </c>
      <c r="D17" s="122">
        <v>566</v>
      </c>
      <c r="E17" s="122">
        <v>671</v>
      </c>
      <c r="F17" s="123">
        <v>596</v>
      </c>
    </row>
    <row r="18" spans="1:6" s="101" customFormat="1" ht="15.75" customHeight="1">
      <c r="A18" s="821"/>
      <c r="B18" s="118">
        <v>1240</v>
      </c>
      <c r="C18" s="118">
        <v>1175</v>
      </c>
      <c r="D18" s="118">
        <v>1138</v>
      </c>
      <c r="E18" s="118">
        <v>1296</v>
      </c>
      <c r="F18" s="119">
        <v>1198</v>
      </c>
    </row>
    <row r="19" spans="1:6" s="101" customFormat="1" ht="15.75" customHeight="1">
      <c r="A19" s="822"/>
      <c r="B19" s="120">
        <v>59.27</v>
      </c>
      <c r="C19" s="120">
        <v>42.72</v>
      </c>
      <c r="D19" s="120">
        <v>49.73</v>
      </c>
      <c r="E19" s="120">
        <v>51.77</v>
      </c>
      <c r="F19" s="121">
        <v>49.74</v>
      </c>
    </row>
    <row r="20" spans="1:6" s="101" customFormat="1" ht="18.75" customHeight="1" thickBot="1">
      <c r="A20" s="355" t="s">
        <v>121</v>
      </c>
      <c r="B20" s="124">
        <v>56468</v>
      </c>
      <c r="C20" s="124">
        <v>23346</v>
      </c>
      <c r="D20" s="124">
        <v>30147</v>
      </c>
      <c r="E20" s="124">
        <v>39601</v>
      </c>
      <c r="F20" s="125">
        <v>40645</v>
      </c>
    </row>
    <row r="21" spans="1:6" s="101" customFormat="1" ht="14.25">
      <c r="A21" s="128" t="s">
        <v>364</v>
      </c>
      <c r="B21" s="128"/>
      <c r="C21" s="128"/>
      <c r="D21" s="128"/>
      <c r="E21" s="112"/>
      <c r="F21" s="112"/>
    </row>
    <row r="22" spans="1:6" s="101" customFormat="1" ht="14.25">
      <c r="A22" s="128" t="s">
        <v>303</v>
      </c>
      <c r="B22" s="128"/>
      <c r="C22" s="128"/>
      <c r="D22" s="128"/>
      <c r="E22" s="112"/>
      <c r="F22" s="112"/>
    </row>
    <row r="23" spans="1:6" s="101" customFormat="1" ht="12"/>
    <row r="24" spans="1:6" s="101" customFormat="1" ht="12"/>
    <row r="25" spans="1:6" s="101" customFormat="1" ht="12"/>
    <row r="26" spans="1:6" s="101" customFormat="1" ht="12"/>
    <row r="27" spans="1:6" s="101" customFormat="1" ht="12"/>
    <row r="28" spans="1:6" s="101" customFormat="1" ht="12"/>
    <row r="29" spans="1:6" s="101" customFormat="1" ht="12"/>
    <row r="30" spans="1:6" s="101" customFormat="1" ht="12"/>
    <row r="31" spans="1:6" s="101" customFormat="1" ht="12"/>
    <row r="32" spans="1:6" s="101" customFormat="1" ht="12"/>
    <row r="33" s="101" customFormat="1" ht="12"/>
    <row r="34" s="101" customFormat="1" ht="12"/>
    <row r="35" s="101" customFormat="1" ht="12"/>
    <row r="36" s="101" customFormat="1" ht="12"/>
    <row r="37" s="101" customFormat="1" ht="12"/>
    <row r="38" s="101" customFormat="1" ht="12"/>
    <row r="39" s="101" customFormat="1" ht="12"/>
    <row r="40" s="101" customFormat="1" ht="12"/>
    <row r="41" s="101" customFormat="1" ht="12"/>
    <row r="42" s="101" customFormat="1" ht="12"/>
    <row r="43" s="101" customFormat="1" ht="12"/>
    <row r="44" s="101" customFormat="1" ht="12"/>
    <row r="45" s="101" customFormat="1" ht="12"/>
    <row r="46" s="101" customFormat="1" ht="12"/>
    <row r="47" s="101" customFormat="1" ht="12"/>
    <row r="48" s="101" customFormat="1" ht="12"/>
    <row r="49" spans="5:6" s="101" customFormat="1" ht="12">
      <c r="E49" s="42"/>
      <c r="F49" s="42"/>
    </row>
    <row r="50" spans="5:6" s="101" customFormat="1" ht="12">
      <c r="E50" s="42"/>
      <c r="F50" s="42"/>
    </row>
    <row r="51" spans="5:6" s="101" customFormat="1" ht="12">
      <c r="E51" s="42"/>
      <c r="F51" s="42"/>
    </row>
    <row r="52" spans="5:6" s="101" customFormat="1" ht="12">
      <c r="E52" s="42"/>
      <c r="F52" s="42"/>
    </row>
    <row r="53" spans="5:6" s="101" customFormat="1" ht="12">
      <c r="E53" s="42"/>
      <c r="F53" s="42"/>
    </row>
    <row r="54" spans="5:6" s="101" customFormat="1" ht="12">
      <c r="E54" s="42"/>
      <c r="F54" s="42"/>
    </row>
    <row r="55" spans="5:6" s="101" customFormat="1" ht="12">
      <c r="E55" s="42"/>
      <c r="F55" s="42"/>
    </row>
    <row r="56" spans="5:6" s="101" customFormat="1" ht="12">
      <c r="E56" s="42"/>
      <c r="F56" s="42"/>
    </row>
    <row r="57" spans="5:6" s="101" customFormat="1" ht="12">
      <c r="E57" s="42"/>
      <c r="F57" s="42"/>
    </row>
    <row r="58" spans="5:6" s="101" customFormat="1" ht="12">
      <c r="E58" s="42"/>
      <c r="F58" s="42"/>
    </row>
    <row r="59" spans="5:6" s="101" customFormat="1" ht="12">
      <c r="E59" s="42"/>
      <c r="F59" s="42"/>
    </row>
    <row r="60" spans="5:6" s="101" customFormat="1" ht="12">
      <c r="E60" s="42"/>
      <c r="F60" s="42"/>
    </row>
    <row r="61" spans="5:6" s="101" customFormat="1" ht="12">
      <c r="E61" s="42"/>
      <c r="F61" s="42"/>
    </row>
    <row r="62" spans="5:6" s="101" customFormat="1" ht="12">
      <c r="E62" s="42"/>
      <c r="F62" s="42"/>
    </row>
    <row r="63" spans="5:6" s="101" customFormat="1" ht="12">
      <c r="E63" s="42"/>
      <c r="F63" s="42"/>
    </row>
    <row r="64" spans="5:6" s="101" customFormat="1" ht="12">
      <c r="E64" s="42"/>
      <c r="F64" s="42"/>
    </row>
    <row r="65" spans="5:6" s="101" customFormat="1" ht="12">
      <c r="E65" s="42"/>
      <c r="F65" s="42"/>
    </row>
  </sheetData>
  <mergeCells count="6">
    <mergeCell ref="A17:A19"/>
    <mergeCell ref="A2:F2"/>
    <mergeCell ref="A5:A7"/>
    <mergeCell ref="A8:A10"/>
    <mergeCell ref="A11:A13"/>
    <mergeCell ref="A14:A16"/>
  </mergeCells>
  <phoneticPr fontId="2"/>
  <printOptions horizontalCentered="1" gridLinesSet="0"/>
  <pageMargins left="0.78740157480314965" right="0.78740157480314965" top="0.78740157480314965" bottom="0.78740157480314965" header="0.59055118110236227" footer="0.59055118110236227"/>
  <pageSetup paperSize="9" orientation="portrait" horizontalDpi="4294967292" verticalDpi="4294967292"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zoomScaleNormal="100" workbookViewId="0"/>
  </sheetViews>
  <sheetFormatPr defaultRowHeight="13.5"/>
  <cols>
    <col min="1" max="1" width="15.5" style="44" customWidth="1"/>
    <col min="2" max="2" width="14.25" style="44" customWidth="1"/>
    <col min="3" max="7" width="11.5" style="44" customWidth="1"/>
    <col min="8" max="16384" width="9" style="44"/>
  </cols>
  <sheetData>
    <row r="1" spans="1:7" s="101" customFormat="1" ht="30" customHeight="1"/>
    <row r="2" spans="1:7" ht="22.5" customHeight="1">
      <c r="A2" s="830" t="s">
        <v>448</v>
      </c>
      <c r="B2" s="830"/>
      <c r="C2" s="830"/>
      <c r="D2" s="830"/>
      <c r="E2" s="830"/>
      <c r="F2" s="830"/>
      <c r="G2" s="830"/>
    </row>
    <row r="3" spans="1:7" s="101" customFormat="1" ht="13.5" customHeight="1" thickBot="1">
      <c r="A3" s="129" t="s">
        <v>123</v>
      </c>
      <c r="B3" s="129"/>
      <c r="C3" s="129"/>
      <c r="D3" s="129"/>
      <c r="E3" s="129"/>
      <c r="F3" s="129"/>
      <c r="G3" s="129"/>
    </row>
    <row r="4" spans="1:7" s="101" customFormat="1" ht="15" customHeight="1">
      <c r="A4" s="354" t="s">
        <v>268</v>
      </c>
      <c r="B4" s="370" t="s">
        <v>269</v>
      </c>
      <c r="C4" s="353" t="s">
        <v>402</v>
      </c>
      <c r="D4" s="353" t="s">
        <v>403</v>
      </c>
      <c r="E4" s="353" t="s">
        <v>356</v>
      </c>
      <c r="F4" s="353" t="s">
        <v>369</v>
      </c>
      <c r="G4" s="353" t="s">
        <v>401</v>
      </c>
    </row>
    <row r="5" spans="1:7" s="101" customFormat="1" ht="15" customHeight="1">
      <c r="A5" s="827" t="s">
        <v>209</v>
      </c>
      <c r="B5" s="130" t="s">
        <v>245</v>
      </c>
      <c r="C5" s="110">
        <v>78</v>
      </c>
      <c r="D5" s="110">
        <v>48</v>
      </c>
      <c r="E5" s="110">
        <v>50</v>
      </c>
      <c r="F5" s="110">
        <v>66</v>
      </c>
      <c r="G5" s="110">
        <v>64</v>
      </c>
    </row>
    <row r="6" spans="1:7" s="101" customFormat="1" ht="15" customHeight="1">
      <c r="A6" s="828"/>
      <c r="B6" s="131" t="s">
        <v>124</v>
      </c>
      <c r="C6" s="111">
        <v>44</v>
      </c>
      <c r="D6" s="111">
        <v>28</v>
      </c>
      <c r="E6" s="111">
        <v>40</v>
      </c>
      <c r="F6" s="111">
        <v>46</v>
      </c>
      <c r="G6" s="111">
        <v>37</v>
      </c>
    </row>
    <row r="7" spans="1:7" s="101" customFormat="1" ht="15" customHeight="1">
      <c r="A7" s="828"/>
      <c r="B7" s="131" t="s">
        <v>125</v>
      </c>
      <c r="C7" s="111">
        <v>18</v>
      </c>
      <c r="D7" s="111">
        <v>0</v>
      </c>
      <c r="E7" s="111">
        <v>4</v>
      </c>
      <c r="F7" s="111">
        <v>15</v>
      </c>
      <c r="G7" s="111">
        <v>12</v>
      </c>
    </row>
    <row r="8" spans="1:7" s="101" customFormat="1" ht="15" customHeight="1">
      <c r="A8" s="828"/>
      <c r="B8" s="131" t="s">
        <v>126</v>
      </c>
      <c r="C8" s="111">
        <v>22</v>
      </c>
      <c r="D8" s="111">
        <v>5</v>
      </c>
      <c r="E8" s="111">
        <v>1</v>
      </c>
      <c r="F8" s="111">
        <v>12</v>
      </c>
      <c r="G8" s="111">
        <v>16</v>
      </c>
    </row>
    <row r="9" spans="1:7" s="101" customFormat="1" ht="15" customHeight="1">
      <c r="A9" s="828"/>
      <c r="B9" s="131" t="s">
        <v>127</v>
      </c>
      <c r="C9" s="111">
        <v>1</v>
      </c>
      <c r="D9" s="111">
        <v>0</v>
      </c>
      <c r="E9" s="111">
        <v>0</v>
      </c>
      <c r="F9" s="111">
        <v>6</v>
      </c>
      <c r="G9" s="111">
        <v>1</v>
      </c>
    </row>
    <row r="10" spans="1:7" s="101" customFormat="1" ht="15" customHeight="1">
      <c r="A10" s="831"/>
      <c r="B10" s="132" t="s">
        <v>25</v>
      </c>
      <c r="C10" s="133">
        <v>163</v>
      </c>
      <c r="D10" s="133">
        <v>81</v>
      </c>
      <c r="E10" s="133">
        <v>95</v>
      </c>
      <c r="F10" s="133">
        <v>145</v>
      </c>
      <c r="G10" s="133">
        <v>130</v>
      </c>
    </row>
    <row r="11" spans="1:7" s="101" customFormat="1" ht="15" customHeight="1">
      <c r="A11" s="827" t="s">
        <v>210</v>
      </c>
      <c r="B11" s="130" t="s">
        <v>128</v>
      </c>
      <c r="C11" s="110">
        <v>33</v>
      </c>
      <c r="D11" s="110">
        <v>33</v>
      </c>
      <c r="E11" s="110">
        <v>41</v>
      </c>
      <c r="F11" s="110">
        <v>41</v>
      </c>
      <c r="G11" s="110">
        <v>45</v>
      </c>
    </row>
    <row r="12" spans="1:7" s="101" customFormat="1" ht="15" customHeight="1">
      <c r="A12" s="828"/>
      <c r="B12" s="131" t="s">
        <v>124</v>
      </c>
      <c r="C12" s="111">
        <v>64</v>
      </c>
      <c r="D12" s="111">
        <v>34</v>
      </c>
      <c r="E12" s="111">
        <v>39</v>
      </c>
      <c r="F12" s="111">
        <v>69</v>
      </c>
      <c r="G12" s="111">
        <v>70</v>
      </c>
    </row>
    <row r="13" spans="1:7" s="101" customFormat="1" ht="15" customHeight="1">
      <c r="A13" s="828"/>
      <c r="B13" s="131" t="s">
        <v>125</v>
      </c>
      <c r="C13" s="111">
        <v>20</v>
      </c>
      <c r="D13" s="111">
        <v>9</v>
      </c>
      <c r="E13" s="111">
        <v>19</v>
      </c>
      <c r="F13" s="111">
        <v>16</v>
      </c>
      <c r="G13" s="111">
        <v>18</v>
      </c>
    </row>
    <row r="14" spans="1:7" s="101" customFormat="1" ht="15" customHeight="1">
      <c r="A14" s="828"/>
      <c r="B14" s="131" t="s">
        <v>126</v>
      </c>
      <c r="C14" s="111">
        <v>9</v>
      </c>
      <c r="D14" s="111">
        <v>6</v>
      </c>
      <c r="E14" s="111">
        <v>12</v>
      </c>
      <c r="F14" s="111">
        <v>11</v>
      </c>
      <c r="G14" s="111">
        <v>13</v>
      </c>
    </row>
    <row r="15" spans="1:7" s="101" customFormat="1" ht="15" customHeight="1">
      <c r="A15" s="828"/>
      <c r="B15" s="131" t="s">
        <v>127</v>
      </c>
      <c r="C15" s="111">
        <v>10</v>
      </c>
      <c r="D15" s="111">
        <v>0</v>
      </c>
      <c r="E15" s="111">
        <v>0</v>
      </c>
      <c r="F15" s="111">
        <v>7</v>
      </c>
      <c r="G15" s="111">
        <v>6</v>
      </c>
    </row>
    <row r="16" spans="1:7" s="101" customFormat="1" ht="15" customHeight="1">
      <c r="A16" s="831"/>
      <c r="B16" s="132" t="s">
        <v>25</v>
      </c>
      <c r="C16" s="133">
        <v>136</v>
      </c>
      <c r="D16" s="133">
        <v>82</v>
      </c>
      <c r="E16" s="133">
        <v>111</v>
      </c>
      <c r="F16" s="133">
        <v>144</v>
      </c>
      <c r="G16" s="133">
        <v>152</v>
      </c>
    </row>
    <row r="17" spans="1:7" s="101" customFormat="1" ht="15" customHeight="1">
      <c r="A17" s="827" t="s">
        <v>211</v>
      </c>
      <c r="B17" s="130" t="s">
        <v>128</v>
      </c>
      <c r="C17" s="110">
        <v>5</v>
      </c>
      <c r="D17" s="110">
        <v>5</v>
      </c>
      <c r="E17" s="110">
        <v>3</v>
      </c>
      <c r="F17" s="110">
        <v>5</v>
      </c>
      <c r="G17" s="110">
        <v>5</v>
      </c>
    </row>
    <row r="18" spans="1:7" s="101" customFormat="1" ht="15" customHeight="1">
      <c r="A18" s="828"/>
      <c r="B18" s="131" t="s">
        <v>124</v>
      </c>
      <c r="C18" s="111">
        <v>71</v>
      </c>
      <c r="D18" s="111">
        <v>70</v>
      </c>
      <c r="E18" s="111">
        <v>28</v>
      </c>
      <c r="F18" s="111">
        <v>79</v>
      </c>
      <c r="G18" s="111">
        <v>63</v>
      </c>
    </row>
    <row r="19" spans="1:7" s="101" customFormat="1" ht="15" customHeight="1">
      <c r="A19" s="828"/>
      <c r="B19" s="131" t="s">
        <v>125</v>
      </c>
      <c r="C19" s="111">
        <v>2</v>
      </c>
      <c r="D19" s="111">
        <v>1</v>
      </c>
      <c r="E19" s="111">
        <v>2</v>
      </c>
      <c r="F19" s="111">
        <v>1</v>
      </c>
      <c r="G19" s="111">
        <v>2</v>
      </c>
    </row>
    <row r="20" spans="1:7" s="101" customFormat="1" ht="15" customHeight="1">
      <c r="A20" s="828"/>
      <c r="B20" s="131" t="s">
        <v>126</v>
      </c>
      <c r="C20" s="111">
        <v>2</v>
      </c>
      <c r="D20" s="111">
        <v>5</v>
      </c>
      <c r="E20" s="111">
        <v>0</v>
      </c>
      <c r="F20" s="111">
        <v>0</v>
      </c>
      <c r="G20" s="111">
        <v>1</v>
      </c>
    </row>
    <row r="21" spans="1:7" s="101" customFormat="1" ht="15" customHeight="1">
      <c r="A21" s="828"/>
      <c r="B21" s="131" t="s">
        <v>127</v>
      </c>
      <c r="C21" s="111">
        <v>72</v>
      </c>
      <c r="D21" s="111">
        <v>41</v>
      </c>
      <c r="E21" s="111">
        <v>56</v>
      </c>
      <c r="F21" s="111">
        <v>59</v>
      </c>
      <c r="G21" s="111">
        <v>55</v>
      </c>
    </row>
    <row r="22" spans="1:7" s="101" customFormat="1" ht="15" customHeight="1">
      <c r="A22" s="831"/>
      <c r="B22" s="132" t="s">
        <v>25</v>
      </c>
      <c r="C22" s="133">
        <v>152</v>
      </c>
      <c r="D22" s="133">
        <v>122</v>
      </c>
      <c r="E22" s="133">
        <v>89</v>
      </c>
      <c r="F22" s="133">
        <v>144</v>
      </c>
      <c r="G22" s="133">
        <v>126</v>
      </c>
    </row>
    <row r="23" spans="1:7" s="101" customFormat="1" ht="15" customHeight="1">
      <c r="A23" s="827" t="s">
        <v>307</v>
      </c>
      <c r="B23" s="130" t="s">
        <v>128</v>
      </c>
      <c r="C23" s="134">
        <v>34</v>
      </c>
      <c r="D23" s="110">
        <v>26</v>
      </c>
      <c r="E23" s="110">
        <v>36</v>
      </c>
      <c r="F23" s="110">
        <v>46</v>
      </c>
      <c r="G23" s="110">
        <v>31</v>
      </c>
    </row>
    <row r="24" spans="1:7" s="101" customFormat="1" ht="15" customHeight="1">
      <c r="A24" s="828"/>
      <c r="B24" s="131" t="s">
        <v>124</v>
      </c>
      <c r="C24" s="135">
        <v>19</v>
      </c>
      <c r="D24" s="111">
        <v>7</v>
      </c>
      <c r="E24" s="111">
        <v>9</v>
      </c>
      <c r="F24" s="111">
        <v>13</v>
      </c>
      <c r="G24" s="111">
        <v>17</v>
      </c>
    </row>
    <row r="25" spans="1:7" s="101" customFormat="1" ht="15" customHeight="1">
      <c r="A25" s="828"/>
      <c r="B25" s="131" t="s">
        <v>125</v>
      </c>
      <c r="C25" s="135">
        <v>2</v>
      </c>
      <c r="D25" s="111">
        <v>7</v>
      </c>
      <c r="E25" s="111">
        <v>5</v>
      </c>
      <c r="F25" s="111">
        <v>9</v>
      </c>
      <c r="G25" s="111">
        <v>5</v>
      </c>
    </row>
    <row r="26" spans="1:7" s="101" customFormat="1" ht="15" customHeight="1">
      <c r="A26" s="828"/>
      <c r="B26" s="131" t="s">
        <v>126</v>
      </c>
      <c r="C26" s="135">
        <v>1</v>
      </c>
      <c r="D26" s="111">
        <v>2</v>
      </c>
      <c r="E26" s="111">
        <v>5</v>
      </c>
      <c r="F26" s="111">
        <v>7</v>
      </c>
      <c r="G26" s="111">
        <v>6</v>
      </c>
    </row>
    <row r="27" spans="1:7" s="101" customFormat="1" ht="15" customHeight="1">
      <c r="A27" s="828"/>
      <c r="B27" s="131" t="s">
        <v>127</v>
      </c>
      <c r="C27" s="135">
        <v>15</v>
      </c>
      <c r="D27" s="111">
        <v>8</v>
      </c>
      <c r="E27" s="111">
        <v>9</v>
      </c>
      <c r="F27" s="111">
        <v>18</v>
      </c>
      <c r="G27" s="111">
        <v>21</v>
      </c>
    </row>
    <row r="28" spans="1:7" s="101" customFormat="1" ht="15" customHeight="1" thickBot="1">
      <c r="A28" s="829"/>
      <c r="B28" s="136" t="s">
        <v>25</v>
      </c>
      <c r="C28" s="360">
        <v>71</v>
      </c>
      <c r="D28" s="137">
        <v>50</v>
      </c>
      <c r="E28" s="137">
        <v>64</v>
      </c>
      <c r="F28" s="137">
        <v>93</v>
      </c>
      <c r="G28" s="137">
        <v>80</v>
      </c>
    </row>
    <row r="29" spans="1:7" s="101" customFormat="1" ht="13.5" customHeight="1">
      <c r="A29" s="44" t="s">
        <v>364</v>
      </c>
      <c r="B29" s="44"/>
      <c r="C29" s="44"/>
      <c r="D29" s="44"/>
      <c r="E29" s="44"/>
      <c r="F29" s="45"/>
      <c r="G29" s="45"/>
    </row>
    <row r="30" spans="1:7" s="101" customFormat="1" ht="13.5" customHeight="1">
      <c r="A30" s="44"/>
      <c r="B30" s="44"/>
      <c r="C30" s="44"/>
      <c r="D30" s="44"/>
      <c r="E30" s="44"/>
      <c r="F30" s="44"/>
      <c r="G30" s="44"/>
    </row>
  </sheetData>
  <mergeCells count="5">
    <mergeCell ref="A23:A28"/>
    <mergeCell ref="A2:G2"/>
    <mergeCell ref="A5:A10"/>
    <mergeCell ref="A11:A16"/>
    <mergeCell ref="A17:A22"/>
  </mergeCells>
  <phoneticPr fontId="2"/>
  <printOptions horizontalCentered="1" gridLinesSet="0"/>
  <pageMargins left="0.78740157480314965" right="0.78740157480314965" top="0.78740157480314965" bottom="0.78740157480314965" header="0.59055118110236227" footer="0.59055118110236227"/>
  <pageSetup paperSize="9" scale="9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E12"/>
  <sheetViews>
    <sheetView showGridLines="0" workbookViewId="0">
      <selection activeCell="A2" sqref="A2:XFD2"/>
    </sheetView>
  </sheetViews>
  <sheetFormatPr defaultRowHeight="13.5"/>
  <cols>
    <col min="1" max="5" width="18.125" style="44" customWidth="1"/>
    <col min="6" max="16384" width="9" style="44"/>
  </cols>
  <sheetData>
    <row r="1" spans="1:5" s="43" customFormat="1" ht="30" customHeight="1"/>
    <row r="2" spans="1:5" ht="22.5" customHeight="1">
      <c r="A2" s="832" t="s">
        <v>449</v>
      </c>
      <c r="B2" s="832"/>
      <c r="C2" s="832"/>
      <c r="D2" s="832"/>
      <c r="E2" s="832"/>
    </row>
    <row r="3" spans="1:5" ht="13.5" customHeight="1" thickBot="1">
      <c r="A3" s="138" t="s">
        <v>129</v>
      </c>
      <c r="B3" s="138"/>
      <c r="C3" s="138"/>
      <c r="D3" s="138"/>
      <c r="E3" s="138"/>
    </row>
    <row r="4" spans="1:5" ht="21" customHeight="1">
      <c r="A4" s="139" t="s">
        <v>141</v>
      </c>
      <c r="B4" s="140" t="s">
        <v>212</v>
      </c>
      <c r="C4" s="141" t="s">
        <v>130</v>
      </c>
      <c r="D4" s="142" t="s">
        <v>131</v>
      </c>
      <c r="E4" s="143" t="s">
        <v>213</v>
      </c>
    </row>
    <row r="5" spans="1:5" ht="21" customHeight="1">
      <c r="A5" s="144" t="s">
        <v>275</v>
      </c>
      <c r="B5" s="145">
        <v>88115</v>
      </c>
      <c r="C5" s="145">
        <v>23935</v>
      </c>
      <c r="D5" s="145">
        <v>41632</v>
      </c>
      <c r="E5" s="146">
        <v>22548</v>
      </c>
    </row>
    <row r="6" spans="1:5" ht="21" customHeight="1">
      <c r="A6" s="144" t="s">
        <v>354</v>
      </c>
      <c r="B6" s="147">
        <v>72302</v>
      </c>
      <c r="C6" s="147">
        <v>16275</v>
      </c>
      <c r="D6" s="147">
        <v>35210</v>
      </c>
      <c r="E6" s="148">
        <v>20817</v>
      </c>
    </row>
    <row r="7" spans="1:5" ht="21" customHeight="1">
      <c r="A7" s="144" t="s">
        <v>355</v>
      </c>
      <c r="B7" s="149">
        <v>80134</v>
      </c>
      <c r="C7" s="149">
        <v>19963</v>
      </c>
      <c r="D7" s="149">
        <v>32658</v>
      </c>
      <c r="E7" s="150">
        <v>27513</v>
      </c>
    </row>
    <row r="8" spans="1:5" ht="21" customHeight="1">
      <c r="A8" s="144" t="s">
        <v>404</v>
      </c>
      <c r="B8" s="147">
        <v>86810</v>
      </c>
      <c r="C8" s="147">
        <v>24236</v>
      </c>
      <c r="D8" s="147">
        <v>38491</v>
      </c>
      <c r="E8" s="148">
        <v>24083</v>
      </c>
    </row>
    <row r="9" spans="1:5" ht="21" customHeight="1" thickBot="1">
      <c r="A9" s="151" t="s">
        <v>405</v>
      </c>
      <c r="B9" s="152">
        <v>86730</v>
      </c>
      <c r="C9" s="152">
        <v>22911</v>
      </c>
      <c r="D9" s="152">
        <v>40645</v>
      </c>
      <c r="E9" s="153">
        <v>23174</v>
      </c>
    </row>
    <row r="10" spans="1:5" s="43" customFormat="1" ht="13.5" customHeight="1">
      <c r="A10" s="154" t="s">
        <v>170</v>
      </c>
      <c r="B10" s="154"/>
      <c r="C10" s="155"/>
      <c r="D10" s="155"/>
      <c r="E10" s="155"/>
    </row>
    <row r="11" spans="1:5" ht="13.5" customHeight="1">
      <c r="A11" s="155"/>
      <c r="B11" s="156"/>
      <c r="C11" s="156"/>
      <c r="D11" s="156"/>
      <c r="E11" s="156"/>
    </row>
    <row r="12" spans="1:5" ht="28.5" customHeight="1">
      <c r="A12" s="833"/>
      <c r="B12" s="833"/>
      <c r="C12" s="833"/>
      <c r="D12" s="833"/>
      <c r="E12" s="833"/>
    </row>
  </sheetData>
  <mergeCells count="2">
    <mergeCell ref="A2:E2"/>
    <mergeCell ref="A12:E12"/>
  </mergeCells>
  <phoneticPr fontId="2"/>
  <printOptions horizontalCentered="1" gridLinesSet="0"/>
  <pageMargins left="0.78740157480314965" right="0.78740157480314965" top="0.78740157480314965" bottom="0.78740157480314965" header="0.59055118110236227" footer="0.59055118110236227"/>
  <pageSetup paperSize="9" orientation="portrait" r:id="rId1"/>
  <headerFooter alignWithMargins="0"/>
  <ignoredErrors>
    <ignoredError sqref="A6:A9"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I20"/>
  <sheetViews>
    <sheetView showGridLines="0" workbookViewId="0"/>
  </sheetViews>
  <sheetFormatPr defaultColWidth="8.625" defaultRowHeight="13.5"/>
  <cols>
    <col min="1" max="1" width="11.25" style="44" customWidth="1"/>
    <col min="2" max="9" width="10" style="44" customWidth="1"/>
    <col min="10" max="16384" width="8.625" style="44"/>
  </cols>
  <sheetData>
    <row r="1" spans="1:9" s="43" customFormat="1" ht="30" customHeight="1"/>
    <row r="2" spans="1:9" ht="22.5" customHeight="1">
      <c r="A2" s="834" t="s">
        <v>450</v>
      </c>
      <c r="B2" s="834"/>
      <c r="C2" s="834"/>
      <c r="D2" s="834"/>
      <c r="E2" s="834"/>
      <c r="F2" s="834"/>
      <c r="G2" s="834"/>
      <c r="H2" s="834"/>
      <c r="I2" s="834"/>
    </row>
    <row r="3" spans="1:9" s="43" customFormat="1" ht="13.5" customHeight="1" thickBot="1">
      <c r="A3" s="197" t="s">
        <v>140</v>
      </c>
      <c r="B3" s="129"/>
      <c r="C3" s="129"/>
      <c r="D3" s="129"/>
      <c r="E3" s="129"/>
      <c r="F3" s="129"/>
      <c r="G3" s="129"/>
      <c r="H3" s="129"/>
      <c r="I3" s="129"/>
    </row>
    <row r="4" spans="1:9" ht="24.75" customHeight="1">
      <c r="A4" s="835" t="s">
        <v>270</v>
      </c>
      <c r="B4" s="837" t="s">
        <v>271</v>
      </c>
      <c r="C4" s="838"/>
      <c r="D4" s="838"/>
      <c r="E4" s="838"/>
      <c r="F4" s="838"/>
      <c r="G4" s="839" t="s">
        <v>142</v>
      </c>
      <c r="H4" s="840"/>
      <c r="I4" s="840"/>
    </row>
    <row r="5" spans="1:9" ht="24.75" customHeight="1">
      <c r="A5" s="836"/>
      <c r="B5" s="198" t="s">
        <v>212</v>
      </c>
      <c r="C5" s="198" t="s">
        <v>143</v>
      </c>
      <c r="D5" s="198" t="s">
        <v>144</v>
      </c>
      <c r="E5" s="198" t="s">
        <v>222</v>
      </c>
      <c r="F5" s="199" t="s">
        <v>223</v>
      </c>
      <c r="G5" s="199" t="s">
        <v>212</v>
      </c>
      <c r="H5" s="198" t="s">
        <v>144</v>
      </c>
      <c r="I5" s="199" t="s">
        <v>145</v>
      </c>
    </row>
    <row r="6" spans="1:9" ht="24.75" customHeight="1">
      <c r="A6" s="200" t="s">
        <v>275</v>
      </c>
      <c r="B6" s="201">
        <v>134469</v>
      </c>
      <c r="C6" s="201">
        <v>14868</v>
      </c>
      <c r="D6" s="201">
        <v>3199</v>
      </c>
      <c r="E6" s="201" t="s">
        <v>314</v>
      </c>
      <c r="F6" s="202">
        <v>116402</v>
      </c>
      <c r="G6" s="203">
        <v>78783</v>
      </c>
      <c r="H6" s="204">
        <v>29214</v>
      </c>
      <c r="I6" s="205">
        <v>49569</v>
      </c>
    </row>
    <row r="7" spans="1:9" ht="24.75" customHeight="1">
      <c r="A7" s="200" t="s">
        <v>354</v>
      </c>
      <c r="B7" s="206">
        <v>99366</v>
      </c>
      <c r="C7" s="206">
        <v>19515</v>
      </c>
      <c r="D7" s="206">
        <v>1569</v>
      </c>
      <c r="E7" s="206" t="s">
        <v>314</v>
      </c>
      <c r="F7" s="207">
        <v>78282</v>
      </c>
      <c r="G7" s="207">
        <v>45623</v>
      </c>
      <c r="H7" s="206">
        <v>6652</v>
      </c>
      <c r="I7" s="207">
        <v>38971</v>
      </c>
    </row>
    <row r="8" spans="1:9" ht="24.75" customHeight="1">
      <c r="A8" s="208" t="s">
        <v>355</v>
      </c>
      <c r="B8" s="206">
        <v>104058</v>
      </c>
      <c r="C8" s="206">
        <v>10321</v>
      </c>
      <c r="D8" s="206">
        <v>2600</v>
      </c>
      <c r="E8" s="206" t="s">
        <v>314</v>
      </c>
      <c r="F8" s="206">
        <v>91137</v>
      </c>
      <c r="G8" s="203">
        <v>67445</v>
      </c>
      <c r="H8" s="204">
        <v>11555</v>
      </c>
      <c r="I8" s="207">
        <v>55890</v>
      </c>
    </row>
    <row r="9" spans="1:9" ht="24.75" customHeight="1">
      <c r="A9" s="208" t="s">
        <v>404</v>
      </c>
      <c r="B9" s="206">
        <v>161123</v>
      </c>
      <c r="C9" s="206">
        <v>3148</v>
      </c>
      <c r="D9" s="206">
        <v>1649</v>
      </c>
      <c r="E9" s="206" t="s">
        <v>314</v>
      </c>
      <c r="F9" s="207">
        <v>156326</v>
      </c>
      <c r="G9" s="206">
        <v>59030</v>
      </c>
      <c r="H9" s="206">
        <v>19950</v>
      </c>
      <c r="I9" s="207">
        <v>39080</v>
      </c>
    </row>
    <row r="10" spans="1:9" ht="24.75" customHeight="1" thickBot="1">
      <c r="A10" s="209" t="s">
        <v>405</v>
      </c>
      <c r="B10" s="210">
        <v>110567</v>
      </c>
      <c r="C10" s="210">
        <v>14337</v>
      </c>
      <c r="D10" s="210">
        <v>1975</v>
      </c>
      <c r="E10" s="210" t="s">
        <v>314</v>
      </c>
      <c r="F10" s="211">
        <v>94255</v>
      </c>
      <c r="G10" s="210">
        <v>60543</v>
      </c>
      <c r="H10" s="210">
        <v>17506</v>
      </c>
      <c r="I10" s="212">
        <v>43037</v>
      </c>
    </row>
    <row r="11" spans="1:9" ht="13.5" customHeight="1">
      <c r="A11" s="44" t="s">
        <v>374</v>
      </c>
      <c r="I11" s="103"/>
    </row>
    <row r="12" spans="1:9" ht="13.5" customHeight="1">
      <c r="A12" s="44" t="s">
        <v>293</v>
      </c>
      <c r="I12" s="45"/>
    </row>
    <row r="13" spans="1:9" ht="13.5" customHeight="1">
      <c r="A13" s="44" t="s">
        <v>365</v>
      </c>
      <c r="I13" s="45"/>
    </row>
    <row r="14" spans="1:9" ht="13.5" customHeight="1">
      <c r="A14" s="44" t="s">
        <v>292</v>
      </c>
      <c r="I14" s="45"/>
    </row>
    <row r="15" spans="1:9" ht="13.5" customHeight="1">
      <c r="A15" s="44" t="s">
        <v>366</v>
      </c>
      <c r="I15" s="45"/>
    </row>
    <row r="16" spans="1:9" ht="13.5" customHeight="1">
      <c r="B16" s="213"/>
      <c r="C16" s="213"/>
      <c r="D16" s="213"/>
      <c r="E16" s="213"/>
      <c r="F16" s="213"/>
      <c r="G16" s="213"/>
      <c r="H16" s="213"/>
      <c r="I16" s="213"/>
    </row>
    <row r="17" spans="1:9" ht="13.5" customHeight="1">
      <c r="I17" s="213"/>
    </row>
    <row r="18" spans="1:9" s="43" customFormat="1">
      <c r="A18" s="44"/>
      <c r="B18" s="44"/>
      <c r="C18" s="44"/>
      <c r="D18" s="44"/>
      <c r="E18" s="44"/>
      <c r="F18" s="44"/>
      <c r="G18" s="44"/>
      <c r="H18" s="44"/>
      <c r="I18" s="44"/>
    </row>
    <row r="19" spans="1:9" ht="13.5" customHeight="1">
      <c r="I19" s="213"/>
    </row>
    <row r="20" spans="1:9" s="43" customFormat="1">
      <c r="A20" s="44"/>
      <c r="B20" s="44"/>
      <c r="C20" s="44"/>
      <c r="D20" s="44"/>
      <c r="E20" s="44"/>
      <c r="F20" s="44"/>
      <c r="G20" s="44"/>
      <c r="H20" s="44"/>
      <c r="I20" s="44"/>
    </row>
  </sheetData>
  <mergeCells count="4">
    <mergeCell ref="A2:I2"/>
    <mergeCell ref="A4:A5"/>
    <mergeCell ref="B4:F4"/>
    <mergeCell ref="G4:I4"/>
  </mergeCells>
  <phoneticPr fontId="2"/>
  <printOptions horizontalCentered="1"/>
  <pageMargins left="0.59055118110236227" right="0.59055118110236227" top="0.78740157480314965" bottom="0.78740157480314965" header="0.59055118110236227" footer="0.59055118110236227"/>
  <pageSetup paperSize="9" orientation="portrait" horizontalDpi="300" verticalDpi="300" r:id="rId1"/>
  <headerFooter alignWithMargins="0"/>
  <ignoredErrors>
    <ignoredError sqref="A7:A10"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I14"/>
  <sheetViews>
    <sheetView showGridLines="0" workbookViewId="0"/>
  </sheetViews>
  <sheetFormatPr defaultRowHeight="13.5"/>
  <cols>
    <col min="1" max="1" width="11.25" style="47" customWidth="1"/>
    <col min="2" max="6" width="9.75" style="47" customWidth="1"/>
    <col min="7" max="7" width="9.125" style="47" bestFit="1" customWidth="1"/>
    <col min="8" max="8" width="9.5" style="47" bestFit="1" customWidth="1"/>
    <col min="9" max="9" width="9.5" style="47" customWidth="1"/>
    <col min="10" max="16384" width="9" style="47"/>
  </cols>
  <sheetData>
    <row r="1" spans="1:9" ht="30" customHeight="1">
      <c r="A1" s="43"/>
      <c r="B1" s="43"/>
      <c r="C1" s="43"/>
      <c r="D1" s="43"/>
      <c r="E1" s="43"/>
      <c r="F1" s="43"/>
      <c r="G1" s="43"/>
      <c r="H1" s="43"/>
      <c r="I1" s="43"/>
    </row>
    <row r="2" spans="1:9" ht="22.5" customHeight="1">
      <c r="A2" s="841" t="s">
        <v>451</v>
      </c>
      <c r="B2" s="841"/>
      <c r="C2" s="841"/>
      <c r="D2" s="841"/>
      <c r="E2" s="841"/>
      <c r="F2" s="841"/>
      <c r="G2" s="841"/>
      <c r="H2" s="841"/>
      <c r="I2" s="841"/>
    </row>
    <row r="3" spans="1:9" ht="13.5" customHeight="1" thickBot="1">
      <c r="A3" s="214" t="s">
        <v>311</v>
      </c>
      <c r="B3" s="214"/>
      <c r="C3" s="214"/>
      <c r="D3" s="214"/>
      <c r="E3" s="215"/>
      <c r="F3" s="215"/>
      <c r="G3" s="214"/>
      <c r="H3" s="214"/>
      <c r="I3" s="214"/>
    </row>
    <row r="4" spans="1:9" ht="22.5" customHeight="1">
      <c r="A4" s="842" t="s">
        <v>146</v>
      </c>
      <c r="B4" s="844" t="s">
        <v>224</v>
      </c>
      <c r="C4" s="844" t="s">
        <v>147</v>
      </c>
      <c r="D4" s="844" t="s">
        <v>148</v>
      </c>
      <c r="E4" s="844" t="s">
        <v>149</v>
      </c>
      <c r="F4" s="844" t="s">
        <v>150</v>
      </c>
      <c r="G4" s="837" t="s">
        <v>151</v>
      </c>
      <c r="H4" s="846"/>
      <c r="I4" s="846"/>
    </row>
    <row r="5" spans="1:9" ht="39" customHeight="1">
      <c r="A5" s="843"/>
      <c r="B5" s="845"/>
      <c r="C5" s="845"/>
      <c r="D5" s="845"/>
      <c r="E5" s="845"/>
      <c r="F5" s="845"/>
      <c r="G5" s="216" t="s">
        <v>308</v>
      </c>
      <c r="H5" s="216" t="s">
        <v>296</v>
      </c>
      <c r="I5" s="217" t="s">
        <v>152</v>
      </c>
    </row>
    <row r="6" spans="1:9" ht="24.75" customHeight="1">
      <c r="A6" s="200" t="s">
        <v>275</v>
      </c>
      <c r="B6" s="218">
        <v>948223</v>
      </c>
      <c r="C6" s="218">
        <v>3150</v>
      </c>
      <c r="D6" s="218">
        <v>342</v>
      </c>
      <c r="E6" s="218">
        <v>301805</v>
      </c>
      <c r="F6" s="218">
        <v>8410</v>
      </c>
      <c r="G6" s="218">
        <v>68964</v>
      </c>
      <c r="H6" s="218">
        <v>249842</v>
      </c>
      <c r="I6" s="219">
        <v>32729</v>
      </c>
    </row>
    <row r="7" spans="1:9" ht="24.75" customHeight="1">
      <c r="A7" s="200" t="s">
        <v>354</v>
      </c>
      <c r="B7" s="218">
        <v>962186</v>
      </c>
      <c r="C7" s="218">
        <v>2383</v>
      </c>
      <c r="D7" s="218">
        <v>322</v>
      </c>
      <c r="E7" s="218">
        <v>251680</v>
      </c>
      <c r="F7" s="218">
        <v>7567</v>
      </c>
      <c r="G7" s="218">
        <v>64407</v>
      </c>
      <c r="H7" s="218">
        <v>236054</v>
      </c>
      <c r="I7" s="219">
        <v>32434</v>
      </c>
    </row>
    <row r="8" spans="1:9" ht="24.75" customHeight="1">
      <c r="A8" s="208" t="s">
        <v>355</v>
      </c>
      <c r="B8" s="220">
        <v>976157</v>
      </c>
      <c r="C8" s="220">
        <v>2131</v>
      </c>
      <c r="D8" s="220">
        <v>332</v>
      </c>
      <c r="E8" s="220">
        <v>243508</v>
      </c>
      <c r="F8" s="220">
        <v>7202</v>
      </c>
      <c r="G8" s="220">
        <v>60088</v>
      </c>
      <c r="H8" s="220">
        <v>210142</v>
      </c>
      <c r="I8" s="221">
        <v>31918</v>
      </c>
    </row>
    <row r="9" spans="1:9" ht="24.75" customHeight="1">
      <c r="A9" s="208" t="s">
        <v>404</v>
      </c>
      <c r="B9" s="220">
        <v>984299</v>
      </c>
      <c r="C9" s="220">
        <v>2281</v>
      </c>
      <c r="D9" s="220">
        <v>341</v>
      </c>
      <c r="E9" s="220">
        <v>253612</v>
      </c>
      <c r="F9" s="220">
        <v>8352</v>
      </c>
      <c r="G9" s="220">
        <v>60221</v>
      </c>
      <c r="H9" s="220">
        <v>207465</v>
      </c>
      <c r="I9" s="221">
        <v>31561</v>
      </c>
    </row>
    <row r="10" spans="1:9" ht="24.75" customHeight="1" thickBot="1">
      <c r="A10" s="209" t="s">
        <v>406</v>
      </c>
      <c r="B10" s="222">
        <v>985116</v>
      </c>
      <c r="C10" s="222">
        <v>2368</v>
      </c>
      <c r="D10" s="222">
        <v>331</v>
      </c>
      <c r="E10" s="223">
        <v>258759</v>
      </c>
      <c r="F10" s="223">
        <v>6664</v>
      </c>
      <c r="G10" s="223">
        <v>59086</v>
      </c>
      <c r="H10" s="223">
        <v>201649</v>
      </c>
      <c r="I10" s="224">
        <v>30054</v>
      </c>
    </row>
    <row r="11" spans="1:9">
      <c r="A11" s="44" t="s">
        <v>375</v>
      </c>
      <c r="B11" s="44"/>
      <c r="C11" s="44"/>
      <c r="D11" s="44"/>
      <c r="E11" s="44"/>
      <c r="F11" s="44"/>
      <c r="G11" s="44"/>
      <c r="H11" s="44"/>
      <c r="I11" s="44"/>
    </row>
    <row r="12" spans="1:9">
      <c r="A12" s="44" t="s">
        <v>295</v>
      </c>
      <c r="B12" s="44"/>
      <c r="C12" s="44"/>
      <c r="D12" s="44"/>
      <c r="E12" s="44"/>
      <c r="F12" s="44"/>
      <c r="G12" s="44"/>
      <c r="H12" s="44"/>
      <c r="I12" s="44"/>
    </row>
    <row r="13" spans="1:9">
      <c r="A13" s="225" t="s">
        <v>294</v>
      </c>
      <c r="B13" s="44"/>
      <c r="C13" s="44"/>
      <c r="D13" s="44"/>
      <c r="E13" s="44"/>
      <c r="F13" s="44"/>
      <c r="G13" s="44"/>
      <c r="H13" s="44"/>
      <c r="I13" s="44"/>
    </row>
    <row r="14" spans="1:9">
      <c r="A14" s="352" t="s">
        <v>297</v>
      </c>
    </row>
  </sheetData>
  <mergeCells count="8">
    <mergeCell ref="A2:I2"/>
    <mergeCell ref="A4:A5"/>
    <mergeCell ref="B4:B5"/>
    <mergeCell ref="C4:C5"/>
    <mergeCell ref="D4:D5"/>
    <mergeCell ref="E4:E5"/>
    <mergeCell ref="F4:F5"/>
    <mergeCell ref="G4:I4"/>
  </mergeCells>
  <phoneticPr fontId="2"/>
  <printOptions horizontalCentered="1"/>
  <pageMargins left="0.59055118110236227" right="0.59055118110236227" top="0.98425196850393704" bottom="0.98425196850393704" header="0.51181102362204722" footer="0.51181102362204722"/>
  <pageSetup paperSize="9" orientation="portrait" horizontalDpi="300" verticalDpi="300" r:id="rId1"/>
  <headerFooter alignWithMargins="0"/>
  <ignoredErrors>
    <ignoredError sqref="A7:A1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2"/>
  <sheetViews>
    <sheetView showGridLines="0" workbookViewId="0"/>
  </sheetViews>
  <sheetFormatPr defaultRowHeight="13.5"/>
  <cols>
    <col min="1" max="1" width="12.5" style="13" customWidth="1"/>
    <col min="2" max="9" width="8.75" style="13" customWidth="1"/>
    <col min="10" max="16384" width="9" style="13"/>
  </cols>
  <sheetData>
    <row r="1" spans="1:9" ht="30" customHeight="1">
      <c r="A1" s="12"/>
      <c r="B1" s="12"/>
      <c r="C1" s="12"/>
      <c r="D1" s="12"/>
      <c r="E1" s="12"/>
      <c r="F1" s="12"/>
      <c r="G1" s="12"/>
      <c r="H1" s="12"/>
      <c r="I1" s="12"/>
    </row>
    <row r="2" spans="1:9" ht="22.5" customHeight="1">
      <c r="A2" s="661" t="s">
        <v>433</v>
      </c>
      <c r="B2" s="661"/>
      <c r="C2" s="661"/>
      <c r="D2" s="661"/>
      <c r="E2" s="661"/>
      <c r="F2" s="661"/>
      <c r="G2" s="661"/>
      <c r="H2" s="661"/>
      <c r="I2" s="661"/>
    </row>
    <row r="3" spans="1:9" ht="13.5" customHeight="1" thickBot="1">
      <c r="A3" s="53"/>
      <c r="B3" s="53"/>
      <c r="C3" s="53"/>
      <c r="D3" s="53"/>
      <c r="E3" s="53"/>
      <c r="F3" s="53"/>
      <c r="G3" s="53"/>
      <c r="H3" s="53"/>
      <c r="I3" s="54" t="s">
        <v>173</v>
      </c>
    </row>
    <row r="4" spans="1:9" ht="18" customHeight="1">
      <c r="A4" s="662" t="s">
        <v>4</v>
      </c>
      <c r="B4" s="664" t="s">
        <v>312</v>
      </c>
      <c r="C4" s="665"/>
      <c r="D4" s="666" t="s">
        <v>5</v>
      </c>
      <c r="E4" s="664" t="s">
        <v>153</v>
      </c>
      <c r="F4" s="668"/>
      <c r="G4" s="665"/>
      <c r="H4" s="666" t="s">
        <v>6</v>
      </c>
      <c r="I4" s="664" t="s">
        <v>7</v>
      </c>
    </row>
    <row r="5" spans="1:9" ht="18" customHeight="1">
      <c r="A5" s="663"/>
      <c r="B5" s="383" t="s">
        <v>8</v>
      </c>
      <c r="C5" s="384" t="s">
        <v>9</v>
      </c>
      <c r="D5" s="667"/>
      <c r="E5" s="383" t="s">
        <v>10</v>
      </c>
      <c r="F5" s="389" t="s">
        <v>11</v>
      </c>
      <c r="G5" s="384" t="s">
        <v>12</v>
      </c>
      <c r="H5" s="667"/>
      <c r="I5" s="669"/>
    </row>
    <row r="6" spans="1:9" ht="18" customHeight="1">
      <c r="A6" s="55" t="s">
        <v>389</v>
      </c>
      <c r="B6" s="385">
        <v>2</v>
      </c>
      <c r="C6" s="386">
        <v>26</v>
      </c>
      <c r="D6" s="57">
        <v>127</v>
      </c>
      <c r="E6" s="390">
        <v>2008</v>
      </c>
      <c r="F6" s="391">
        <v>1041</v>
      </c>
      <c r="G6" s="386">
        <v>967</v>
      </c>
      <c r="H6" s="57">
        <v>229</v>
      </c>
      <c r="I6" s="56">
        <v>40</v>
      </c>
    </row>
    <row r="7" spans="1:9" ht="18" customHeight="1">
      <c r="A7" s="58" t="s">
        <v>407</v>
      </c>
      <c r="B7" s="385">
        <v>2</v>
      </c>
      <c r="C7" s="386">
        <v>26</v>
      </c>
      <c r="D7" s="57">
        <v>114</v>
      </c>
      <c r="E7" s="390">
        <v>1755</v>
      </c>
      <c r="F7" s="391">
        <v>922</v>
      </c>
      <c r="G7" s="386">
        <v>833</v>
      </c>
      <c r="H7" s="57">
        <v>215</v>
      </c>
      <c r="I7" s="56">
        <v>40</v>
      </c>
    </row>
    <row r="8" spans="1:9" ht="18" customHeight="1">
      <c r="A8" s="59" t="s">
        <v>408</v>
      </c>
      <c r="B8" s="385">
        <v>2</v>
      </c>
      <c r="C8" s="386">
        <v>25</v>
      </c>
      <c r="D8" s="377">
        <v>115</v>
      </c>
      <c r="E8" s="390">
        <v>1643</v>
      </c>
      <c r="F8" s="391">
        <v>871</v>
      </c>
      <c r="G8" s="386">
        <v>772</v>
      </c>
      <c r="H8" s="57">
        <v>219</v>
      </c>
      <c r="I8" s="56">
        <v>41</v>
      </c>
    </row>
    <row r="9" spans="1:9" ht="18" customHeight="1">
      <c r="A9" s="60" t="s">
        <v>409</v>
      </c>
      <c r="B9" s="385">
        <v>2</v>
      </c>
      <c r="C9" s="386">
        <v>24</v>
      </c>
      <c r="D9" s="377">
        <v>108</v>
      </c>
      <c r="E9" s="390">
        <v>1498</v>
      </c>
      <c r="F9" s="391">
        <v>776</v>
      </c>
      <c r="G9" s="386">
        <v>722</v>
      </c>
      <c r="H9" s="377">
        <v>194</v>
      </c>
      <c r="I9" s="56">
        <v>35</v>
      </c>
    </row>
    <row r="10" spans="1:9" ht="18" customHeight="1" thickBot="1">
      <c r="A10" s="61" t="s">
        <v>410</v>
      </c>
      <c r="B10" s="387">
        <v>1</v>
      </c>
      <c r="C10" s="388">
        <v>22</v>
      </c>
      <c r="D10" s="376">
        <v>92</v>
      </c>
      <c r="E10" s="392">
        <v>1269</v>
      </c>
      <c r="F10" s="393">
        <v>646</v>
      </c>
      <c r="G10" s="388">
        <v>623</v>
      </c>
      <c r="H10" s="376">
        <v>179</v>
      </c>
      <c r="I10" s="62">
        <v>40</v>
      </c>
    </row>
    <row r="11" spans="1:9">
      <c r="A11" s="63" t="s">
        <v>358</v>
      </c>
      <c r="B11" s="52"/>
      <c r="C11" s="52"/>
      <c r="D11" s="52"/>
      <c r="E11" s="52"/>
      <c r="F11" s="52"/>
      <c r="G11" s="52"/>
      <c r="H11" s="52"/>
      <c r="I11" s="52"/>
    </row>
    <row r="12" spans="1:9">
      <c r="A12" s="64" t="s">
        <v>290</v>
      </c>
      <c r="B12" s="64"/>
      <c r="C12" s="64"/>
      <c r="D12" s="64"/>
      <c r="E12" s="64"/>
      <c r="F12" s="64"/>
      <c r="G12" s="64"/>
      <c r="H12" s="64"/>
      <c r="I12" s="64"/>
    </row>
  </sheetData>
  <mergeCells count="7">
    <mergeCell ref="A2:I2"/>
    <mergeCell ref="A4:A5"/>
    <mergeCell ref="B4:C4"/>
    <mergeCell ref="D4:D5"/>
    <mergeCell ref="E4:G4"/>
    <mergeCell ref="H4:H5"/>
    <mergeCell ref="I4:I5"/>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ignoredErrors>
    <ignoredError sqref="A7:A10"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9"/>
  <sheetViews>
    <sheetView showGridLines="0" zoomScale="90" zoomScaleNormal="90" zoomScaleSheetLayoutView="100" workbookViewId="0"/>
  </sheetViews>
  <sheetFormatPr defaultRowHeight="13.5"/>
  <cols>
    <col min="1" max="1" width="12.875" style="46" customWidth="1"/>
    <col min="2" max="2" width="12.375" style="46" customWidth="1"/>
    <col min="3" max="3" width="12.75" style="46" customWidth="1"/>
    <col min="4" max="4" width="9.375" style="46" customWidth="1"/>
    <col min="5" max="5" width="10.25" style="46" customWidth="1"/>
    <col min="6" max="6" width="12.875" style="46" customWidth="1"/>
    <col min="7" max="7" width="11.25" style="46" customWidth="1"/>
    <col min="8" max="16" width="10" style="46" customWidth="1"/>
    <col min="17" max="17" width="12.75" style="46" bestFit="1" customWidth="1"/>
    <col min="18" max="16384" width="9" style="46"/>
  </cols>
  <sheetData>
    <row r="1" spans="1:17" ht="30" customHeight="1"/>
    <row r="2" spans="1:17" ht="22.5" customHeight="1">
      <c r="A2" s="793" t="s">
        <v>378</v>
      </c>
      <c r="B2" s="793"/>
      <c r="C2" s="793"/>
      <c r="D2" s="793"/>
      <c r="E2" s="793"/>
      <c r="F2" s="793"/>
      <c r="G2" s="793"/>
      <c r="H2" s="793"/>
      <c r="I2" s="847" t="s">
        <v>452</v>
      </c>
      <c r="J2" s="847"/>
      <c r="K2" s="847"/>
      <c r="L2" s="847"/>
      <c r="M2" s="847"/>
      <c r="N2" s="847"/>
      <c r="O2" s="847"/>
      <c r="P2" s="847"/>
      <c r="Q2" s="847"/>
    </row>
    <row r="3" spans="1:17" ht="13.5" customHeight="1" thickBot="1">
      <c r="A3" s="100"/>
      <c r="B3" s="100"/>
      <c r="C3" s="100"/>
      <c r="D3" s="100"/>
      <c r="E3" s="100"/>
      <c r="F3" s="100"/>
      <c r="G3" s="100"/>
      <c r="H3" s="100"/>
      <c r="I3" s="100"/>
      <c r="J3" s="100"/>
      <c r="K3" s="99"/>
      <c r="L3" s="99"/>
      <c r="M3" s="99"/>
      <c r="N3" s="99"/>
      <c r="O3" s="99"/>
      <c r="P3" s="99"/>
      <c r="Q3" s="99"/>
    </row>
    <row r="4" spans="1:17" s="28" customFormat="1" ht="15" customHeight="1">
      <c r="A4" s="767" t="s">
        <v>138</v>
      </c>
      <c r="B4" s="775" t="s">
        <v>227</v>
      </c>
      <c r="C4" s="775" t="s">
        <v>282</v>
      </c>
      <c r="D4" s="775" t="s">
        <v>228</v>
      </c>
      <c r="E4" s="775" t="s">
        <v>229</v>
      </c>
      <c r="F4" s="775" t="s">
        <v>288</v>
      </c>
      <c r="G4" s="775" t="s">
        <v>214</v>
      </c>
      <c r="H4" s="157" t="s">
        <v>225</v>
      </c>
      <c r="I4" s="158" t="s">
        <v>226</v>
      </c>
      <c r="J4" s="850" t="s">
        <v>132</v>
      </c>
      <c r="K4" s="46"/>
      <c r="L4" s="46"/>
      <c r="M4" s="46"/>
      <c r="N4" s="46"/>
      <c r="O4" s="46"/>
      <c r="P4" s="46"/>
      <c r="Q4" s="46"/>
    </row>
    <row r="5" spans="1:17" s="28" customFormat="1" ht="15" customHeight="1">
      <c r="A5" s="848"/>
      <c r="B5" s="849"/>
      <c r="C5" s="849"/>
      <c r="D5" s="849"/>
      <c r="E5" s="849"/>
      <c r="F5" s="849"/>
      <c r="G5" s="849"/>
      <c r="H5" s="159" t="s">
        <v>289</v>
      </c>
      <c r="I5" s="160" t="s">
        <v>133</v>
      </c>
      <c r="J5" s="851"/>
      <c r="K5" s="46"/>
      <c r="L5" s="46"/>
      <c r="M5" s="46"/>
      <c r="N5" s="46"/>
      <c r="O5" s="46"/>
      <c r="P5" s="46"/>
      <c r="Q5" s="46"/>
    </row>
    <row r="6" spans="1:17" s="28" customFormat="1" ht="18" customHeight="1">
      <c r="A6" s="796"/>
      <c r="B6" s="161" t="s">
        <v>350</v>
      </c>
      <c r="C6" s="162" t="s">
        <v>286</v>
      </c>
      <c r="D6" s="162" t="s">
        <v>136</v>
      </c>
      <c r="E6" s="162" t="s">
        <v>135</v>
      </c>
      <c r="F6" s="162" t="s">
        <v>137</v>
      </c>
      <c r="G6" s="162" t="s">
        <v>134</v>
      </c>
      <c r="H6" s="163" t="s">
        <v>215</v>
      </c>
      <c r="I6" s="164" t="s">
        <v>216</v>
      </c>
      <c r="J6" s="161" t="s">
        <v>135</v>
      </c>
      <c r="K6" s="46"/>
      <c r="L6" s="46"/>
      <c r="M6" s="46"/>
      <c r="N6" s="46"/>
      <c r="O6" s="46"/>
      <c r="P6" s="46"/>
      <c r="Q6" s="46"/>
    </row>
    <row r="7" spans="1:17" s="28" customFormat="1" ht="18" customHeight="1">
      <c r="A7" s="165" t="s">
        <v>275</v>
      </c>
      <c r="B7" s="166">
        <v>777336</v>
      </c>
      <c r="C7" s="166">
        <v>5799</v>
      </c>
      <c r="D7" s="166">
        <v>282</v>
      </c>
      <c r="E7" s="166">
        <v>437558</v>
      </c>
      <c r="F7" s="166">
        <v>36701</v>
      </c>
      <c r="G7" s="166">
        <v>169013</v>
      </c>
      <c r="H7" s="167">
        <v>1746</v>
      </c>
      <c r="I7" s="168">
        <v>1379</v>
      </c>
      <c r="J7" s="169">
        <v>307416</v>
      </c>
      <c r="K7" s="46"/>
      <c r="L7" s="46"/>
      <c r="M7" s="46"/>
      <c r="N7" s="46"/>
      <c r="O7" s="46"/>
      <c r="P7" s="46"/>
      <c r="Q7" s="46"/>
    </row>
    <row r="8" spans="1:17" s="28" customFormat="1" ht="18" customHeight="1">
      <c r="A8" s="170">
        <v>2</v>
      </c>
      <c r="B8" s="166">
        <v>791581</v>
      </c>
      <c r="C8" s="166">
        <v>4758</v>
      </c>
      <c r="D8" s="166">
        <v>274</v>
      </c>
      <c r="E8" s="166">
        <v>322529</v>
      </c>
      <c r="F8" s="166">
        <v>30465</v>
      </c>
      <c r="G8" s="166">
        <v>164738</v>
      </c>
      <c r="H8" s="167">
        <v>1555</v>
      </c>
      <c r="I8" s="168">
        <v>1906</v>
      </c>
      <c r="J8" s="169">
        <v>273061</v>
      </c>
      <c r="K8" s="46"/>
      <c r="L8" s="46"/>
      <c r="M8" s="46"/>
      <c r="N8" s="46"/>
      <c r="O8" s="46"/>
      <c r="P8" s="46"/>
      <c r="Q8" s="46"/>
    </row>
    <row r="9" spans="1:17" s="28" customFormat="1" ht="18" customHeight="1">
      <c r="A9" s="170">
        <v>3</v>
      </c>
      <c r="B9" s="166">
        <v>794912</v>
      </c>
      <c r="C9" s="166">
        <v>5782</v>
      </c>
      <c r="D9" s="166">
        <v>289</v>
      </c>
      <c r="E9" s="166">
        <v>354927</v>
      </c>
      <c r="F9" s="655" t="s">
        <v>432</v>
      </c>
      <c r="G9" s="166">
        <v>182601</v>
      </c>
      <c r="H9" s="169">
        <v>1395</v>
      </c>
      <c r="I9" s="171">
        <v>2132</v>
      </c>
      <c r="J9" s="169">
        <v>295908</v>
      </c>
      <c r="K9" s="46"/>
      <c r="L9" s="46"/>
      <c r="M9" s="46"/>
      <c r="N9" s="46"/>
      <c r="O9" s="46"/>
      <c r="P9" s="46"/>
      <c r="Q9" s="46"/>
    </row>
    <row r="10" spans="1:17" s="28" customFormat="1" ht="18" customHeight="1">
      <c r="A10" s="170">
        <v>4</v>
      </c>
      <c r="B10" s="166">
        <v>786236</v>
      </c>
      <c r="C10" s="166">
        <v>5213</v>
      </c>
      <c r="D10" s="166">
        <v>289</v>
      </c>
      <c r="E10" s="166">
        <v>360625</v>
      </c>
      <c r="F10" s="166">
        <v>31595</v>
      </c>
      <c r="G10" s="166">
        <v>181767</v>
      </c>
      <c r="H10" s="169">
        <v>1262</v>
      </c>
      <c r="I10" s="171">
        <v>1857</v>
      </c>
      <c r="J10" s="169">
        <v>283466</v>
      </c>
      <c r="K10" s="46"/>
      <c r="L10" s="46"/>
      <c r="M10" s="46"/>
      <c r="N10" s="46"/>
      <c r="O10" s="46"/>
      <c r="P10" s="46"/>
      <c r="Q10" s="46"/>
    </row>
    <row r="11" spans="1:17" s="28" customFormat="1" ht="18" customHeight="1">
      <c r="A11" s="172">
        <v>5</v>
      </c>
      <c r="B11" s="173">
        <v>782972</v>
      </c>
      <c r="C11" s="173">
        <v>5303</v>
      </c>
      <c r="D11" s="173">
        <v>286</v>
      </c>
      <c r="E11" s="173">
        <v>377284</v>
      </c>
      <c r="F11" s="173">
        <v>32095</v>
      </c>
      <c r="G11" s="173">
        <v>184543</v>
      </c>
      <c r="H11" s="174">
        <v>1208</v>
      </c>
      <c r="I11" s="175">
        <v>1665</v>
      </c>
      <c r="J11" s="174">
        <v>272921</v>
      </c>
      <c r="K11" s="46"/>
      <c r="L11" s="46"/>
      <c r="M11" s="46"/>
      <c r="N11" s="46"/>
      <c r="O11" s="46"/>
      <c r="P11" s="46"/>
      <c r="Q11" s="46"/>
    </row>
    <row r="12" spans="1:17" s="28" customFormat="1" ht="18.75" customHeight="1">
      <c r="A12" s="176" t="s">
        <v>422</v>
      </c>
      <c r="B12" s="177" t="s">
        <v>424</v>
      </c>
      <c r="C12" s="178">
        <v>523</v>
      </c>
      <c r="D12" s="178">
        <v>25</v>
      </c>
      <c r="E12" s="178">
        <v>31238</v>
      </c>
      <c r="F12" s="178">
        <v>2575</v>
      </c>
      <c r="G12" s="178">
        <v>15322</v>
      </c>
      <c r="H12" s="179">
        <v>108</v>
      </c>
      <c r="I12" s="180">
        <v>131</v>
      </c>
      <c r="J12" s="179">
        <v>23327</v>
      </c>
      <c r="K12" s="46"/>
      <c r="L12" s="46"/>
      <c r="M12" s="46"/>
      <c r="N12" s="46"/>
      <c r="O12" s="46"/>
      <c r="P12" s="46"/>
      <c r="Q12" s="46"/>
    </row>
    <row r="13" spans="1:17" s="28" customFormat="1" ht="18" customHeight="1">
      <c r="A13" s="181" t="s">
        <v>316</v>
      </c>
      <c r="B13" s="177" t="s">
        <v>424</v>
      </c>
      <c r="C13" s="166">
        <v>318</v>
      </c>
      <c r="D13" s="166">
        <v>20</v>
      </c>
      <c r="E13" s="166">
        <v>25237</v>
      </c>
      <c r="F13" s="166">
        <v>2221</v>
      </c>
      <c r="G13" s="166">
        <v>11631</v>
      </c>
      <c r="H13" s="169">
        <v>114</v>
      </c>
      <c r="I13" s="171">
        <v>94</v>
      </c>
      <c r="J13" s="169">
        <v>17972</v>
      </c>
      <c r="K13" s="46"/>
      <c r="L13" s="46"/>
      <c r="M13" s="46"/>
      <c r="N13" s="46"/>
      <c r="O13" s="46"/>
      <c r="P13" s="46"/>
      <c r="Q13" s="46"/>
    </row>
    <row r="14" spans="1:17" s="28" customFormat="1" ht="18" customHeight="1">
      <c r="A14" s="181" t="s">
        <v>317</v>
      </c>
      <c r="B14" s="177" t="s">
        <v>424</v>
      </c>
      <c r="C14" s="166">
        <v>441</v>
      </c>
      <c r="D14" s="166">
        <v>24</v>
      </c>
      <c r="E14" s="166">
        <v>30949</v>
      </c>
      <c r="F14" s="166">
        <v>2801</v>
      </c>
      <c r="G14" s="166">
        <v>15814</v>
      </c>
      <c r="H14" s="169">
        <v>117</v>
      </c>
      <c r="I14" s="171">
        <v>154</v>
      </c>
      <c r="J14" s="169">
        <v>22746</v>
      </c>
      <c r="K14" s="46"/>
      <c r="L14" s="46"/>
      <c r="M14" s="46"/>
      <c r="N14" s="46"/>
      <c r="O14" s="46"/>
      <c r="P14" s="46"/>
      <c r="Q14" s="46"/>
    </row>
    <row r="15" spans="1:17" s="28" customFormat="1" ht="18" customHeight="1">
      <c r="A15" s="181" t="s">
        <v>318</v>
      </c>
      <c r="B15" s="177" t="s">
        <v>424</v>
      </c>
      <c r="C15" s="166">
        <v>609</v>
      </c>
      <c r="D15" s="166">
        <v>25</v>
      </c>
      <c r="E15" s="166">
        <v>33621</v>
      </c>
      <c r="F15" s="166">
        <v>3155</v>
      </c>
      <c r="G15" s="166">
        <v>16506</v>
      </c>
      <c r="H15" s="169">
        <v>120</v>
      </c>
      <c r="I15" s="171">
        <v>126</v>
      </c>
      <c r="J15" s="169">
        <v>25816</v>
      </c>
      <c r="K15" s="46"/>
      <c r="L15" s="46"/>
      <c r="M15" s="46"/>
      <c r="N15" s="46"/>
      <c r="O15" s="46"/>
      <c r="P15" s="46"/>
      <c r="Q15" s="46"/>
    </row>
    <row r="16" spans="1:17" s="28" customFormat="1" ht="18" customHeight="1">
      <c r="A16" s="181" t="s">
        <v>319</v>
      </c>
      <c r="B16" s="177" t="s">
        <v>424</v>
      </c>
      <c r="C16" s="166">
        <v>652</v>
      </c>
      <c r="D16" s="166">
        <v>26</v>
      </c>
      <c r="E16" s="166">
        <v>35572</v>
      </c>
      <c r="F16" s="166">
        <v>3264</v>
      </c>
      <c r="G16" s="166">
        <v>15544</v>
      </c>
      <c r="H16" s="169">
        <v>111</v>
      </c>
      <c r="I16" s="171">
        <v>157</v>
      </c>
      <c r="J16" s="169">
        <v>26871</v>
      </c>
      <c r="K16" s="46"/>
      <c r="L16" s="46"/>
      <c r="M16" s="46"/>
      <c r="N16" s="46"/>
      <c r="O16" s="46"/>
      <c r="P16" s="46"/>
      <c r="Q16" s="46"/>
    </row>
    <row r="17" spans="1:17" s="28" customFormat="1" ht="18" customHeight="1">
      <c r="A17" s="181" t="s">
        <v>320</v>
      </c>
      <c r="B17" s="177" t="s">
        <v>424</v>
      </c>
      <c r="C17" s="166">
        <v>448</v>
      </c>
      <c r="D17" s="166">
        <v>25</v>
      </c>
      <c r="E17" s="166">
        <v>32454</v>
      </c>
      <c r="F17" s="166">
        <v>2861</v>
      </c>
      <c r="G17" s="166">
        <v>15476</v>
      </c>
      <c r="H17" s="169">
        <v>97</v>
      </c>
      <c r="I17" s="171">
        <v>165</v>
      </c>
      <c r="J17" s="169">
        <v>23961</v>
      </c>
      <c r="K17" s="46"/>
      <c r="L17" s="46"/>
      <c r="M17" s="46"/>
      <c r="N17" s="46"/>
      <c r="O17" s="46"/>
      <c r="P17" s="46"/>
      <c r="Q17" s="46"/>
    </row>
    <row r="18" spans="1:17" s="28" customFormat="1" ht="18" customHeight="1">
      <c r="A18" s="181" t="s">
        <v>321</v>
      </c>
      <c r="B18" s="177" t="s">
        <v>424</v>
      </c>
      <c r="C18" s="166">
        <v>414</v>
      </c>
      <c r="D18" s="166">
        <v>25</v>
      </c>
      <c r="E18" s="166">
        <v>36464</v>
      </c>
      <c r="F18" s="166">
        <v>2834</v>
      </c>
      <c r="G18" s="166">
        <v>15579</v>
      </c>
      <c r="H18" s="169">
        <v>96</v>
      </c>
      <c r="I18" s="171">
        <v>125</v>
      </c>
      <c r="J18" s="169">
        <v>23373</v>
      </c>
      <c r="K18" s="46"/>
      <c r="L18" s="46"/>
      <c r="M18" s="46"/>
      <c r="N18" s="46"/>
      <c r="O18" s="46"/>
      <c r="P18" s="46"/>
      <c r="Q18" s="46"/>
    </row>
    <row r="19" spans="1:17" s="28" customFormat="1" ht="18" customHeight="1">
      <c r="A19" s="181" t="s">
        <v>322</v>
      </c>
      <c r="B19" s="177" t="s">
        <v>424</v>
      </c>
      <c r="C19" s="166">
        <v>364</v>
      </c>
      <c r="D19" s="166">
        <v>25</v>
      </c>
      <c r="E19" s="166">
        <v>32269</v>
      </c>
      <c r="F19" s="166">
        <v>2569</v>
      </c>
      <c r="G19" s="166">
        <v>14448</v>
      </c>
      <c r="H19" s="169">
        <v>78</v>
      </c>
      <c r="I19" s="171">
        <v>148</v>
      </c>
      <c r="J19" s="169">
        <v>21870</v>
      </c>
      <c r="K19" s="46"/>
      <c r="L19" s="46"/>
      <c r="M19" s="46"/>
      <c r="N19" s="46"/>
      <c r="O19" s="46"/>
      <c r="P19" s="46"/>
      <c r="Q19" s="46"/>
    </row>
    <row r="20" spans="1:17" s="28" customFormat="1" ht="18" customHeight="1">
      <c r="A20" s="181" t="s">
        <v>323</v>
      </c>
      <c r="B20" s="177" t="s">
        <v>424</v>
      </c>
      <c r="C20" s="166">
        <v>352</v>
      </c>
      <c r="D20" s="166">
        <v>24</v>
      </c>
      <c r="E20" s="166">
        <v>28792</v>
      </c>
      <c r="F20" s="166">
        <v>2484</v>
      </c>
      <c r="G20" s="166">
        <v>14582</v>
      </c>
      <c r="H20" s="169">
        <v>63</v>
      </c>
      <c r="I20" s="171">
        <v>113</v>
      </c>
      <c r="J20" s="169">
        <v>22255</v>
      </c>
      <c r="K20" s="46"/>
      <c r="L20" s="46"/>
      <c r="M20" s="46"/>
      <c r="N20" s="46"/>
      <c r="O20" s="46"/>
      <c r="P20" s="46"/>
      <c r="Q20" s="46"/>
    </row>
    <row r="21" spans="1:17" s="28" customFormat="1" ht="18" customHeight="1">
      <c r="A21" s="182" t="s">
        <v>423</v>
      </c>
      <c r="B21" s="177" t="s">
        <v>424</v>
      </c>
      <c r="C21" s="166">
        <v>322</v>
      </c>
      <c r="D21" s="166">
        <v>17</v>
      </c>
      <c r="E21" s="166">
        <v>21924</v>
      </c>
      <c r="F21" s="166">
        <v>1985</v>
      </c>
      <c r="G21" s="166">
        <v>12390</v>
      </c>
      <c r="H21" s="169">
        <v>107</v>
      </c>
      <c r="I21" s="171">
        <v>68</v>
      </c>
      <c r="J21" s="169">
        <v>16622</v>
      </c>
      <c r="K21" s="46"/>
      <c r="L21" s="46"/>
      <c r="M21" s="46"/>
      <c r="N21" s="46"/>
      <c r="O21" s="46"/>
      <c r="P21" s="46"/>
      <c r="Q21" s="46"/>
    </row>
    <row r="22" spans="1:17" s="28" customFormat="1" ht="18" customHeight="1">
      <c r="A22" s="181" t="s">
        <v>324</v>
      </c>
      <c r="B22" s="177" t="s">
        <v>424</v>
      </c>
      <c r="C22" s="166">
        <v>433</v>
      </c>
      <c r="D22" s="166">
        <v>24</v>
      </c>
      <c r="E22" s="166">
        <v>34548</v>
      </c>
      <c r="F22" s="166">
        <v>2807</v>
      </c>
      <c r="G22" s="166">
        <v>18771</v>
      </c>
      <c r="H22" s="169">
        <v>84</v>
      </c>
      <c r="I22" s="171">
        <v>204</v>
      </c>
      <c r="J22" s="169">
        <v>23157</v>
      </c>
      <c r="K22" s="46"/>
      <c r="L22" s="46"/>
      <c r="M22" s="46"/>
      <c r="N22" s="46"/>
      <c r="O22" s="46"/>
      <c r="P22" s="46"/>
      <c r="Q22" s="46"/>
    </row>
    <row r="23" spans="1:17" s="28" customFormat="1" ht="18" customHeight="1" thickBot="1">
      <c r="A23" s="183" t="s">
        <v>325</v>
      </c>
      <c r="B23" s="184" t="s">
        <v>424</v>
      </c>
      <c r="C23" s="185">
        <v>427</v>
      </c>
      <c r="D23" s="185">
        <v>26</v>
      </c>
      <c r="E23" s="185">
        <v>34216</v>
      </c>
      <c r="F23" s="185">
        <v>2539</v>
      </c>
      <c r="G23" s="185">
        <v>18480</v>
      </c>
      <c r="H23" s="186">
        <v>113</v>
      </c>
      <c r="I23" s="187">
        <v>180</v>
      </c>
      <c r="J23" s="186">
        <v>24951</v>
      </c>
      <c r="K23" s="46"/>
      <c r="L23" s="46"/>
      <c r="M23" s="46"/>
      <c r="N23" s="46"/>
      <c r="O23" s="46"/>
      <c r="P23" s="46"/>
      <c r="Q23" s="46"/>
    </row>
    <row r="24" spans="1:17" s="28" customFormat="1" ht="13.5" customHeight="1">
      <c r="A24" s="351" t="s">
        <v>287</v>
      </c>
      <c r="B24" s="188"/>
      <c r="C24" s="350"/>
      <c r="D24" s="350"/>
      <c r="E24" s="350"/>
      <c r="F24" s="350"/>
      <c r="G24" s="350"/>
      <c r="H24" s="350"/>
      <c r="I24" s="350"/>
      <c r="J24" s="350"/>
      <c r="K24" s="46"/>
      <c r="L24" s="46"/>
      <c r="M24" s="46"/>
      <c r="N24" s="46"/>
      <c r="O24" s="46"/>
      <c r="P24" s="46"/>
      <c r="Q24" s="46"/>
    </row>
    <row r="25" spans="1:17" s="28" customFormat="1" ht="13.5" customHeight="1">
      <c r="A25" s="351" t="s">
        <v>283</v>
      </c>
      <c r="B25" s="188"/>
      <c r="C25" s="188"/>
      <c r="D25" s="188"/>
      <c r="E25" s="188"/>
      <c r="F25" s="188"/>
      <c r="G25" s="188"/>
      <c r="H25" s="188"/>
      <c r="I25" s="188"/>
      <c r="J25" s="188"/>
      <c r="K25" s="46"/>
      <c r="L25" s="46"/>
      <c r="M25" s="46"/>
      <c r="N25" s="46"/>
      <c r="O25" s="46"/>
      <c r="P25" s="46"/>
      <c r="Q25" s="46"/>
    </row>
    <row r="26" spans="1:17" s="28" customFormat="1" ht="13.5" customHeight="1">
      <c r="A26" s="852" t="s">
        <v>284</v>
      </c>
      <c r="B26" s="852"/>
      <c r="C26" s="852"/>
      <c r="D26" s="852"/>
      <c r="E26" s="852"/>
      <c r="F26" s="852"/>
      <c r="G26" s="852"/>
      <c r="H26" s="852"/>
      <c r="I26" s="189"/>
      <c r="J26" s="189"/>
      <c r="K26" s="46"/>
      <c r="L26" s="46"/>
      <c r="M26" s="46"/>
      <c r="N26" s="46"/>
      <c r="O26" s="46"/>
      <c r="P26" s="46"/>
      <c r="Q26" s="46"/>
    </row>
    <row r="27" spans="1:17" s="28" customFormat="1" ht="13.5" customHeight="1">
      <c r="A27" s="190" t="s">
        <v>285</v>
      </c>
      <c r="B27" s="190"/>
      <c r="C27" s="190"/>
      <c r="D27" s="190"/>
      <c r="E27" s="190"/>
      <c r="F27" s="190"/>
      <c r="G27" s="190"/>
      <c r="H27" s="190"/>
      <c r="I27" s="190"/>
      <c r="J27" s="46"/>
      <c r="K27" s="46"/>
      <c r="L27" s="46"/>
      <c r="M27" s="46"/>
      <c r="N27" s="46"/>
      <c r="O27" s="46"/>
      <c r="P27" s="46"/>
      <c r="Q27" s="46"/>
    </row>
    <row r="28" spans="1:17" s="28" customFormat="1" ht="5.0999999999999996" customHeight="1" thickBot="1">
      <c r="A28" s="190"/>
      <c r="B28" s="190"/>
      <c r="C28" s="190"/>
      <c r="D28" s="190"/>
      <c r="E28" s="190"/>
      <c r="F28" s="190"/>
      <c r="G28" s="190"/>
      <c r="H28" s="190"/>
      <c r="I28" s="190"/>
      <c r="J28" s="46"/>
      <c r="K28" s="46"/>
      <c r="L28" s="46"/>
      <c r="M28" s="46"/>
      <c r="N28" s="46"/>
      <c r="O28" s="46"/>
      <c r="P28" s="46"/>
      <c r="Q28" s="46"/>
    </row>
    <row r="29" spans="1:17" s="28" customFormat="1" ht="17.25" customHeight="1">
      <c r="A29" s="767" t="s">
        <v>138</v>
      </c>
      <c r="B29" s="853" t="s">
        <v>217</v>
      </c>
      <c r="C29" s="854"/>
      <c r="D29" s="854"/>
      <c r="E29" s="854"/>
      <c r="F29" s="854"/>
      <c r="G29" s="854"/>
      <c r="H29" s="854"/>
      <c r="I29" s="855" t="s">
        <v>139</v>
      </c>
      <c r="J29" s="855"/>
      <c r="K29" s="855"/>
      <c r="L29" s="855"/>
      <c r="M29" s="855"/>
      <c r="N29" s="855"/>
      <c r="O29" s="855"/>
      <c r="P29" s="378" t="s">
        <v>352</v>
      </c>
      <c r="Q29" s="777" t="s">
        <v>281</v>
      </c>
    </row>
    <row r="30" spans="1:17" s="28" customFormat="1" ht="17.25" customHeight="1">
      <c r="A30" s="796"/>
      <c r="B30" s="191" t="s">
        <v>218</v>
      </c>
      <c r="C30" s="192" t="s">
        <v>266</v>
      </c>
      <c r="D30" s="192" t="s">
        <v>262</v>
      </c>
      <c r="E30" s="192" t="s">
        <v>219</v>
      </c>
      <c r="F30" s="192" t="s">
        <v>220</v>
      </c>
      <c r="G30" s="192" t="s">
        <v>221</v>
      </c>
      <c r="H30" s="193" t="s">
        <v>263</v>
      </c>
      <c r="I30" s="194" t="s">
        <v>264</v>
      </c>
      <c r="J30" s="192" t="s">
        <v>265</v>
      </c>
      <c r="K30" s="192" t="s">
        <v>280</v>
      </c>
      <c r="L30" s="192" t="s">
        <v>279</v>
      </c>
      <c r="M30" s="193" t="s">
        <v>278</v>
      </c>
      <c r="N30" s="193" t="s">
        <v>277</v>
      </c>
      <c r="O30" s="193" t="s">
        <v>276</v>
      </c>
      <c r="P30" s="192" t="s">
        <v>326</v>
      </c>
      <c r="Q30" s="792"/>
    </row>
    <row r="31" spans="1:17" s="28" customFormat="1" ht="18" customHeight="1">
      <c r="A31" s="165" t="s">
        <v>275</v>
      </c>
      <c r="B31" s="195">
        <v>1011400</v>
      </c>
      <c r="C31" s="166">
        <v>18978</v>
      </c>
      <c r="D31" s="166">
        <v>32510</v>
      </c>
      <c r="E31" s="166">
        <v>34715</v>
      </c>
      <c r="F31" s="166">
        <v>48190</v>
      </c>
      <c r="G31" s="166">
        <v>55169</v>
      </c>
      <c r="H31" s="169">
        <v>37987</v>
      </c>
      <c r="I31" s="171">
        <v>33623</v>
      </c>
      <c r="J31" s="166">
        <v>160203</v>
      </c>
      <c r="K31" s="166">
        <v>57934</v>
      </c>
      <c r="L31" s="166">
        <v>60013</v>
      </c>
      <c r="M31" s="348">
        <v>26411</v>
      </c>
      <c r="N31" s="348">
        <v>11008</v>
      </c>
      <c r="O31" s="349">
        <v>27303</v>
      </c>
      <c r="P31" s="349" t="s">
        <v>370</v>
      </c>
      <c r="Q31" s="167">
        <v>1615444</v>
      </c>
    </row>
    <row r="32" spans="1:17" s="28" customFormat="1" ht="18" customHeight="1">
      <c r="A32" s="170">
        <v>2</v>
      </c>
      <c r="B32" s="195">
        <v>917705</v>
      </c>
      <c r="C32" s="166">
        <v>18468</v>
      </c>
      <c r="D32" s="166">
        <v>25993</v>
      </c>
      <c r="E32" s="166">
        <v>31253</v>
      </c>
      <c r="F32" s="166">
        <v>37764</v>
      </c>
      <c r="G32" s="166">
        <v>48223</v>
      </c>
      <c r="H32" s="169">
        <v>42438</v>
      </c>
      <c r="I32" s="171">
        <v>29019</v>
      </c>
      <c r="J32" s="166">
        <v>153417</v>
      </c>
      <c r="K32" s="166">
        <v>56029</v>
      </c>
      <c r="L32" s="166">
        <v>47779</v>
      </c>
      <c r="M32" s="166">
        <v>22783</v>
      </c>
      <c r="N32" s="348">
        <v>8740</v>
      </c>
      <c r="O32" s="348">
        <v>23489</v>
      </c>
      <c r="P32" s="349">
        <v>17472</v>
      </c>
      <c r="Q32" s="167">
        <v>1480572</v>
      </c>
    </row>
    <row r="33" spans="1:17" s="28" customFormat="1" ht="18" customHeight="1">
      <c r="A33" s="170">
        <v>3</v>
      </c>
      <c r="B33" s="195">
        <v>994543</v>
      </c>
      <c r="C33" s="166">
        <v>19410</v>
      </c>
      <c r="D33" s="166">
        <v>28247</v>
      </c>
      <c r="E33" s="166">
        <v>32329</v>
      </c>
      <c r="F33" s="166">
        <v>46810</v>
      </c>
      <c r="G33" s="166">
        <v>46657</v>
      </c>
      <c r="H33" s="169">
        <v>44610</v>
      </c>
      <c r="I33" s="171">
        <v>30811</v>
      </c>
      <c r="J33" s="166">
        <v>162284</v>
      </c>
      <c r="K33" s="166">
        <v>59425</v>
      </c>
      <c r="L33" s="166">
        <v>49779</v>
      </c>
      <c r="M33" s="166">
        <v>22514</v>
      </c>
      <c r="N33" s="166">
        <v>7164</v>
      </c>
      <c r="O33" s="166">
        <v>23708</v>
      </c>
      <c r="P33" s="349">
        <v>23900</v>
      </c>
      <c r="Q33" s="167">
        <v>1592191</v>
      </c>
    </row>
    <row r="34" spans="1:17" s="28" customFormat="1" ht="18" customHeight="1">
      <c r="A34" s="170">
        <v>4</v>
      </c>
      <c r="B34" s="195">
        <v>950201</v>
      </c>
      <c r="C34" s="166">
        <v>17659</v>
      </c>
      <c r="D34" s="166">
        <v>23451</v>
      </c>
      <c r="E34" s="166">
        <v>26639</v>
      </c>
      <c r="F34" s="166">
        <v>46400</v>
      </c>
      <c r="G34" s="166">
        <v>43715</v>
      </c>
      <c r="H34" s="169">
        <v>42722</v>
      </c>
      <c r="I34" s="171">
        <v>30813</v>
      </c>
      <c r="J34" s="166">
        <v>146317</v>
      </c>
      <c r="K34" s="166">
        <v>56235</v>
      </c>
      <c r="L34" s="166">
        <v>47079</v>
      </c>
      <c r="M34" s="166">
        <v>20342</v>
      </c>
      <c r="N34" s="166">
        <v>6690</v>
      </c>
      <c r="O34" s="166">
        <v>21065</v>
      </c>
      <c r="P34" s="169">
        <v>22136</v>
      </c>
      <c r="Q34" s="167">
        <v>1501464</v>
      </c>
    </row>
    <row r="35" spans="1:17" s="28" customFormat="1" ht="18" customHeight="1">
      <c r="A35" s="172">
        <v>5</v>
      </c>
      <c r="B35" s="196">
        <v>892935</v>
      </c>
      <c r="C35" s="173">
        <v>15037</v>
      </c>
      <c r="D35" s="173">
        <v>23256</v>
      </c>
      <c r="E35" s="173">
        <v>23565</v>
      </c>
      <c r="F35" s="173">
        <v>42177</v>
      </c>
      <c r="G35" s="173">
        <v>37760</v>
      </c>
      <c r="H35" s="174">
        <v>40368</v>
      </c>
      <c r="I35" s="175">
        <v>27987</v>
      </c>
      <c r="J35" s="173">
        <v>152471</v>
      </c>
      <c r="K35" s="173">
        <v>51591</v>
      </c>
      <c r="L35" s="173">
        <v>45258</v>
      </c>
      <c r="M35" s="173">
        <v>16579</v>
      </c>
      <c r="N35" s="173">
        <v>5431</v>
      </c>
      <c r="O35" s="173">
        <v>17510</v>
      </c>
      <c r="P35" s="174">
        <v>21325</v>
      </c>
      <c r="Q35" s="347">
        <v>1413250</v>
      </c>
    </row>
    <row r="36" spans="1:17" s="28" customFormat="1" ht="18" customHeight="1">
      <c r="A36" s="176" t="s">
        <v>422</v>
      </c>
      <c r="B36" s="178">
        <v>79840</v>
      </c>
      <c r="C36" s="178">
        <v>1760</v>
      </c>
      <c r="D36" s="178">
        <v>1612</v>
      </c>
      <c r="E36" s="178">
        <v>1896</v>
      </c>
      <c r="F36" s="178">
        <v>3451</v>
      </c>
      <c r="G36" s="178">
        <v>3055</v>
      </c>
      <c r="H36" s="179">
        <v>2939</v>
      </c>
      <c r="I36" s="180">
        <v>2172</v>
      </c>
      <c r="J36" s="178">
        <v>13240</v>
      </c>
      <c r="K36" s="178">
        <v>4250</v>
      </c>
      <c r="L36" s="178">
        <v>3693</v>
      </c>
      <c r="M36" s="178">
        <v>1538</v>
      </c>
      <c r="N36" s="178">
        <v>412</v>
      </c>
      <c r="O36" s="178">
        <v>1420</v>
      </c>
      <c r="P36" s="179">
        <v>1573</v>
      </c>
      <c r="Q36" s="346">
        <v>122851</v>
      </c>
    </row>
    <row r="37" spans="1:17" s="28" customFormat="1" ht="18" customHeight="1">
      <c r="A37" s="181" t="s">
        <v>316</v>
      </c>
      <c r="B37" s="166">
        <v>61116</v>
      </c>
      <c r="C37" s="166">
        <v>3923</v>
      </c>
      <c r="D37" s="166">
        <v>1211</v>
      </c>
      <c r="E37" s="166">
        <v>1419</v>
      </c>
      <c r="F37" s="166">
        <v>2338</v>
      </c>
      <c r="G37" s="166">
        <v>2438</v>
      </c>
      <c r="H37" s="169">
        <v>2054</v>
      </c>
      <c r="I37" s="171">
        <v>1778</v>
      </c>
      <c r="J37" s="166">
        <v>10701</v>
      </c>
      <c r="K37" s="166">
        <v>3339</v>
      </c>
      <c r="L37" s="166">
        <v>2630</v>
      </c>
      <c r="M37" s="166">
        <v>1068</v>
      </c>
      <c r="N37" s="166">
        <v>373</v>
      </c>
      <c r="O37" s="166">
        <v>1102</v>
      </c>
      <c r="P37" s="169">
        <v>1170</v>
      </c>
      <c r="Q37" s="167">
        <v>96660</v>
      </c>
    </row>
    <row r="38" spans="1:17" s="28" customFormat="1" ht="18" customHeight="1">
      <c r="A38" s="181" t="s">
        <v>317</v>
      </c>
      <c r="B38" s="166">
        <v>76004</v>
      </c>
      <c r="C38" s="166">
        <v>569</v>
      </c>
      <c r="D38" s="166">
        <v>1907</v>
      </c>
      <c r="E38" s="166">
        <v>2050</v>
      </c>
      <c r="F38" s="166">
        <v>3681</v>
      </c>
      <c r="G38" s="166">
        <v>3357</v>
      </c>
      <c r="H38" s="169">
        <v>2902</v>
      </c>
      <c r="I38" s="171">
        <v>2343</v>
      </c>
      <c r="J38" s="166">
        <v>11984</v>
      </c>
      <c r="K38" s="166">
        <v>3950</v>
      </c>
      <c r="L38" s="166">
        <v>3453</v>
      </c>
      <c r="M38" s="166">
        <v>1272</v>
      </c>
      <c r="N38" s="166">
        <v>508</v>
      </c>
      <c r="O38" s="166">
        <v>1421</v>
      </c>
      <c r="P38" s="169">
        <v>1692</v>
      </c>
      <c r="Q38" s="167">
        <v>117093</v>
      </c>
    </row>
    <row r="39" spans="1:17" s="28" customFormat="1" ht="18" customHeight="1">
      <c r="A39" s="181" t="s">
        <v>318</v>
      </c>
      <c r="B39" s="166">
        <v>85520</v>
      </c>
      <c r="C39" s="166">
        <v>431</v>
      </c>
      <c r="D39" s="166">
        <v>2132</v>
      </c>
      <c r="E39" s="166">
        <v>2313</v>
      </c>
      <c r="F39" s="166">
        <v>4372</v>
      </c>
      <c r="G39" s="166">
        <v>3961</v>
      </c>
      <c r="H39" s="169">
        <v>4096</v>
      </c>
      <c r="I39" s="171">
        <v>2585</v>
      </c>
      <c r="J39" s="166">
        <v>14218</v>
      </c>
      <c r="K39" s="166">
        <v>5349</v>
      </c>
      <c r="L39" s="166">
        <v>4147</v>
      </c>
      <c r="M39" s="166">
        <v>1632</v>
      </c>
      <c r="N39" s="166">
        <v>545</v>
      </c>
      <c r="O39" s="166">
        <v>1780</v>
      </c>
      <c r="P39" s="169">
        <v>2094</v>
      </c>
      <c r="Q39" s="167">
        <v>135175</v>
      </c>
    </row>
    <row r="40" spans="1:17" s="28" customFormat="1" ht="18" customHeight="1">
      <c r="A40" s="181" t="s">
        <v>319</v>
      </c>
      <c r="B40" s="166">
        <v>79258</v>
      </c>
      <c r="C40" s="166">
        <v>354</v>
      </c>
      <c r="D40" s="166">
        <v>2659</v>
      </c>
      <c r="E40" s="166">
        <v>2752</v>
      </c>
      <c r="F40" s="166">
        <v>4907</v>
      </c>
      <c r="G40" s="166">
        <v>4814</v>
      </c>
      <c r="H40" s="169">
        <v>5275</v>
      </c>
      <c r="I40" s="171">
        <v>3321</v>
      </c>
      <c r="J40" s="166">
        <v>14303</v>
      </c>
      <c r="K40" s="166">
        <v>6370</v>
      </c>
      <c r="L40" s="166">
        <v>4754</v>
      </c>
      <c r="M40" s="166">
        <v>2073</v>
      </c>
      <c r="N40" s="166">
        <v>523</v>
      </c>
      <c r="O40" s="166">
        <v>2061</v>
      </c>
      <c r="P40" s="169">
        <v>2440</v>
      </c>
      <c r="Q40" s="167">
        <v>135864</v>
      </c>
    </row>
    <row r="41" spans="1:17" s="28" customFormat="1" ht="18" customHeight="1">
      <c r="A41" s="181" t="s">
        <v>320</v>
      </c>
      <c r="B41" s="166">
        <v>77440</v>
      </c>
      <c r="C41" s="166">
        <v>4045</v>
      </c>
      <c r="D41" s="166">
        <v>2067</v>
      </c>
      <c r="E41" s="166">
        <v>1914</v>
      </c>
      <c r="F41" s="166">
        <v>3789</v>
      </c>
      <c r="G41" s="166">
        <v>3420</v>
      </c>
      <c r="H41" s="169">
        <v>3599</v>
      </c>
      <c r="I41" s="171">
        <v>2545</v>
      </c>
      <c r="J41" s="166">
        <v>13710</v>
      </c>
      <c r="K41" s="166">
        <v>4365</v>
      </c>
      <c r="L41" s="166">
        <v>3713</v>
      </c>
      <c r="M41" s="166">
        <v>1328</v>
      </c>
      <c r="N41" s="166">
        <v>569</v>
      </c>
      <c r="O41" s="166">
        <v>1571</v>
      </c>
      <c r="P41" s="169">
        <v>1840</v>
      </c>
      <c r="Q41" s="167">
        <v>125915</v>
      </c>
    </row>
    <row r="42" spans="1:17" s="28" customFormat="1" ht="18" customHeight="1">
      <c r="A42" s="181" t="s">
        <v>321</v>
      </c>
      <c r="B42" s="166">
        <v>74946</v>
      </c>
      <c r="C42" s="166">
        <v>1183</v>
      </c>
      <c r="D42" s="166">
        <v>1737</v>
      </c>
      <c r="E42" s="166">
        <v>1852</v>
      </c>
      <c r="F42" s="166">
        <v>3541</v>
      </c>
      <c r="G42" s="166">
        <v>3359</v>
      </c>
      <c r="H42" s="169">
        <v>3179</v>
      </c>
      <c r="I42" s="171">
        <v>2239</v>
      </c>
      <c r="J42" s="166">
        <v>13047</v>
      </c>
      <c r="K42" s="166">
        <v>4313</v>
      </c>
      <c r="L42" s="166">
        <v>4080</v>
      </c>
      <c r="M42" s="166">
        <v>1363</v>
      </c>
      <c r="N42" s="166">
        <v>488</v>
      </c>
      <c r="O42" s="166">
        <v>1503</v>
      </c>
      <c r="P42" s="169">
        <v>1619</v>
      </c>
      <c r="Q42" s="167">
        <v>118449</v>
      </c>
    </row>
    <row r="43" spans="1:17" s="28" customFormat="1" ht="18" customHeight="1">
      <c r="A43" s="181" t="s">
        <v>322</v>
      </c>
      <c r="B43" s="166">
        <v>71078</v>
      </c>
      <c r="C43" s="166">
        <v>502</v>
      </c>
      <c r="D43" s="166">
        <v>1726</v>
      </c>
      <c r="E43" s="166">
        <v>1740</v>
      </c>
      <c r="F43" s="166">
        <v>3306</v>
      </c>
      <c r="G43" s="166">
        <v>1815</v>
      </c>
      <c r="H43" s="169">
        <v>2984</v>
      </c>
      <c r="I43" s="171">
        <v>2073</v>
      </c>
      <c r="J43" s="166">
        <v>11998</v>
      </c>
      <c r="K43" s="166">
        <v>3783</v>
      </c>
      <c r="L43" s="166">
        <v>3433</v>
      </c>
      <c r="M43" s="166">
        <v>1388</v>
      </c>
      <c r="N43" s="166">
        <v>617</v>
      </c>
      <c r="O43" s="166">
        <v>1496</v>
      </c>
      <c r="P43" s="169">
        <v>1894</v>
      </c>
      <c r="Q43" s="167">
        <v>109833</v>
      </c>
    </row>
    <row r="44" spans="1:17" s="28" customFormat="1" ht="18" customHeight="1">
      <c r="A44" s="181" t="s">
        <v>323</v>
      </c>
      <c r="B44" s="166">
        <v>73483</v>
      </c>
      <c r="C44" s="166">
        <v>741</v>
      </c>
      <c r="D44" s="166">
        <v>2275</v>
      </c>
      <c r="E44" s="166">
        <v>2211</v>
      </c>
      <c r="F44" s="166">
        <v>3593</v>
      </c>
      <c r="G44" s="166">
        <v>2111</v>
      </c>
      <c r="H44" s="169">
        <v>3800</v>
      </c>
      <c r="I44" s="171">
        <v>2392</v>
      </c>
      <c r="J44" s="166">
        <v>13419</v>
      </c>
      <c r="K44" s="166">
        <v>3937</v>
      </c>
      <c r="L44" s="166">
        <v>3977</v>
      </c>
      <c r="M44" s="166">
        <v>1441</v>
      </c>
      <c r="N44" s="166">
        <v>407</v>
      </c>
      <c r="O44" s="166">
        <v>1388</v>
      </c>
      <c r="P44" s="169">
        <v>1621</v>
      </c>
      <c r="Q44" s="167">
        <v>116796</v>
      </c>
    </row>
    <row r="45" spans="1:17" s="28" customFormat="1" ht="18" customHeight="1">
      <c r="A45" s="182" t="s">
        <v>423</v>
      </c>
      <c r="B45" s="166">
        <v>55726</v>
      </c>
      <c r="C45" s="166">
        <v>704</v>
      </c>
      <c r="D45" s="166">
        <v>1508</v>
      </c>
      <c r="E45" s="166">
        <v>1482</v>
      </c>
      <c r="F45" s="166">
        <v>2327</v>
      </c>
      <c r="G45" s="166">
        <v>2306</v>
      </c>
      <c r="H45" s="169">
        <v>2741</v>
      </c>
      <c r="I45" s="171">
        <v>1715</v>
      </c>
      <c r="J45" s="166">
        <v>9414</v>
      </c>
      <c r="K45" s="166">
        <v>3046</v>
      </c>
      <c r="L45" s="166">
        <v>3045</v>
      </c>
      <c r="M45" s="166">
        <v>998</v>
      </c>
      <c r="N45" s="166">
        <v>294</v>
      </c>
      <c r="O45" s="166">
        <v>1024</v>
      </c>
      <c r="P45" s="169">
        <v>1355</v>
      </c>
      <c r="Q45" s="167">
        <v>87685</v>
      </c>
    </row>
    <row r="46" spans="1:17" s="28" customFormat="1" ht="18" customHeight="1">
      <c r="A46" s="181" t="s">
        <v>324</v>
      </c>
      <c r="B46" s="166">
        <v>76787</v>
      </c>
      <c r="C46" s="166">
        <v>486</v>
      </c>
      <c r="D46" s="166">
        <v>2043</v>
      </c>
      <c r="E46" s="166">
        <v>1973</v>
      </c>
      <c r="F46" s="166">
        <v>3091</v>
      </c>
      <c r="G46" s="166">
        <v>3333</v>
      </c>
      <c r="H46" s="169">
        <v>3107</v>
      </c>
      <c r="I46" s="171">
        <v>2368</v>
      </c>
      <c r="J46" s="166">
        <v>12699</v>
      </c>
      <c r="K46" s="166">
        <v>4293</v>
      </c>
      <c r="L46" s="166">
        <v>3917</v>
      </c>
      <c r="M46" s="166">
        <v>1148</v>
      </c>
      <c r="N46" s="166">
        <v>308</v>
      </c>
      <c r="O46" s="166">
        <v>1286</v>
      </c>
      <c r="P46" s="169">
        <v>1866</v>
      </c>
      <c r="Q46" s="167">
        <v>118705</v>
      </c>
    </row>
    <row r="47" spans="1:17" s="28" customFormat="1" ht="18" customHeight="1" thickBot="1">
      <c r="A47" s="183" t="s">
        <v>325</v>
      </c>
      <c r="B47" s="185">
        <v>81737</v>
      </c>
      <c r="C47" s="185">
        <v>339</v>
      </c>
      <c r="D47" s="185">
        <v>2379</v>
      </c>
      <c r="E47" s="185">
        <v>1963</v>
      </c>
      <c r="F47" s="185">
        <v>3781</v>
      </c>
      <c r="G47" s="185">
        <v>3791</v>
      </c>
      <c r="H47" s="186">
        <v>3692</v>
      </c>
      <c r="I47" s="187">
        <v>2456</v>
      </c>
      <c r="J47" s="185">
        <v>13738</v>
      </c>
      <c r="K47" s="185">
        <v>4596</v>
      </c>
      <c r="L47" s="185">
        <v>4416</v>
      </c>
      <c r="M47" s="185">
        <v>1330</v>
      </c>
      <c r="N47" s="185">
        <v>387</v>
      </c>
      <c r="O47" s="185">
        <v>1458</v>
      </c>
      <c r="P47" s="186">
        <v>2161</v>
      </c>
      <c r="Q47" s="345">
        <v>128224</v>
      </c>
    </row>
    <row r="48" spans="1:17" s="28" customFormat="1" ht="14.25" customHeight="1">
      <c r="A48" s="46" t="s">
        <v>171</v>
      </c>
      <c r="B48" s="46"/>
      <c r="C48" s="46"/>
      <c r="D48" s="46"/>
      <c r="E48" s="46"/>
      <c r="F48" s="46"/>
      <c r="G48" s="46"/>
      <c r="H48" s="46"/>
      <c r="I48" s="46"/>
      <c r="J48" s="46"/>
      <c r="K48" s="46"/>
      <c r="L48" s="46"/>
      <c r="M48" s="46"/>
      <c r="N48" s="46"/>
      <c r="O48" s="46"/>
      <c r="P48" s="46"/>
      <c r="Q48" s="46"/>
    </row>
    <row r="49" spans="1:17" s="28" customFormat="1" ht="13.5" customHeight="1">
      <c r="A49" s="351" t="s">
        <v>351</v>
      </c>
      <c r="B49" s="188"/>
      <c r="C49" s="188"/>
      <c r="D49" s="188"/>
      <c r="E49" s="188"/>
      <c r="F49" s="188"/>
      <c r="G49" s="188"/>
      <c r="H49" s="188"/>
      <c r="I49" s="188"/>
      <c r="J49" s="188"/>
      <c r="K49" s="46"/>
      <c r="L49" s="46"/>
      <c r="M49" s="46"/>
      <c r="N49" s="46"/>
      <c r="O49" s="46"/>
      <c r="P49" s="46"/>
      <c r="Q49" s="46"/>
    </row>
  </sheetData>
  <mergeCells count="15">
    <mergeCell ref="A26:H26"/>
    <mergeCell ref="A29:A30"/>
    <mergeCell ref="B29:H29"/>
    <mergeCell ref="I29:O29"/>
    <mergeCell ref="Q29:Q30"/>
    <mergeCell ref="A2:H2"/>
    <mergeCell ref="I2:Q2"/>
    <mergeCell ref="A4:A6"/>
    <mergeCell ref="B4:B5"/>
    <mergeCell ref="C4:C5"/>
    <mergeCell ref="D4:D5"/>
    <mergeCell ref="E4:E5"/>
    <mergeCell ref="F4:F5"/>
    <mergeCell ref="G4:G5"/>
    <mergeCell ref="J4:J5"/>
  </mergeCells>
  <phoneticPr fontId="2"/>
  <printOptions horizontalCentered="1" gridLinesSet="0"/>
  <pageMargins left="0.59055118110236227" right="0.59055118110236227" top="0.78740157480314965" bottom="0.78740157480314965" header="0.59055118110236227" footer="0.59055118110236227"/>
  <pageSetup paperSize="9" scale="94" fitToWidth="2" orientation="portrait" r:id="rId1"/>
  <headerFooter alignWithMargins="0"/>
  <ignoredErrors>
    <ignoredError sqref="A37:A47 A13:A2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22"/>
  <sheetViews>
    <sheetView showGridLines="0" zoomScaleNormal="100" workbookViewId="0"/>
  </sheetViews>
  <sheetFormatPr defaultRowHeight="13.5"/>
  <cols>
    <col min="1" max="1" width="10.125" style="13" customWidth="1"/>
    <col min="2" max="3" width="7.875" style="13" customWidth="1"/>
    <col min="4" max="6" width="7.5" style="13" bestFit="1" customWidth="1"/>
    <col min="7" max="12" width="6.125" style="13" customWidth="1"/>
    <col min="13" max="27" width="6.625" style="13" customWidth="1"/>
    <col min="28" max="16384" width="9" style="13"/>
  </cols>
  <sheetData>
    <row r="1" spans="1:28" ht="30" customHeight="1">
      <c r="A1" s="12"/>
      <c r="B1" s="12"/>
      <c r="C1" s="12"/>
      <c r="D1" s="12"/>
      <c r="E1" s="12"/>
      <c r="F1" s="12"/>
      <c r="G1" s="12"/>
      <c r="H1" s="12"/>
    </row>
    <row r="2" spans="1:28" ht="21">
      <c r="A2" s="697" t="s">
        <v>434</v>
      </c>
      <c r="B2" s="697"/>
      <c r="C2" s="697"/>
      <c r="D2" s="697"/>
      <c r="E2" s="697"/>
      <c r="F2" s="697"/>
      <c r="G2" s="697"/>
      <c r="H2" s="697"/>
      <c r="I2" s="697"/>
      <c r="J2" s="697"/>
      <c r="K2" s="697"/>
      <c r="L2" s="697"/>
      <c r="M2" s="697"/>
      <c r="N2" s="697"/>
      <c r="O2" s="697"/>
      <c r="P2" s="698"/>
      <c r="Q2" s="698"/>
      <c r="R2" s="698"/>
      <c r="S2" s="698"/>
      <c r="T2" s="698"/>
      <c r="U2" s="698"/>
      <c r="V2" s="698"/>
      <c r="W2" s="698"/>
      <c r="X2" s="698"/>
      <c r="Y2" s="698"/>
      <c r="Z2" s="698"/>
      <c r="AA2" s="698"/>
      <c r="AB2" s="698"/>
    </row>
    <row r="3" spans="1:28" ht="13.5" customHeight="1" thickBot="1">
      <c r="A3" s="357"/>
      <c r="B3" s="357"/>
      <c r="C3" s="357"/>
      <c r="D3" s="357"/>
      <c r="E3" s="357"/>
      <c r="F3" s="357"/>
      <c r="G3" s="357"/>
      <c r="H3" s="319"/>
      <c r="I3" s="310"/>
      <c r="J3" s="310"/>
      <c r="K3" s="310"/>
      <c r="L3" s="310"/>
      <c r="M3" s="699" t="s">
        <v>173</v>
      </c>
      <c r="N3" s="699"/>
      <c r="O3" s="699"/>
      <c r="P3" s="311"/>
      <c r="Q3" s="311"/>
      <c r="R3" s="311"/>
      <c r="S3" s="311"/>
      <c r="T3" s="311"/>
      <c r="U3" s="311"/>
      <c r="V3" s="311"/>
      <c r="W3" s="311"/>
      <c r="X3" s="311"/>
      <c r="Y3" s="311"/>
      <c r="Z3" s="311"/>
      <c r="AA3" s="311"/>
      <c r="AB3" s="312"/>
    </row>
    <row r="4" spans="1:28" ht="18" customHeight="1">
      <c r="A4" s="676" t="s">
        <v>4</v>
      </c>
      <c r="B4" s="694" t="s">
        <v>154</v>
      </c>
      <c r="C4" s="694" t="s">
        <v>5</v>
      </c>
      <c r="D4" s="700" t="s">
        <v>163</v>
      </c>
      <c r="E4" s="670"/>
      <c r="F4" s="670"/>
      <c r="G4" s="670"/>
      <c r="H4" s="670"/>
      <c r="I4" s="670"/>
      <c r="J4" s="670"/>
      <c r="K4" s="670"/>
      <c r="L4" s="670"/>
      <c r="M4" s="670"/>
      <c r="N4" s="670"/>
      <c r="O4" s="670"/>
    </row>
    <row r="5" spans="1:28" ht="18" customHeight="1">
      <c r="A5" s="677"/>
      <c r="B5" s="695"/>
      <c r="C5" s="695"/>
      <c r="D5" s="687" t="s">
        <v>155</v>
      </c>
      <c r="E5" s="685"/>
      <c r="F5" s="686"/>
      <c r="G5" s="701" t="s">
        <v>156</v>
      </c>
      <c r="H5" s="702"/>
      <c r="I5" s="702"/>
      <c r="J5" s="687" t="s">
        <v>157</v>
      </c>
      <c r="K5" s="685"/>
      <c r="L5" s="686"/>
      <c r="M5" s="687" t="s">
        <v>158</v>
      </c>
      <c r="N5" s="685"/>
      <c r="O5" s="685"/>
    </row>
    <row r="6" spans="1:28" ht="18" customHeight="1">
      <c r="A6" s="678"/>
      <c r="B6" s="696"/>
      <c r="C6" s="696"/>
      <c r="D6" s="394" t="s">
        <v>10</v>
      </c>
      <c r="E6" s="395" t="s">
        <v>11</v>
      </c>
      <c r="F6" s="396" t="s">
        <v>12</v>
      </c>
      <c r="G6" s="394" t="s">
        <v>10</v>
      </c>
      <c r="H6" s="395" t="s">
        <v>11</v>
      </c>
      <c r="I6" s="409" t="s">
        <v>12</v>
      </c>
      <c r="J6" s="394" t="s">
        <v>10</v>
      </c>
      <c r="K6" s="395" t="s">
        <v>11</v>
      </c>
      <c r="L6" s="409" t="s">
        <v>12</v>
      </c>
      <c r="M6" s="394" t="s">
        <v>10</v>
      </c>
      <c r="N6" s="395" t="s">
        <v>11</v>
      </c>
      <c r="O6" s="409" t="s">
        <v>12</v>
      </c>
    </row>
    <row r="7" spans="1:28" ht="18" customHeight="1">
      <c r="A7" s="320" t="s">
        <v>411</v>
      </c>
      <c r="B7" s="356">
        <v>20</v>
      </c>
      <c r="C7" s="356">
        <v>109</v>
      </c>
      <c r="D7" s="397">
        <v>2934</v>
      </c>
      <c r="E7" s="398">
        <v>1471</v>
      </c>
      <c r="F7" s="399">
        <v>1463</v>
      </c>
      <c r="G7" s="397">
        <v>118</v>
      </c>
      <c r="H7" s="410">
        <v>62</v>
      </c>
      <c r="I7" s="415">
        <v>56</v>
      </c>
      <c r="J7" s="397">
        <v>302</v>
      </c>
      <c r="K7" s="398">
        <v>154</v>
      </c>
      <c r="L7" s="399">
        <v>148</v>
      </c>
      <c r="M7" s="397">
        <v>321</v>
      </c>
      <c r="N7" s="398">
        <v>157</v>
      </c>
      <c r="O7" s="415">
        <v>164</v>
      </c>
    </row>
    <row r="8" spans="1:28" s="66" customFormat="1" ht="18" customHeight="1">
      <c r="A8" s="368" t="s">
        <v>412</v>
      </c>
      <c r="B8" s="369">
        <v>21</v>
      </c>
      <c r="C8" s="369">
        <v>120</v>
      </c>
      <c r="D8" s="400">
        <v>3121</v>
      </c>
      <c r="E8" s="401">
        <v>1563</v>
      </c>
      <c r="F8" s="402">
        <v>1558</v>
      </c>
      <c r="G8" s="400">
        <v>103</v>
      </c>
      <c r="H8" s="411">
        <v>49</v>
      </c>
      <c r="I8" s="416">
        <v>54</v>
      </c>
      <c r="J8" s="400">
        <v>317</v>
      </c>
      <c r="K8" s="401">
        <v>168</v>
      </c>
      <c r="L8" s="402">
        <v>149</v>
      </c>
      <c r="M8" s="400">
        <v>371</v>
      </c>
      <c r="N8" s="401">
        <v>178</v>
      </c>
      <c r="O8" s="416">
        <v>193</v>
      </c>
    </row>
    <row r="9" spans="1:28" ht="18" customHeight="1">
      <c r="A9" s="358" t="s">
        <v>413</v>
      </c>
      <c r="B9" s="321">
        <v>22</v>
      </c>
      <c r="C9" s="321">
        <v>128</v>
      </c>
      <c r="D9" s="403">
        <v>3156</v>
      </c>
      <c r="E9" s="404">
        <v>1587</v>
      </c>
      <c r="F9" s="405">
        <v>1569</v>
      </c>
      <c r="G9" s="403">
        <v>89</v>
      </c>
      <c r="H9" s="412">
        <v>58</v>
      </c>
      <c r="I9" s="417">
        <v>31</v>
      </c>
      <c r="J9" s="403">
        <v>346</v>
      </c>
      <c r="K9" s="404">
        <v>195</v>
      </c>
      <c r="L9" s="405">
        <v>151</v>
      </c>
      <c r="M9" s="403">
        <v>385</v>
      </c>
      <c r="N9" s="404">
        <v>190</v>
      </c>
      <c r="O9" s="417">
        <v>195</v>
      </c>
    </row>
    <row r="10" spans="1:28" s="66" customFormat="1" ht="18" customHeight="1">
      <c r="A10" s="358" t="s">
        <v>414</v>
      </c>
      <c r="B10" s="321">
        <v>23</v>
      </c>
      <c r="C10" s="321">
        <v>131</v>
      </c>
      <c r="D10" s="403">
        <v>3247</v>
      </c>
      <c r="E10" s="404">
        <v>1641</v>
      </c>
      <c r="F10" s="405">
        <v>1606</v>
      </c>
      <c r="G10" s="403">
        <v>112</v>
      </c>
      <c r="H10" s="412">
        <v>55</v>
      </c>
      <c r="I10" s="417">
        <v>57</v>
      </c>
      <c r="J10" s="403">
        <v>370</v>
      </c>
      <c r="K10" s="404">
        <v>196</v>
      </c>
      <c r="L10" s="405">
        <v>174</v>
      </c>
      <c r="M10" s="403">
        <v>404</v>
      </c>
      <c r="N10" s="404">
        <v>220</v>
      </c>
      <c r="O10" s="417">
        <v>184</v>
      </c>
    </row>
    <row r="11" spans="1:28" s="66" customFormat="1" ht="18" customHeight="1" thickBot="1">
      <c r="A11" s="359" t="s">
        <v>415</v>
      </c>
      <c r="B11" s="326">
        <v>26</v>
      </c>
      <c r="C11" s="326">
        <v>144</v>
      </c>
      <c r="D11" s="406">
        <v>3394</v>
      </c>
      <c r="E11" s="407">
        <v>1731</v>
      </c>
      <c r="F11" s="408">
        <v>1663</v>
      </c>
      <c r="G11" s="406">
        <v>110</v>
      </c>
      <c r="H11" s="413">
        <v>62</v>
      </c>
      <c r="I11" s="418">
        <v>48</v>
      </c>
      <c r="J11" s="406">
        <v>387</v>
      </c>
      <c r="K11" s="407">
        <v>204</v>
      </c>
      <c r="L11" s="408">
        <v>183</v>
      </c>
      <c r="M11" s="406">
        <v>447</v>
      </c>
      <c r="N11" s="407">
        <v>230</v>
      </c>
      <c r="O11" s="418">
        <v>217</v>
      </c>
    </row>
    <row r="12" spans="1:28" ht="3" customHeight="1" thickBot="1">
      <c r="N12" s="608"/>
      <c r="O12" s="608"/>
    </row>
    <row r="13" spans="1:28" ht="18" customHeight="1">
      <c r="A13" s="676" t="s">
        <v>4</v>
      </c>
      <c r="B13" s="670" t="s">
        <v>380</v>
      </c>
      <c r="C13" s="670"/>
      <c r="D13" s="670"/>
      <c r="E13" s="670"/>
      <c r="F13" s="670"/>
      <c r="G13" s="670"/>
      <c r="H13" s="670"/>
      <c r="I13" s="670"/>
      <c r="J13" s="671"/>
      <c r="K13" s="688" t="s">
        <v>162</v>
      </c>
      <c r="L13" s="689"/>
      <c r="M13" s="690"/>
      <c r="N13" s="679" t="s">
        <v>381</v>
      </c>
      <c r="O13" s="680"/>
    </row>
    <row r="14" spans="1:28" ht="18" customHeight="1">
      <c r="A14" s="677"/>
      <c r="B14" s="685" t="s">
        <v>159</v>
      </c>
      <c r="C14" s="685"/>
      <c r="D14" s="686"/>
      <c r="E14" s="687" t="s">
        <v>160</v>
      </c>
      <c r="F14" s="685"/>
      <c r="G14" s="686"/>
      <c r="H14" s="687" t="s">
        <v>161</v>
      </c>
      <c r="I14" s="685"/>
      <c r="J14" s="686"/>
      <c r="K14" s="691"/>
      <c r="L14" s="692"/>
      <c r="M14" s="693"/>
      <c r="N14" s="681"/>
      <c r="O14" s="682"/>
    </row>
    <row r="15" spans="1:28" ht="18" customHeight="1">
      <c r="A15" s="678"/>
      <c r="B15" s="414" t="s">
        <v>10</v>
      </c>
      <c r="C15" s="395" t="s">
        <v>11</v>
      </c>
      <c r="D15" s="396" t="s">
        <v>12</v>
      </c>
      <c r="E15" s="394" t="s">
        <v>10</v>
      </c>
      <c r="F15" s="395" t="s">
        <v>11</v>
      </c>
      <c r="G15" s="409" t="s">
        <v>12</v>
      </c>
      <c r="H15" s="394" t="s">
        <v>10</v>
      </c>
      <c r="I15" s="395" t="s">
        <v>11</v>
      </c>
      <c r="J15" s="409" t="s">
        <v>12</v>
      </c>
      <c r="K15" s="394" t="s">
        <v>10</v>
      </c>
      <c r="L15" s="395" t="s">
        <v>11</v>
      </c>
      <c r="M15" s="409" t="s">
        <v>12</v>
      </c>
      <c r="N15" s="681"/>
      <c r="O15" s="682"/>
    </row>
    <row r="16" spans="1:28" ht="18" customHeight="1">
      <c r="A16" s="320" t="s">
        <v>411</v>
      </c>
      <c r="B16" s="397">
        <v>748</v>
      </c>
      <c r="C16" s="398">
        <v>371</v>
      </c>
      <c r="D16" s="399">
        <v>377</v>
      </c>
      <c r="E16" s="397">
        <v>699</v>
      </c>
      <c r="F16" s="398">
        <v>351</v>
      </c>
      <c r="G16" s="399">
        <v>348</v>
      </c>
      <c r="H16" s="397">
        <v>746</v>
      </c>
      <c r="I16" s="398">
        <v>376</v>
      </c>
      <c r="J16" s="399">
        <v>370</v>
      </c>
      <c r="K16" s="397">
        <v>402</v>
      </c>
      <c r="L16" s="398">
        <v>31</v>
      </c>
      <c r="M16" s="399">
        <v>371</v>
      </c>
      <c r="N16" s="683">
        <v>91</v>
      </c>
      <c r="O16" s="684"/>
    </row>
    <row r="17" spans="1:28" ht="18" customHeight="1">
      <c r="A17" s="368" t="s">
        <v>412</v>
      </c>
      <c r="B17" s="400">
        <v>760</v>
      </c>
      <c r="C17" s="401">
        <v>378</v>
      </c>
      <c r="D17" s="402">
        <v>382</v>
      </c>
      <c r="E17" s="400">
        <v>798</v>
      </c>
      <c r="F17" s="401">
        <v>403</v>
      </c>
      <c r="G17" s="402">
        <v>395</v>
      </c>
      <c r="H17" s="400">
        <v>772</v>
      </c>
      <c r="I17" s="401">
        <v>387</v>
      </c>
      <c r="J17" s="402">
        <v>385</v>
      </c>
      <c r="K17" s="400">
        <v>433</v>
      </c>
      <c r="L17" s="401">
        <v>31</v>
      </c>
      <c r="M17" s="402">
        <v>402</v>
      </c>
      <c r="N17" s="672">
        <v>86</v>
      </c>
      <c r="O17" s="673"/>
    </row>
    <row r="18" spans="1:28" ht="18" customHeight="1">
      <c r="A18" s="358" t="s">
        <v>413</v>
      </c>
      <c r="B18" s="403">
        <v>777</v>
      </c>
      <c r="C18" s="404">
        <v>368</v>
      </c>
      <c r="D18" s="405">
        <v>409</v>
      </c>
      <c r="E18" s="403">
        <v>746</v>
      </c>
      <c r="F18" s="404">
        <v>369</v>
      </c>
      <c r="G18" s="405">
        <v>377</v>
      </c>
      <c r="H18" s="403">
        <v>813</v>
      </c>
      <c r="I18" s="404">
        <v>407</v>
      </c>
      <c r="J18" s="405">
        <v>406</v>
      </c>
      <c r="K18" s="403">
        <v>471</v>
      </c>
      <c r="L18" s="404">
        <v>40</v>
      </c>
      <c r="M18" s="405">
        <v>431</v>
      </c>
      <c r="N18" s="672">
        <v>88</v>
      </c>
      <c r="O18" s="673"/>
    </row>
    <row r="19" spans="1:28" ht="18" customHeight="1">
      <c r="A19" s="358" t="s">
        <v>414</v>
      </c>
      <c r="B19" s="403">
        <v>808</v>
      </c>
      <c r="C19" s="404">
        <v>407</v>
      </c>
      <c r="D19" s="405">
        <v>401</v>
      </c>
      <c r="E19" s="403">
        <v>766</v>
      </c>
      <c r="F19" s="404">
        <v>370</v>
      </c>
      <c r="G19" s="405">
        <v>396</v>
      </c>
      <c r="H19" s="403">
        <v>787</v>
      </c>
      <c r="I19" s="404">
        <v>393</v>
      </c>
      <c r="J19" s="405">
        <v>394</v>
      </c>
      <c r="K19" s="403">
        <v>463</v>
      </c>
      <c r="L19" s="404">
        <v>41</v>
      </c>
      <c r="M19" s="405">
        <v>422</v>
      </c>
      <c r="N19" s="672">
        <v>91</v>
      </c>
      <c r="O19" s="673"/>
    </row>
    <row r="20" spans="1:28" ht="18" customHeight="1" thickBot="1">
      <c r="A20" s="359" t="s">
        <v>415</v>
      </c>
      <c r="B20" s="406">
        <v>783</v>
      </c>
      <c r="C20" s="407">
        <v>409</v>
      </c>
      <c r="D20" s="408">
        <v>374</v>
      </c>
      <c r="E20" s="406">
        <v>845</v>
      </c>
      <c r="F20" s="407">
        <v>430</v>
      </c>
      <c r="G20" s="408">
        <v>415</v>
      </c>
      <c r="H20" s="406">
        <v>822</v>
      </c>
      <c r="I20" s="407">
        <v>396</v>
      </c>
      <c r="J20" s="408">
        <v>426</v>
      </c>
      <c r="K20" s="406">
        <v>541</v>
      </c>
      <c r="L20" s="407">
        <v>45</v>
      </c>
      <c r="M20" s="408">
        <v>496</v>
      </c>
      <c r="N20" s="674">
        <v>97</v>
      </c>
      <c r="O20" s="675"/>
    </row>
    <row r="21" spans="1:28" s="66" customFormat="1" ht="13.5" customHeight="1">
      <c r="A21" s="382" t="s">
        <v>361</v>
      </c>
      <c r="B21" s="379"/>
      <c r="C21" s="379"/>
      <c r="D21" s="379"/>
      <c r="E21" s="379"/>
      <c r="F21" s="379"/>
      <c r="G21" s="379"/>
      <c r="H21" s="380"/>
      <c r="I21" s="381"/>
      <c r="J21" s="381"/>
      <c r="K21" s="381"/>
      <c r="L21" s="381"/>
      <c r="M21" s="381"/>
      <c r="N21" s="381"/>
      <c r="O21" s="381"/>
      <c r="P21" s="381"/>
      <c r="Q21" s="381"/>
      <c r="R21" s="381"/>
      <c r="S21" s="381"/>
      <c r="T21" s="381"/>
      <c r="U21" s="381"/>
      <c r="V21" s="381"/>
      <c r="W21" s="381"/>
      <c r="X21" s="381"/>
      <c r="Y21" s="381"/>
      <c r="Z21" s="381"/>
      <c r="AA21" s="381"/>
      <c r="AB21" s="381"/>
    </row>
    <row r="22" spans="1:28" ht="13.5" customHeight="1">
      <c r="A22" s="16" t="s">
        <v>300</v>
      </c>
      <c r="B22" s="318"/>
      <c r="C22" s="318"/>
      <c r="D22" s="318"/>
      <c r="E22" s="318"/>
      <c r="F22" s="318"/>
      <c r="G22" s="318"/>
      <c r="H22" s="318"/>
      <c r="I22" s="318"/>
      <c r="J22" s="318"/>
      <c r="K22" s="318"/>
      <c r="L22" s="318"/>
      <c r="M22" s="318"/>
      <c r="N22" s="318"/>
      <c r="O22" s="318"/>
      <c r="P22" s="318"/>
      <c r="Q22" s="318"/>
      <c r="R22" s="318"/>
      <c r="S22" s="318"/>
      <c r="T22" s="318"/>
      <c r="U22" s="318"/>
      <c r="V22" s="318"/>
      <c r="W22" s="318"/>
      <c r="X22" s="318"/>
      <c r="Y22" s="318"/>
      <c r="Z22" s="318"/>
      <c r="AA22" s="318"/>
      <c r="AB22" s="318"/>
    </row>
  </sheetData>
  <mergeCells count="23">
    <mergeCell ref="A4:A6"/>
    <mergeCell ref="C4:C6"/>
    <mergeCell ref="A2:O2"/>
    <mergeCell ref="P2:AB2"/>
    <mergeCell ref="M3:O3"/>
    <mergeCell ref="D4:O4"/>
    <mergeCell ref="J5:L5"/>
    <mergeCell ref="M5:O5"/>
    <mergeCell ref="D5:F5"/>
    <mergeCell ref="G5:I5"/>
    <mergeCell ref="B4:B6"/>
    <mergeCell ref="B13:J13"/>
    <mergeCell ref="N19:O19"/>
    <mergeCell ref="N20:O20"/>
    <mergeCell ref="A13:A15"/>
    <mergeCell ref="N13:O15"/>
    <mergeCell ref="N16:O16"/>
    <mergeCell ref="N17:O17"/>
    <mergeCell ref="N18:O18"/>
    <mergeCell ref="B14:D14"/>
    <mergeCell ref="E14:G14"/>
    <mergeCell ref="H14:J14"/>
    <mergeCell ref="K13:M14"/>
  </mergeCells>
  <phoneticPr fontId="2"/>
  <printOptions horizontalCentered="1"/>
  <pageMargins left="0.78740157480314965" right="0.78740157480314965" top="0.98425196850393704" bottom="0.98425196850393704" header="0.51181102362204722" footer="0.51181102362204722"/>
  <pageSetup paperSize="9" scale="80" orientation="portrait" horizontalDpi="300" verticalDpi="300" r:id="rId1"/>
  <headerFooter alignWithMargins="0"/>
  <colBreaks count="1" manualBreakCount="1">
    <brk id="15" max="1048575" man="1"/>
  </colBreaks>
  <ignoredErrors>
    <ignoredError sqref="A8:A11 A17:A20"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2"/>
  <sheetViews>
    <sheetView showGridLines="0" workbookViewId="0"/>
  </sheetViews>
  <sheetFormatPr defaultRowHeight="13.5"/>
  <cols>
    <col min="1" max="1" width="9.375" style="13" customWidth="1"/>
    <col min="2" max="2" width="8.125" style="13" customWidth="1"/>
    <col min="3" max="3" width="7.5" style="13" customWidth="1"/>
    <col min="4" max="4" width="7.25" style="13" customWidth="1"/>
    <col min="5" max="7" width="8.5" style="13" customWidth="1"/>
    <col min="8" max="11" width="7.25" style="13" customWidth="1"/>
    <col min="12" max="16384" width="9" style="13"/>
  </cols>
  <sheetData>
    <row r="1" spans="1:11" ht="30" customHeight="1">
      <c r="A1" s="14"/>
      <c r="B1" s="14"/>
      <c r="C1" s="14"/>
      <c r="D1" s="14"/>
      <c r="E1" s="14"/>
      <c r="F1" s="14"/>
      <c r="G1" s="14"/>
      <c r="H1" s="14"/>
      <c r="I1" s="14"/>
      <c r="J1" s="14"/>
      <c r="K1" s="14"/>
    </row>
    <row r="2" spans="1:11" ht="22.5" customHeight="1">
      <c r="A2" s="661" t="s">
        <v>435</v>
      </c>
      <c r="B2" s="661"/>
      <c r="C2" s="661"/>
      <c r="D2" s="661"/>
      <c r="E2" s="661"/>
      <c r="F2" s="661"/>
      <c r="G2" s="661"/>
      <c r="H2" s="661"/>
      <c r="I2" s="661"/>
      <c r="J2" s="661"/>
      <c r="K2" s="661"/>
    </row>
    <row r="3" spans="1:11" ht="13.5" customHeight="1" thickBot="1">
      <c r="A3" s="310"/>
      <c r="B3" s="310"/>
      <c r="C3" s="310"/>
      <c r="D3" s="310"/>
      <c r="E3" s="310"/>
      <c r="F3" s="310"/>
      <c r="G3" s="310"/>
      <c r="H3" s="310"/>
      <c r="I3" s="310"/>
      <c r="J3" s="310"/>
      <c r="K3" s="319" t="s">
        <v>173</v>
      </c>
    </row>
    <row r="4" spans="1:11" ht="18" customHeight="1">
      <c r="A4" s="676" t="s">
        <v>174</v>
      </c>
      <c r="B4" s="700" t="s">
        <v>175</v>
      </c>
      <c r="C4" s="671"/>
      <c r="D4" s="694" t="s">
        <v>5</v>
      </c>
      <c r="E4" s="700" t="s">
        <v>13</v>
      </c>
      <c r="F4" s="670"/>
      <c r="G4" s="671"/>
      <c r="H4" s="700" t="s">
        <v>176</v>
      </c>
      <c r="I4" s="670"/>
      <c r="J4" s="671"/>
      <c r="K4" s="688" t="s">
        <v>7</v>
      </c>
    </row>
    <row r="5" spans="1:11" ht="18" customHeight="1">
      <c r="A5" s="678"/>
      <c r="B5" s="394" t="s">
        <v>177</v>
      </c>
      <c r="C5" s="396" t="s">
        <v>9</v>
      </c>
      <c r="D5" s="696"/>
      <c r="E5" s="394" t="s">
        <v>10</v>
      </c>
      <c r="F5" s="395" t="s">
        <v>11</v>
      </c>
      <c r="G5" s="396" t="s">
        <v>12</v>
      </c>
      <c r="H5" s="394" t="s">
        <v>10</v>
      </c>
      <c r="I5" s="395" t="s">
        <v>11</v>
      </c>
      <c r="J5" s="396" t="s">
        <v>12</v>
      </c>
      <c r="K5" s="691"/>
    </row>
    <row r="6" spans="1:11" ht="18" customHeight="1">
      <c r="A6" s="320" t="s">
        <v>389</v>
      </c>
      <c r="B6" s="403">
        <v>36</v>
      </c>
      <c r="C6" s="405">
        <v>0</v>
      </c>
      <c r="D6" s="321">
        <v>598</v>
      </c>
      <c r="E6" s="403">
        <v>13161</v>
      </c>
      <c r="F6" s="404">
        <v>6740</v>
      </c>
      <c r="G6" s="405">
        <v>6421</v>
      </c>
      <c r="H6" s="403">
        <v>897</v>
      </c>
      <c r="I6" s="404">
        <v>324</v>
      </c>
      <c r="J6" s="405">
        <v>573</v>
      </c>
      <c r="K6" s="322">
        <v>78</v>
      </c>
    </row>
    <row r="7" spans="1:11" ht="18" customHeight="1">
      <c r="A7" s="323" t="s">
        <v>416</v>
      </c>
      <c r="B7" s="403">
        <v>36</v>
      </c>
      <c r="C7" s="405">
        <v>0</v>
      </c>
      <c r="D7" s="321">
        <v>611</v>
      </c>
      <c r="E7" s="403">
        <v>13085</v>
      </c>
      <c r="F7" s="404">
        <v>6714</v>
      </c>
      <c r="G7" s="405">
        <v>6371</v>
      </c>
      <c r="H7" s="403">
        <v>916</v>
      </c>
      <c r="I7" s="404">
        <v>328</v>
      </c>
      <c r="J7" s="405">
        <v>588</v>
      </c>
      <c r="K7" s="322">
        <v>76</v>
      </c>
    </row>
    <row r="8" spans="1:11" ht="18" customHeight="1">
      <c r="A8" s="324" t="s">
        <v>417</v>
      </c>
      <c r="B8" s="403">
        <v>36</v>
      </c>
      <c r="C8" s="405">
        <v>0</v>
      </c>
      <c r="D8" s="321">
        <v>626</v>
      </c>
      <c r="E8" s="403">
        <v>12988</v>
      </c>
      <c r="F8" s="404">
        <v>6696</v>
      </c>
      <c r="G8" s="405">
        <v>6292</v>
      </c>
      <c r="H8" s="403">
        <v>932</v>
      </c>
      <c r="I8" s="404">
        <v>350</v>
      </c>
      <c r="J8" s="405">
        <v>582</v>
      </c>
      <c r="K8" s="322">
        <v>75</v>
      </c>
    </row>
    <row r="9" spans="1:11" ht="18" customHeight="1">
      <c r="A9" s="324" t="s">
        <v>418</v>
      </c>
      <c r="B9" s="403">
        <v>36</v>
      </c>
      <c r="C9" s="405">
        <v>0</v>
      </c>
      <c r="D9" s="321">
        <v>622</v>
      </c>
      <c r="E9" s="403">
        <v>12813</v>
      </c>
      <c r="F9" s="404">
        <v>6593</v>
      </c>
      <c r="G9" s="405">
        <v>6220</v>
      </c>
      <c r="H9" s="403">
        <v>946</v>
      </c>
      <c r="I9" s="404">
        <v>343</v>
      </c>
      <c r="J9" s="405">
        <v>603</v>
      </c>
      <c r="K9" s="322">
        <v>70</v>
      </c>
    </row>
    <row r="10" spans="1:11" ht="18" customHeight="1" thickBot="1">
      <c r="A10" s="325" t="s">
        <v>410</v>
      </c>
      <c r="B10" s="406">
        <v>36</v>
      </c>
      <c r="C10" s="617">
        <v>0</v>
      </c>
      <c r="D10" s="326">
        <v>639</v>
      </c>
      <c r="E10" s="406">
        <v>12632</v>
      </c>
      <c r="F10" s="407">
        <v>6494</v>
      </c>
      <c r="G10" s="408">
        <v>6138</v>
      </c>
      <c r="H10" s="406">
        <v>972</v>
      </c>
      <c r="I10" s="407">
        <v>348</v>
      </c>
      <c r="J10" s="408">
        <v>624</v>
      </c>
      <c r="K10" s="327">
        <v>67</v>
      </c>
    </row>
    <row r="11" spans="1:11">
      <c r="A11" s="65" t="s">
        <v>359</v>
      </c>
      <c r="B11" s="65"/>
      <c r="C11" s="65"/>
      <c r="D11" s="65"/>
      <c r="E11" s="65"/>
      <c r="F11" s="65"/>
      <c r="G11" s="65"/>
      <c r="H11" s="65"/>
      <c r="I11" s="65"/>
      <c r="J11" s="65"/>
      <c r="K11" s="65"/>
    </row>
    <row r="12" spans="1:11">
      <c r="A12" s="65" t="s">
        <v>290</v>
      </c>
      <c r="B12" s="65"/>
      <c r="C12" s="65"/>
      <c r="D12" s="65"/>
      <c r="E12" s="65"/>
      <c r="F12" s="65"/>
      <c r="G12" s="65"/>
      <c r="H12" s="65"/>
      <c r="I12" s="65"/>
      <c r="J12" s="65"/>
      <c r="K12" s="65"/>
    </row>
  </sheetData>
  <mergeCells count="7">
    <mergeCell ref="A2:K2"/>
    <mergeCell ref="A4:A5"/>
    <mergeCell ref="B4:C4"/>
    <mergeCell ref="D4:D5"/>
    <mergeCell ref="E4:G4"/>
    <mergeCell ref="H4:J4"/>
    <mergeCell ref="K4:K5"/>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ignoredErrors>
    <ignoredError sqref="A7:A10"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12"/>
  <sheetViews>
    <sheetView showGridLines="0" workbookViewId="0"/>
  </sheetViews>
  <sheetFormatPr defaultRowHeight="13.5"/>
  <cols>
    <col min="1" max="1" width="9.375" style="10" customWidth="1"/>
    <col min="2" max="2" width="8.125" style="10" customWidth="1"/>
    <col min="3" max="3" width="7.5" style="10" customWidth="1"/>
    <col min="4" max="4" width="7.25" style="10" customWidth="1"/>
    <col min="5" max="7" width="8.5" style="10" customWidth="1"/>
    <col min="8" max="11" width="7.25" style="10" customWidth="1"/>
    <col min="12" max="16384" width="9" style="10"/>
  </cols>
  <sheetData>
    <row r="1" spans="1:11" ht="30" customHeight="1"/>
    <row r="2" spans="1:11" ht="22.5" customHeight="1">
      <c r="A2" s="703" t="s">
        <v>436</v>
      </c>
      <c r="B2" s="703"/>
      <c r="C2" s="703"/>
      <c r="D2" s="703"/>
      <c r="E2" s="703"/>
      <c r="F2" s="703"/>
      <c r="G2" s="703"/>
      <c r="H2" s="704"/>
      <c r="I2" s="704"/>
      <c r="J2" s="704"/>
      <c r="K2" s="704"/>
    </row>
    <row r="3" spans="1:11" s="11" customFormat="1" ht="13.5" customHeight="1" thickBot="1">
      <c r="A3" s="328"/>
      <c r="B3" s="328"/>
      <c r="C3" s="328"/>
      <c r="D3" s="328"/>
      <c r="E3" s="9"/>
      <c r="F3" s="9"/>
      <c r="G3" s="9"/>
      <c r="H3" s="10"/>
      <c r="I3" s="10"/>
      <c r="J3" s="10"/>
      <c r="K3" s="329" t="s">
        <v>173</v>
      </c>
    </row>
    <row r="4" spans="1:11" s="11" customFormat="1" ht="18" customHeight="1">
      <c r="A4" s="705" t="s">
        <v>14</v>
      </c>
      <c r="B4" s="707" t="s">
        <v>175</v>
      </c>
      <c r="C4" s="708"/>
      <c r="D4" s="709" t="s">
        <v>5</v>
      </c>
      <c r="E4" s="707" t="s">
        <v>178</v>
      </c>
      <c r="F4" s="711"/>
      <c r="G4" s="712"/>
      <c r="H4" s="707" t="s">
        <v>176</v>
      </c>
      <c r="I4" s="711"/>
      <c r="J4" s="712"/>
      <c r="K4" s="707" t="s">
        <v>7</v>
      </c>
    </row>
    <row r="5" spans="1:11" s="66" customFormat="1" ht="18" customHeight="1">
      <c r="A5" s="706"/>
      <c r="B5" s="394" t="s">
        <v>177</v>
      </c>
      <c r="C5" s="396" t="s">
        <v>9</v>
      </c>
      <c r="D5" s="710"/>
      <c r="E5" s="394" t="s">
        <v>10</v>
      </c>
      <c r="F5" s="395" t="s">
        <v>11</v>
      </c>
      <c r="G5" s="396" t="s">
        <v>12</v>
      </c>
      <c r="H5" s="394" t="s">
        <v>10</v>
      </c>
      <c r="I5" s="395" t="s">
        <v>11</v>
      </c>
      <c r="J5" s="396" t="s">
        <v>12</v>
      </c>
      <c r="K5" s="713"/>
    </row>
    <row r="6" spans="1:11" s="11" customFormat="1" ht="18" customHeight="1">
      <c r="A6" s="330" t="s">
        <v>389</v>
      </c>
      <c r="B6" s="419">
        <v>20</v>
      </c>
      <c r="C6" s="420">
        <v>4</v>
      </c>
      <c r="D6" s="331">
        <v>267</v>
      </c>
      <c r="E6" s="419">
        <v>6963</v>
      </c>
      <c r="F6" s="425">
        <v>3507</v>
      </c>
      <c r="G6" s="420">
        <v>3456</v>
      </c>
      <c r="H6" s="419">
        <v>594</v>
      </c>
      <c r="I6" s="425">
        <v>309</v>
      </c>
      <c r="J6" s="420">
        <v>285</v>
      </c>
      <c r="K6" s="332">
        <v>60</v>
      </c>
    </row>
    <row r="7" spans="1:11" s="11" customFormat="1" ht="18" customHeight="1">
      <c r="A7" s="333" t="s">
        <v>416</v>
      </c>
      <c r="B7" s="421">
        <v>20</v>
      </c>
      <c r="C7" s="422">
        <v>4</v>
      </c>
      <c r="D7" s="334">
        <v>272</v>
      </c>
      <c r="E7" s="421">
        <v>7011</v>
      </c>
      <c r="F7" s="426">
        <v>3551</v>
      </c>
      <c r="G7" s="422">
        <v>3460</v>
      </c>
      <c r="H7" s="421">
        <v>601</v>
      </c>
      <c r="I7" s="426">
        <v>316</v>
      </c>
      <c r="J7" s="422">
        <v>285</v>
      </c>
      <c r="K7" s="335">
        <v>64</v>
      </c>
    </row>
    <row r="8" spans="1:11" s="11" customFormat="1" ht="18" customHeight="1">
      <c r="A8" s="333" t="s">
        <v>417</v>
      </c>
      <c r="B8" s="421">
        <v>20</v>
      </c>
      <c r="C8" s="422">
        <v>4</v>
      </c>
      <c r="D8" s="334">
        <v>277</v>
      </c>
      <c r="E8" s="421">
        <v>7024</v>
      </c>
      <c r="F8" s="426">
        <v>3491</v>
      </c>
      <c r="G8" s="422">
        <v>3533</v>
      </c>
      <c r="H8" s="421">
        <v>608</v>
      </c>
      <c r="I8" s="426">
        <v>323</v>
      </c>
      <c r="J8" s="422">
        <v>285</v>
      </c>
      <c r="K8" s="335">
        <v>58</v>
      </c>
    </row>
    <row r="9" spans="1:11" s="11" customFormat="1" ht="18" customHeight="1">
      <c r="A9" s="333" t="s">
        <v>418</v>
      </c>
      <c r="B9" s="421">
        <v>20</v>
      </c>
      <c r="C9" s="422">
        <v>4</v>
      </c>
      <c r="D9" s="334">
        <v>290</v>
      </c>
      <c r="E9" s="421">
        <v>7071</v>
      </c>
      <c r="F9" s="426">
        <v>3538</v>
      </c>
      <c r="G9" s="422">
        <v>3533</v>
      </c>
      <c r="H9" s="421">
        <v>619</v>
      </c>
      <c r="I9" s="426">
        <v>325</v>
      </c>
      <c r="J9" s="422">
        <v>294</v>
      </c>
      <c r="K9" s="335">
        <v>56</v>
      </c>
    </row>
    <row r="10" spans="1:11" s="11" customFormat="1" ht="18" customHeight="1" thickBot="1">
      <c r="A10" s="336" t="s">
        <v>410</v>
      </c>
      <c r="B10" s="423">
        <v>21</v>
      </c>
      <c r="C10" s="424">
        <v>4</v>
      </c>
      <c r="D10" s="337">
        <v>292</v>
      </c>
      <c r="E10" s="423">
        <v>7000</v>
      </c>
      <c r="F10" s="427">
        <v>3564</v>
      </c>
      <c r="G10" s="424">
        <v>3436</v>
      </c>
      <c r="H10" s="423">
        <v>627</v>
      </c>
      <c r="I10" s="427">
        <v>339</v>
      </c>
      <c r="J10" s="424">
        <v>288</v>
      </c>
      <c r="K10" s="338">
        <v>54</v>
      </c>
    </row>
    <row r="11" spans="1:11" s="11" customFormat="1" ht="13.5" customHeight="1">
      <c r="A11" s="10" t="s">
        <v>359</v>
      </c>
      <c r="B11" s="10"/>
      <c r="C11" s="10"/>
      <c r="D11" s="10"/>
      <c r="E11" s="10"/>
      <c r="F11" s="10"/>
      <c r="G11" s="10"/>
      <c r="H11" s="10"/>
      <c r="I11" s="10"/>
      <c r="J11" s="10"/>
      <c r="K11" s="10"/>
    </row>
    <row r="12" spans="1:11" s="11" customFormat="1" ht="13.5" customHeight="1">
      <c r="A12" s="10" t="s">
        <v>290</v>
      </c>
      <c r="B12" s="10"/>
      <c r="C12" s="10"/>
      <c r="D12" s="10"/>
      <c r="E12" s="10"/>
      <c r="F12" s="10"/>
      <c r="G12" s="10"/>
      <c r="H12" s="10"/>
      <c r="I12" s="10"/>
      <c r="J12" s="10"/>
      <c r="K12" s="10"/>
    </row>
  </sheetData>
  <mergeCells count="7">
    <mergeCell ref="A2:K2"/>
    <mergeCell ref="A4:A5"/>
    <mergeCell ref="B4:C4"/>
    <mergeCell ref="D4:D5"/>
    <mergeCell ref="E4:G4"/>
    <mergeCell ref="H4:J4"/>
    <mergeCell ref="K4:K5"/>
  </mergeCells>
  <phoneticPr fontId="2"/>
  <printOptions horizontalCentered="1"/>
  <pageMargins left="0.78740157480314965" right="0.78740157480314965" top="0.59055118110236227" bottom="0.39370078740157483" header="0.59055118110236227" footer="0.59055118110236227"/>
  <pageSetup paperSize="9" orientation="portrait" horizontalDpi="300" verticalDpi="300" r:id="rId1"/>
  <headerFooter alignWithMargins="0"/>
  <ignoredErrors>
    <ignoredError sqref="A7:A10"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14"/>
  <sheetViews>
    <sheetView showGridLines="0" workbookViewId="0"/>
  </sheetViews>
  <sheetFormatPr defaultRowHeight="13.5"/>
  <cols>
    <col min="1" max="1" width="13.25" style="13" customWidth="1"/>
    <col min="2" max="3" width="8.125" style="13" customWidth="1"/>
    <col min="4" max="8" width="11.25" style="13" customWidth="1"/>
    <col min="9" max="16384" width="9" style="13"/>
  </cols>
  <sheetData>
    <row r="1" spans="1:8" ht="30" customHeight="1">
      <c r="A1" s="12"/>
      <c r="B1" s="12"/>
      <c r="C1" s="12"/>
      <c r="D1" s="12"/>
      <c r="E1" s="12"/>
      <c r="F1" s="12"/>
      <c r="G1" s="12"/>
      <c r="H1" s="12"/>
    </row>
    <row r="2" spans="1:8" ht="22.5" customHeight="1">
      <c r="A2" s="661" t="s">
        <v>437</v>
      </c>
      <c r="B2" s="661"/>
      <c r="C2" s="661"/>
      <c r="D2" s="661"/>
      <c r="E2" s="661"/>
      <c r="F2" s="714"/>
      <c r="G2" s="714"/>
      <c r="H2" s="714"/>
    </row>
    <row r="3" spans="1:8" s="15" customFormat="1" ht="14.25" thickBot="1">
      <c r="A3" s="310"/>
      <c r="B3" s="310"/>
      <c r="C3" s="310"/>
      <c r="D3" s="311"/>
      <c r="E3" s="311"/>
      <c r="F3" s="16"/>
      <c r="G3" s="16"/>
      <c r="H3" s="312" t="s">
        <v>173</v>
      </c>
    </row>
    <row r="4" spans="1:8" s="15" customFormat="1" ht="18" customHeight="1">
      <c r="A4" s="676" t="s">
        <v>4</v>
      </c>
      <c r="B4" s="700" t="s">
        <v>175</v>
      </c>
      <c r="C4" s="671"/>
      <c r="D4" s="700" t="s">
        <v>178</v>
      </c>
      <c r="E4" s="715"/>
      <c r="F4" s="716"/>
      <c r="G4" s="688" t="s">
        <v>6</v>
      </c>
      <c r="H4" s="688" t="s">
        <v>7</v>
      </c>
    </row>
    <row r="5" spans="1:8" s="15" customFormat="1" ht="18" customHeight="1">
      <c r="A5" s="678"/>
      <c r="B5" s="394" t="s">
        <v>15</v>
      </c>
      <c r="C5" s="396" t="s">
        <v>9</v>
      </c>
      <c r="D5" s="394" t="s">
        <v>10</v>
      </c>
      <c r="E5" s="395" t="s">
        <v>16</v>
      </c>
      <c r="F5" s="396" t="s">
        <v>17</v>
      </c>
      <c r="G5" s="691"/>
      <c r="H5" s="691"/>
    </row>
    <row r="6" spans="1:8" s="15" customFormat="1" ht="18" customHeight="1">
      <c r="A6" s="313" t="s">
        <v>389</v>
      </c>
      <c r="B6" s="428">
        <v>7</v>
      </c>
      <c r="C6" s="429">
        <v>6</v>
      </c>
      <c r="D6" s="428">
        <v>9298</v>
      </c>
      <c r="E6" s="432">
        <v>9225</v>
      </c>
      <c r="F6" s="429">
        <v>73</v>
      </c>
      <c r="G6" s="314">
        <v>761</v>
      </c>
      <c r="H6" s="314">
        <v>176</v>
      </c>
    </row>
    <row r="7" spans="1:8" s="15" customFormat="1" ht="18" customHeight="1">
      <c r="A7" s="315" t="s">
        <v>416</v>
      </c>
      <c r="B7" s="428">
        <v>7</v>
      </c>
      <c r="C7" s="429">
        <v>6</v>
      </c>
      <c r="D7" s="428">
        <v>9095</v>
      </c>
      <c r="E7" s="432">
        <v>9027</v>
      </c>
      <c r="F7" s="429">
        <v>68</v>
      </c>
      <c r="G7" s="314">
        <v>749</v>
      </c>
      <c r="H7" s="314">
        <v>183</v>
      </c>
    </row>
    <row r="8" spans="1:8" s="15" customFormat="1" ht="18" customHeight="1">
      <c r="A8" s="315" t="s">
        <v>417</v>
      </c>
      <c r="B8" s="428">
        <v>7</v>
      </c>
      <c r="C8" s="429">
        <v>6</v>
      </c>
      <c r="D8" s="428">
        <v>9056</v>
      </c>
      <c r="E8" s="432">
        <v>9006</v>
      </c>
      <c r="F8" s="429">
        <v>50</v>
      </c>
      <c r="G8" s="314">
        <v>742</v>
      </c>
      <c r="H8" s="314">
        <v>176</v>
      </c>
    </row>
    <row r="9" spans="1:8" s="15" customFormat="1" ht="18" customHeight="1">
      <c r="A9" s="315" t="s">
        <v>418</v>
      </c>
      <c r="B9" s="428">
        <v>7</v>
      </c>
      <c r="C9" s="429">
        <v>6</v>
      </c>
      <c r="D9" s="428">
        <v>9012</v>
      </c>
      <c r="E9" s="432">
        <v>8969</v>
      </c>
      <c r="F9" s="429">
        <v>43</v>
      </c>
      <c r="G9" s="314">
        <v>732</v>
      </c>
      <c r="H9" s="314">
        <v>181</v>
      </c>
    </row>
    <row r="10" spans="1:8" s="15" customFormat="1" ht="18" customHeight="1" thickBot="1">
      <c r="A10" s="316" t="s">
        <v>410</v>
      </c>
      <c r="B10" s="430">
        <v>7</v>
      </c>
      <c r="C10" s="431">
        <v>6</v>
      </c>
      <c r="D10" s="430">
        <v>9104</v>
      </c>
      <c r="E10" s="433">
        <v>9056</v>
      </c>
      <c r="F10" s="431">
        <v>48</v>
      </c>
      <c r="G10" s="317">
        <v>741</v>
      </c>
      <c r="H10" s="317">
        <v>177</v>
      </c>
    </row>
    <row r="11" spans="1:8" s="15" customFormat="1" ht="13.5" customHeight="1">
      <c r="A11" s="249" t="s">
        <v>359</v>
      </c>
      <c r="B11" s="249"/>
      <c r="C11" s="249"/>
      <c r="D11" s="249"/>
      <c r="E11" s="249"/>
      <c r="F11" s="16"/>
      <c r="G11" s="16"/>
      <c r="H11" s="16"/>
    </row>
    <row r="12" spans="1:8" s="15" customFormat="1" ht="13.5" customHeight="1">
      <c r="A12" s="249" t="s">
        <v>230</v>
      </c>
      <c r="B12" s="249"/>
      <c r="C12" s="249"/>
      <c r="D12" s="249"/>
      <c r="E12" s="249"/>
      <c r="F12" s="16"/>
      <c r="G12" s="16"/>
      <c r="H12" s="16"/>
    </row>
    <row r="13" spans="1:8" s="15" customFormat="1" ht="13.5" customHeight="1">
      <c r="A13" s="249" t="s">
        <v>231</v>
      </c>
      <c r="B13" s="318"/>
      <c r="C13" s="318"/>
      <c r="D13" s="318"/>
      <c r="E13" s="318"/>
      <c r="F13" s="318"/>
      <c r="G13" s="318"/>
      <c r="H13" s="318"/>
    </row>
    <row r="14" spans="1:8" s="15" customFormat="1" ht="13.5" customHeight="1">
      <c r="A14" s="249" t="s">
        <v>232</v>
      </c>
      <c r="B14" s="318"/>
      <c r="C14" s="318"/>
      <c r="D14" s="318"/>
      <c r="E14" s="318"/>
      <c r="F14" s="318"/>
      <c r="G14" s="318"/>
      <c r="H14" s="318"/>
    </row>
  </sheetData>
  <mergeCells count="6">
    <mergeCell ref="A2:H2"/>
    <mergeCell ref="A4:A5"/>
    <mergeCell ref="B4:C4"/>
    <mergeCell ref="D4:F4"/>
    <mergeCell ref="G4:G5"/>
    <mergeCell ref="H4:H5"/>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ignoredErrors>
    <ignoredError sqref="A7:A10"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18"/>
  <sheetViews>
    <sheetView showGridLines="0" zoomScale="90" zoomScaleNormal="90" workbookViewId="0"/>
  </sheetViews>
  <sheetFormatPr defaultRowHeight="12"/>
  <cols>
    <col min="1" max="1" width="6.25" style="14" customWidth="1"/>
    <col min="2" max="2" width="10" style="14" customWidth="1"/>
    <col min="3" max="13" width="6.625" style="14" customWidth="1"/>
    <col min="14" max="15" width="7.25" style="14" customWidth="1"/>
    <col min="16" max="16384" width="9" style="14"/>
  </cols>
  <sheetData>
    <row r="1" spans="1:15" ht="30" customHeight="1">
      <c r="A1" s="17"/>
      <c r="B1" s="17"/>
      <c r="C1" s="18"/>
      <c r="D1" s="18"/>
      <c r="E1" s="18"/>
      <c r="F1" s="19"/>
      <c r="G1" s="19"/>
      <c r="H1" s="19"/>
      <c r="I1" s="19"/>
      <c r="J1" s="19"/>
      <c r="K1" s="19"/>
      <c r="L1" s="19"/>
      <c r="M1" s="19"/>
      <c r="N1" s="18"/>
      <c r="O1" s="18"/>
    </row>
    <row r="2" spans="1:15" ht="22.5" customHeight="1">
      <c r="A2" s="721" t="s">
        <v>438</v>
      </c>
      <c r="B2" s="721"/>
      <c r="C2" s="722"/>
      <c r="D2" s="722"/>
      <c r="E2" s="722"/>
      <c r="F2" s="722"/>
      <c r="G2" s="722"/>
      <c r="H2" s="722"/>
      <c r="I2" s="722"/>
      <c r="J2" s="722"/>
      <c r="K2" s="722"/>
      <c r="L2" s="722"/>
      <c r="M2" s="722"/>
      <c r="N2" s="722"/>
      <c r="O2" s="722"/>
    </row>
    <row r="3" spans="1:15" ht="13.5" customHeight="1" thickBot="1">
      <c r="A3" s="226"/>
      <c r="B3" s="226"/>
      <c r="C3" s="226"/>
      <c r="D3" s="226"/>
      <c r="E3" s="226"/>
      <c r="F3" s="226"/>
      <c r="G3" s="226"/>
      <c r="H3" s="226"/>
      <c r="I3" s="226"/>
      <c r="J3" s="226"/>
      <c r="K3" s="226"/>
      <c r="L3" s="226"/>
      <c r="M3" s="226"/>
      <c r="N3" s="226"/>
      <c r="O3" s="227" t="s">
        <v>3</v>
      </c>
    </row>
    <row r="4" spans="1:15" ht="21" customHeight="1">
      <c r="A4" s="723" t="s">
        <v>18</v>
      </c>
      <c r="B4" s="724"/>
      <c r="C4" s="729" t="s">
        <v>19</v>
      </c>
      <c r="D4" s="730"/>
      <c r="E4" s="730"/>
      <c r="F4" s="730"/>
      <c r="G4" s="730"/>
      <c r="H4" s="730"/>
      <c r="I4" s="730"/>
      <c r="J4" s="730"/>
      <c r="K4" s="730"/>
      <c r="L4" s="730"/>
      <c r="M4" s="731"/>
      <c r="N4" s="732" t="s">
        <v>6</v>
      </c>
      <c r="O4" s="734" t="s">
        <v>7</v>
      </c>
    </row>
    <row r="5" spans="1:15" ht="21" customHeight="1">
      <c r="A5" s="725"/>
      <c r="B5" s="726"/>
      <c r="C5" s="736" t="s">
        <v>20</v>
      </c>
      <c r="D5" s="737"/>
      <c r="E5" s="738"/>
      <c r="F5" s="228" t="s">
        <v>21</v>
      </c>
      <c r="G5" s="228"/>
      <c r="H5" s="228" t="s">
        <v>22</v>
      </c>
      <c r="I5" s="228"/>
      <c r="J5" s="228" t="s">
        <v>23</v>
      </c>
      <c r="K5" s="228"/>
      <c r="L5" s="228" t="s">
        <v>24</v>
      </c>
      <c r="M5" s="228"/>
      <c r="N5" s="733"/>
      <c r="O5" s="735"/>
    </row>
    <row r="6" spans="1:15" ht="21" customHeight="1">
      <c r="A6" s="727"/>
      <c r="B6" s="728"/>
      <c r="C6" s="441" t="s">
        <v>25</v>
      </c>
      <c r="D6" s="442" t="s">
        <v>11</v>
      </c>
      <c r="E6" s="443" t="s">
        <v>12</v>
      </c>
      <c r="F6" s="441" t="s">
        <v>11</v>
      </c>
      <c r="G6" s="443" t="s">
        <v>12</v>
      </c>
      <c r="H6" s="441" t="s">
        <v>11</v>
      </c>
      <c r="I6" s="443" t="s">
        <v>12</v>
      </c>
      <c r="J6" s="441" t="s">
        <v>11</v>
      </c>
      <c r="K6" s="443" t="s">
        <v>12</v>
      </c>
      <c r="L6" s="441" t="s">
        <v>11</v>
      </c>
      <c r="M6" s="443" t="s">
        <v>12</v>
      </c>
      <c r="N6" s="733"/>
      <c r="O6" s="735"/>
    </row>
    <row r="7" spans="1:15" ht="21" customHeight="1">
      <c r="A7" s="717" t="s">
        <v>26</v>
      </c>
      <c r="B7" s="229" t="s">
        <v>419</v>
      </c>
      <c r="C7" s="444">
        <v>451</v>
      </c>
      <c r="D7" s="445">
        <v>296</v>
      </c>
      <c r="E7" s="446">
        <v>155</v>
      </c>
      <c r="F7" s="470">
        <v>0</v>
      </c>
      <c r="G7" s="471">
        <v>3</v>
      </c>
      <c r="H7" s="470">
        <v>98</v>
      </c>
      <c r="I7" s="471">
        <v>40</v>
      </c>
      <c r="J7" s="470">
        <v>82</v>
      </c>
      <c r="K7" s="471">
        <v>48</v>
      </c>
      <c r="L7" s="470">
        <v>116</v>
      </c>
      <c r="M7" s="471">
        <v>64</v>
      </c>
      <c r="N7" s="230">
        <v>353</v>
      </c>
      <c r="O7" s="231">
        <v>148</v>
      </c>
    </row>
    <row r="8" spans="1:15" ht="21" customHeight="1">
      <c r="A8" s="718"/>
      <c r="B8" s="232" t="s">
        <v>416</v>
      </c>
      <c r="C8" s="447">
        <v>451</v>
      </c>
      <c r="D8" s="448">
        <v>296</v>
      </c>
      <c r="E8" s="449">
        <v>155</v>
      </c>
      <c r="F8" s="439">
        <v>0</v>
      </c>
      <c r="G8" s="440">
        <v>3</v>
      </c>
      <c r="H8" s="439">
        <v>98</v>
      </c>
      <c r="I8" s="440">
        <v>40</v>
      </c>
      <c r="J8" s="439">
        <v>82</v>
      </c>
      <c r="K8" s="440">
        <v>48</v>
      </c>
      <c r="L8" s="439">
        <v>116</v>
      </c>
      <c r="M8" s="440">
        <v>64</v>
      </c>
      <c r="N8" s="233">
        <v>353</v>
      </c>
      <c r="O8" s="234">
        <v>148</v>
      </c>
    </row>
    <row r="9" spans="1:15" ht="21" customHeight="1">
      <c r="A9" s="718"/>
      <c r="B9" s="232" t="s">
        <v>417</v>
      </c>
      <c r="C9" s="450">
        <v>455</v>
      </c>
      <c r="D9" s="451">
        <v>307</v>
      </c>
      <c r="E9" s="452">
        <v>148</v>
      </c>
      <c r="F9" s="472">
        <v>2</v>
      </c>
      <c r="G9" s="473">
        <v>1</v>
      </c>
      <c r="H9" s="472">
        <v>99</v>
      </c>
      <c r="I9" s="473">
        <v>40</v>
      </c>
      <c r="J9" s="472">
        <v>97</v>
      </c>
      <c r="K9" s="473">
        <v>40</v>
      </c>
      <c r="L9" s="472">
        <v>109</v>
      </c>
      <c r="M9" s="473">
        <v>67</v>
      </c>
      <c r="N9" s="235">
        <v>341</v>
      </c>
      <c r="O9" s="236">
        <v>150</v>
      </c>
    </row>
    <row r="10" spans="1:15" ht="21" customHeight="1">
      <c r="A10" s="718"/>
      <c r="B10" s="232" t="s">
        <v>418</v>
      </c>
      <c r="C10" s="453">
        <v>485</v>
      </c>
      <c r="D10" s="454">
        <v>322</v>
      </c>
      <c r="E10" s="455">
        <v>163</v>
      </c>
      <c r="F10" s="474">
        <v>4</v>
      </c>
      <c r="G10" s="466">
        <v>1</v>
      </c>
      <c r="H10" s="474">
        <v>108</v>
      </c>
      <c r="I10" s="466">
        <v>47</v>
      </c>
      <c r="J10" s="474">
        <v>103</v>
      </c>
      <c r="K10" s="466">
        <v>48</v>
      </c>
      <c r="L10" s="474">
        <v>107</v>
      </c>
      <c r="M10" s="466">
        <v>67</v>
      </c>
      <c r="N10" s="237">
        <v>352</v>
      </c>
      <c r="O10" s="238">
        <v>147</v>
      </c>
    </row>
    <row r="11" spans="1:15" ht="21" customHeight="1">
      <c r="A11" s="719"/>
      <c r="B11" s="239" t="s">
        <v>420</v>
      </c>
      <c r="C11" s="456">
        <v>472</v>
      </c>
      <c r="D11" s="457">
        <v>313</v>
      </c>
      <c r="E11" s="458">
        <v>159</v>
      </c>
      <c r="F11" s="437">
        <v>5</v>
      </c>
      <c r="G11" s="438">
        <v>3</v>
      </c>
      <c r="H11" s="437">
        <v>106</v>
      </c>
      <c r="I11" s="438">
        <v>55</v>
      </c>
      <c r="J11" s="437">
        <v>98</v>
      </c>
      <c r="K11" s="438">
        <v>37</v>
      </c>
      <c r="L11" s="437">
        <v>104</v>
      </c>
      <c r="M11" s="438">
        <v>64</v>
      </c>
      <c r="N11" s="240">
        <v>327</v>
      </c>
      <c r="O11" s="241">
        <v>149</v>
      </c>
    </row>
    <row r="12" spans="1:15" ht="21" customHeight="1">
      <c r="A12" s="717" t="s">
        <v>27</v>
      </c>
      <c r="B12" s="229" t="s">
        <v>419</v>
      </c>
      <c r="C12" s="459">
        <v>53</v>
      </c>
      <c r="D12" s="460">
        <v>37</v>
      </c>
      <c r="E12" s="461">
        <v>16</v>
      </c>
      <c r="F12" s="434">
        <v>0</v>
      </c>
      <c r="G12" s="436">
        <v>0</v>
      </c>
      <c r="H12" s="434">
        <v>9</v>
      </c>
      <c r="I12" s="436">
        <v>5</v>
      </c>
      <c r="J12" s="434">
        <v>10</v>
      </c>
      <c r="K12" s="436">
        <v>6</v>
      </c>
      <c r="L12" s="434">
        <v>18</v>
      </c>
      <c r="M12" s="436">
        <v>5</v>
      </c>
      <c r="N12" s="242">
        <v>30</v>
      </c>
      <c r="O12" s="243">
        <v>5</v>
      </c>
    </row>
    <row r="13" spans="1:15" ht="21" customHeight="1">
      <c r="A13" s="718"/>
      <c r="B13" s="232" t="s">
        <v>416</v>
      </c>
      <c r="C13" s="462">
        <v>53</v>
      </c>
      <c r="D13" s="463">
        <v>37</v>
      </c>
      <c r="E13" s="464">
        <v>16</v>
      </c>
      <c r="F13" s="475">
        <v>0</v>
      </c>
      <c r="G13" s="476">
        <v>0</v>
      </c>
      <c r="H13" s="475">
        <v>9</v>
      </c>
      <c r="I13" s="476">
        <v>5</v>
      </c>
      <c r="J13" s="475">
        <v>10</v>
      </c>
      <c r="K13" s="476">
        <v>6</v>
      </c>
      <c r="L13" s="475">
        <v>18</v>
      </c>
      <c r="M13" s="476">
        <v>5</v>
      </c>
      <c r="N13" s="244">
        <v>30</v>
      </c>
      <c r="O13" s="245">
        <v>5</v>
      </c>
    </row>
    <row r="14" spans="1:15" ht="21" customHeight="1">
      <c r="A14" s="718"/>
      <c r="B14" s="232" t="s">
        <v>417</v>
      </c>
      <c r="C14" s="434">
        <v>55</v>
      </c>
      <c r="D14" s="435">
        <v>36</v>
      </c>
      <c r="E14" s="436">
        <v>19</v>
      </c>
      <c r="F14" s="434">
        <v>0</v>
      </c>
      <c r="G14" s="436">
        <v>0</v>
      </c>
      <c r="H14" s="434">
        <v>12</v>
      </c>
      <c r="I14" s="436">
        <v>6</v>
      </c>
      <c r="J14" s="434">
        <v>8</v>
      </c>
      <c r="K14" s="436">
        <v>9</v>
      </c>
      <c r="L14" s="434">
        <v>16</v>
      </c>
      <c r="M14" s="436">
        <v>4</v>
      </c>
      <c r="N14" s="242">
        <v>32</v>
      </c>
      <c r="O14" s="243">
        <v>4</v>
      </c>
    </row>
    <row r="15" spans="1:15" ht="21" customHeight="1">
      <c r="A15" s="718"/>
      <c r="B15" s="232" t="s">
        <v>418</v>
      </c>
      <c r="C15" s="453">
        <v>55</v>
      </c>
      <c r="D15" s="465">
        <v>35</v>
      </c>
      <c r="E15" s="466">
        <v>20</v>
      </c>
      <c r="F15" s="474">
        <v>0</v>
      </c>
      <c r="G15" s="466">
        <v>0</v>
      </c>
      <c r="H15" s="474">
        <v>13</v>
      </c>
      <c r="I15" s="466">
        <v>5</v>
      </c>
      <c r="J15" s="474">
        <v>11</v>
      </c>
      <c r="K15" s="466">
        <v>7</v>
      </c>
      <c r="L15" s="474">
        <v>11</v>
      </c>
      <c r="M15" s="466">
        <v>8</v>
      </c>
      <c r="N15" s="237">
        <v>30</v>
      </c>
      <c r="O15" s="238">
        <v>3</v>
      </c>
    </row>
    <row r="16" spans="1:15" ht="21" customHeight="1" thickBot="1">
      <c r="A16" s="720"/>
      <c r="B16" s="246" t="s">
        <v>420</v>
      </c>
      <c r="C16" s="467">
        <v>54</v>
      </c>
      <c r="D16" s="468">
        <v>34</v>
      </c>
      <c r="E16" s="469">
        <v>20</v>
      </c>
      <c r="F16" s="477">
        <v>0</v>
      </c>
      <c r="G16" s="469">
        <v>0</v>
      </c>
      <c r="H16" s="477">
        <v>13</v>
      </c>
      <c r="I16" s="469">
        <v>4</v>
      </c>
      <c r="J16" s="477">
        <v>11</v>
      </c>
      <c r="K16" s="469">
        <v>7</v>
      </c>
      <c r="L16" s="477">
        <v>10</v>
      </c>
      <c r="M16" s="469">
        <v>9</v>
      </c>
      <c r="N16" s="247">
        <v>29</v>
      </c>
      <c r="O16" s="248">
        <v>2</v>
      </c>
    </row>
    <row r="17" spans="1:15" ht="13.5" customHeight="1">
      <c r="A17" s="249" t="s">
        <v>360</v>
      </c>
      <c r="B17" s="106"/>
      <c r="C17" s="106"/>
      <c r="D17" s="106"/>
      <c r="E17" s="106"/>
      <c r="F17" s="106"/>
      <c r="G17" s="106"/>
      <c r="H17" s="106"/>
      <c r="I17" s="106"/>
      <c r="J17" s="106"/>
      <c r="K17" s="106"/>
      <c r="L17" s="106"/>
      <c r="M17" s="106"/>
      <c r="N17" s="106"/>
      <c r="O17" s="106"/>
    </row>
    <row r="18" spans="1:15" ht="13.5" customHeight="1">
      <c r="A18" s="20" t="s">
        <v>290</v>
      </c>
      <c r="B18" s="20"/>
      <c r="C18" s="20"/>
      <c r="D18" s="20"/>
      <c r="E18" s="20"/>
      <c r="F18" s="20"/>
      <c r="G18" s="20"/>
      <c r="H18" s="20"/>
      <c r="I18" s="20"/>
      <c r="J18" s="20"/>
      <c r="K18" s="20"/>
      <c r="L18" s="20"/>
      <c r="M18" s="20"/>
      <c r="N18" s="20"/>
      <c r="O18" s="20"/>
    </row>
  </sheetData>
  <mergeCells count="8">
    <mergeCell ref="A7:A11"/>
    <mergeCell ref="A12:A16"/>
    <mergeCell ref="A2:O2"/>
    <mergeCell ref="A4:B6"/>
    <mergeCell ref="C4:M4"/>
    <mergeCell ref="N4:N6"/>
    <mergeCell ref="O4:O6"/>
    <mergeCell ref="C5:E5"/>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ignoredErrors>
    <ignoredError sqref="B8:B16"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21"/>
  <sheetViews>
    <sheetView showGridLines="0" workbookViewId="0"/>
  </sheetViews>
  <sheetFormatPr defaultRowHeight="13.5"/>
  <cols>
    <col min="1" max="1" width="4.5" style="13" customWidth="1"/>
    <col min="2" max="2" width="10" style="13" customWidth="1"/>
    <col min="3" max="4" width="9" style="13" customWidth="1"/>
    <col min="5" max="7" width="7.25" style="13" customWidth="1"/>
    <col min="8" max="8" width="9.25" style="13" customWidth="1"/>
    <col min="9" max="10" width="7.25" style="13" customWidth="1"/>
    <col min="11" max="11" width="9.875" style="13" customWidth="1"/>
    <col min="12" max="16384" width="9" style="13"/>
  </cols>
  <sheetData>
    <row r="1" spans="1:11" ht="30" customHeight="1">
      <c r="A1" s="12"/>
      <c r="B1" s="12"/>
      <c r="C1" s="12"/>
      <c r="D1" s="12"/>
      <c r="E1" s="12"/>
      <c r="F1" s="12"/>
      <c r="G1" s="12"/>
      <c r="H1" s="12"/>
      <c r="I1" s="12"/>
      <c r="J1" s="12"/>
      <c r="K1" s="20"/>
    </row>
    <row r="2" spans="1:11" ht="22.5" customHeight="1">
      <c r="A2" s="752" t="s">
        <v>439</v>
      </c>
      <c r="B2" s="752"/>
      <c r="C2" s="752"/>
      <c r="D2" s="752"/>
      <c r="E2" s="752"/>
      <c r="F2" s="752"/>
      <c r="G2" s="752"/>
      <c r="H2" s="752"/>
      <c r="I2" s="753"/>
      <c r="J2" s="753"/>
      <c r="K2" s="753"/>
    </row>
    <row r="3" spans="1:11" s="66" customFormat="1" ht="13.5" customHeight="1" thickBot="1">
      <c r="A3" s="68" t="s">
        <v>309</v>
      </c>
      <c r="B3" s="68"/>
      <c r="C3" s="68"/>
      <c r="D3" s="68"/>
      <c r="E3" s="68"/>
      <c r="F3" s="68"/>
      <c r="G3" s="68"/>
      <c r="H3" s="68"/>
      <c r="I3" s="70"/>
      <c r="J3" s="69"/>
      <c r="K3" s="69" t="s">
        <v>233</v>
      </c>
    </row>
    <row r="4" spans="1:11" s="66" customFormat="1" ht="13.5" customHeight="1">
      <c r="A4" s="754" t="s">
        <v>28</v>
      </c>
      <c r="B4" s="754"/>
      <c r="C4" s="743" t="s">
        <v>29</v>
      </c>
      <c r="D4" s="749" t="s">
        <v>234</v>
      </c>
      <c r="E4" s="743" t="s">
        <v>30</v>
      </c>
      <c r="F4" s="743" t="s">
        <v>31</v>
      </c>
      <c r="G4" s="746" t="s">
        <v>32</v>
      </c>
      <c r="H4" s="749" t="s">
        <v>235</v>
      </c>
      <c r="I4" s="749" t="s">
        <v>236</v>
      </c>
      <c r="J4" s="760" t="s">
        <v>33</v>
      </c>
      <c r="K4" s="757" t="s">
        <v>237</v>
      </c>
    </row>
    <row r="5" spans="1:11" s="66" customFormat="1" ht="13.5" customHeight="1">
      <c r="A5" s="755"/>
      <c r="B5" s="755"/>
      <c r="C5" s="744"/>
      <c r="D5" s="747"/>
      <c r="E5" s="744"/>
      <c r="F5" s="744"/>
      <c r="G5" s="747"/>
      <c r="H5" s="750"/>
      <c r="I5" s="750"/>
      <c r="J5" s="761"/>
      <c r="K5" s="758"/>
    </row>
    <row r="6" spans="1:11" s="66" customFormat="1" ht="25.5" customHeight="1">
      <c r="A6" s="756"/>
      <c r="B6" s="756"/>
      <c r="C6" s="745"/>
      <c r="D6" s="748"/>
      <c r="E6" s="745"/>
      <c r="F6" s="745"/>
      <c r="G6" s="748"/>
      <c r="H6" s="751"/>
      <c r="I6" s="751"/>
      <c r="J6" s="745"/>
      <c r="K6" s="759"/>
    </row>
    <row r="7" spans="1:11" s="66" customFormat="1" ht="19.5" customHeight="1">
      <c r="A7" s="739" t="s">
        <v>34</v>
      </c>
      <c r="B7" s="71" t="s">
        <v>419</v>
      </c>
      <c r="C7" s="72">
        <v>2366</v>
      </c>
      <c r="D7" s="72">
        <v>2317</v>
      </c>
      <c r="E7" s="73">
        <v>99</v>
      </c>
      <c r="F7" s="74">
        <v>3</v>
      </c>
      <c r="G7" s="75">
        <v>0.1</v>
      </c>
      <c r="H7" s="76">
        <v>20</v>
      </c>
      <c r="I7" s="72">
        <v>0</v>
      </c>
      <c r="J7" s="72">
        <v>26</v>
      </c>
      <c r="K7" s="72">
        <v>4</v>
      </c>
    </row>
    <row r="8" spans="1:11" s="66" customFormat="1" ht="19.5" customHeight="1">
      <c r="A8" s="739"/>
      <c r="B8" s="77" t="s">
        <v>416</v>
      </c>
      <c r="C8" s="72">
        <v>2332</v>
      </c>
      <c r="D8" s="72">
        <v>2297</v>
      </c>
      <c r="E8" s="78">
        <v>99.4</v>
      </c>
      <c r="F8" s="72">
        <v>3</v>
      </c>
      <c r="G8" s="79">
        <v>0.1</v>
      </c>
      <c r="H8" s="76">
        <v>10</v>
      </c>
      <c r="I8" s="72">
        <v>0</v>
      </c>
      <c r="J8" s="72">
        <v>22</v>
      </c>
      <c r="K8" s="72">
        <v>0</v>
      </c>
    </row>
    <row r="9" spans="1:11" s="66" customFormat="1" ht="19.5" customHeight="1">
      <c r="A9" s="739"/>
      <c r="B9" s="80" t="s">
        <v>417</v>
      </c>
      <c r="C9" s="81">
        <v>2321</v>
      </c>
      <c r="D9" s="81">
        <v>2296</v>
      </c>
      <c r="E9" s="82">
        <v>98.9</v>
      </c>
      <c r="F9" s="81">
        <v>4</v>
      </c>
      <c r="G9" s="83">
        <v>0.2</v>
      </c>
      <c r="H9" s="84">
        <v>13</v>
      </c>
      <c r="I9" s="81">
        <v>0</v>
      </c>
      <c r="J9" s="81">
        <v>8</v>
      </c>
      <c r="K9" s="81">
        <v>2</v>
      </c>
    </row>
    <row r="10" spans="1:11" s="66" customFormat="1" ht="19.5" customHeight="1">
      <c r="A10" s="740"/>
      <c r="B10" s="77" t="s">
        <v>418</v>
      </c>
      <c r="C10" s="81">
        <v>2289</v>
      </c>
      <c r="D10" s="81">
        <v>2241</v>
      </c>
      <c r="E10" s="82">
        <v>99.2</v>
      </c>
      <c r="F10" s="81">
        <v>0</v>
      </c>
      <c r="G10" s="83">
        <v>0</v>
      </c>
      <c r="H10" s="84">
        <v>19</v>
      </c>
      <c r="I10" s="81">
        <v>0</v>
      </c>
      <c r="J10" s="81">
        <v>29</v>
      </c>
      <c r="K10" s="81">
        <v>1</v>
      </c>
    </row>
    <row r="11" spans="1:11" s="66" customFormat="1" ht="19.5" customHeight="1">
      <c r="A11" s="741"/>
      <c r="B11" s="85" t="s">
        <v>420</v>
      </c>
      <c r="C11" s="86">
        <v>2369</v>
      </c>
      <c r="D11" s="86">
        <v>2328</v>
      </c>
      <c r="E11" s="375">
        <v>98.269311945968767</v>
      </c>
      <c r="F11" s="86">
        <v>2</v>
      </c>
      <c r="G11" s="87">
        <v>8.4423807513718863E-2</v>
      </c>
      <c r="H11" s="88">
        <v>14</v>
      </c>
      <c r="I11" s="619">
        <v>0</v>
      </c>
      <c r="J11" s="86">
        <v>25</v>
      </c>
      <c r="K11" s="86">
        <v>0</v>
      </c>
    </row>
    <row r="12" spans="1:11" s="66" customFormat="1" ht="19.5" customHeight="1">
      <c r="A12" s="739" t="s">
        <v>35</v>
      </c>
      <c r="B12" s="71" t="s">
        <v>419</v>
      </c>
      <c r="C12" s="89">
        <v>3167</v>
      </c>
      <c r="D12" s="89">
        <v>1447</v>
      </c>
      <c r="E12" s="83">
        <v>46.7</v>
      </c>
      <c r="F12" s="89">
        <v>900</v>
      </c>
      <c r="G12" s="83">
        <v>29.1</v>
      </c>
      <c r="H12" s="90">
        <v>751</v>
      </c>
      <c r="I12" s="618">
        <v>1</v>
      </c>
      <c r="J12" s="81">
        <v>68</v>
      </c>
      <c r="K12" s="81">
        <v>4</v>
      </c>
    </row>
    <row r="13" spans="1:11" s="66" customFormat="1" ht="19.5" customHeight="1">
      <c r="A13" s="739"/>
      <c r="B13" s="77" t="s">
        <v>416</v>
      </c>
      <c r="C13" s="72">
        <v>3010</v>
      </c>
      <c r="D13" s="72">
        <v>1457</v>
      </c>
      <c r="E13" s="78">
        <v>49.6</v>
      </c>
      <c r="F13" s="72">
        <v>747</v>
      </c>
      <c r="G13" s="79">
        <v>25.4</v>
      </c>
      <c r="H13" s="76">
        <v>734</v>
      </c>
      <c r="I13" s="72">
        <v>0</v>
      </c>
      <c r="J13" s="72">
        <v>72</v>
      </c>
      <c r="K13" s="72">
        <v>8</v>
      </c>
    </row>
    <row r="14" spans="1:11" s="66" customFormat="1" ht="19.5" customHeight="1">
      <c r="A14" s="739"/>
      <c r="B14" s="80" t="s">
        <v>417</v>
      </c>
      <c r="C14" s="81">
        <v>2955</v>
      </c>
      <c r="D14" s="81">
        <v>1439</v>
      </c>
      <c r="E14" s="82">
        <v>48.7</v>
      </c>
      <c r="F14" s="81">
        <v>754</v>
      </c>
      <c r="G14" s="83">
        <v>25.5</v>
      </c>
      <c r="H14" s="84">
        <v>687</v>
      </c>
      <c r="I14" s="81">
        <v>0</v>
      </c>
      <c r="J14" s="81">
        <v>75</v>
      </c>
      <c r="K14" s="81">
        <v>10</v>
      </c>
    </row>
    <row r="15" spans="1:11" s="66" customFormat="1" ht="19.5" customHeight="1">
      <c r="A15" s="740"/>
      <c r="B15" s="77" t="s">
        <v>418</v>
      </c>
      <c r="C15" s="81">
        <v>2857</v>
      </c>
      <c r="D15" s="81">
        <v>1461</v>
      </c>
      <c r="E15" s="82">
        <v>52.1</v>
      </c>
      <c r="F15" s="81">
        <v>706</v>
      </c>
      <c r="G15" s="83">
        <v>25.2</v>
      </c>
      <c r="H15" s="84">
        <v>638</v>
      </c>
      <c r="I15" s="81">
        <v>0</v>
      </c>
      <c r="J15" s="81">
        <v>52</v>
      </c>
      <c r="K15" s="81">
        <v>1</v>
      </c>
    </row>
    <row r="16" spans="1:11" s="66" customFormat="1" ht="19.5" customHeight="1" thickBot="1">
      <c r="A16" s="742"/>
      <c r="B16" s="91" t="s">
        <v>421</v>
      </c>
      <c r="C16" s="92">
        <v>2768</v>
      </c>
      <c r="D16" s="92">
        <v>1414</v>
      </c>
      <c r="E16" s="93">
        <v>51.083815028901732</v>
      </c>
      <c r="F16" s="92">
        <v>666</v>
      </c>
      <c r="G16" s="94">
        <v>24.096820809248555</v>
      </c>
      <c r="H16" s="95">
        <v>626</v>
      </c>
      <c r="I16" s="620">
        <v>0</v>
      </c>
      <c r="J16" s="92">
        <v>62</v>
      </c>
      <c r="K16" s="92">
        <v>7</v>
      </c>
    </row>
    <row r="17" spans="1:11" s="66" customFormat="1">
      <c r="A17" s="67" t="s">
        <v>358</v>
      </c>
      <c r="B17" s="67"/>
      <c r="C17" s="67"/>
      <c r="D17" s="67"/>
      <c r="E17" s="67"/>
      <c r="F17" s="67"/>
      <c r="G17" s="67"/>
      <c r="H17" s="67"/>
      <c r="I17" s="70"/>
      <c r="J17" s="70"/>
      <c r="K17" s="70"/>
    </row>
    <row r="18" spans="1:11" s="66" customFormat="1">
      <c r="A18" s="67" t="s">
        <v>238</v>
      </c>
      <c r="B18" s="67"/>
      <c r="C18" s="67"/>
      <c r="D18" s="67"/>
      <c r="E18" s="67"/>
      <c r="F18" s="67"/>
      <c r="G18" s="67"/>
      <c r="H18" s="67"/>
      <c r="I18" s="70"/>
      <c r="J18" s="70"/>
      <c r="K18" s="70"/>
    </row>
    <row r="19" spans="1:11" s="66" customFormat="1">
      <c r="A19" s="67" t="s">
        <v>239</v>
      </c>
      <c r="B19" s="67"/>
      <c r="C19" s="67"/>
      <c r="D19" s="67"/>
      <c r="E19" s="67"/>
      <c r="F19" s="67"/>
      <c r="G19" s="67"/>
      <c r="H19" s="67"/>
      <c r="I19" s="70"/>
      <c r="J19" s="70"/>
      <c r="K19" s="70"/>
    </row>
    <row r="20" spans="1:11" s="66" customFormat="1">
      <c r="A20" s="67" t="s">
        <v>240</v>
      </c>
      <c r="B20" s="67"/>
      <c r="C20" s="67"/>
      <c r="D20" s="67"/>
      <c r="E20" s="67"/>
      <c r="F20" s="67"/>
      <c r="G20" s="67"/>
      <c r="H20" s="67"/>
      <c r="I20" s="70"/>
      <c r="J20" s="70"/>
      <c r="K20" s="70"/>
    </row>
    <row r="21" spans="1:11" s="66" customFormat="1">
      <c r="A21" s="67" t="s">
        <v>299</v>
      </c>
      <c r="B21" s="67"/>
      <c r="C21" s="67"/>
      <c r="D21" s="67"/>
      <c r="E21" s="67"/>
      <c r="F21" s="67"/>
      <c r="G21" s="67"/>
      <c r="H21" s="67"/>
      <c r="I21" s="70"/>
      <c r="J21" s="70"/>
      <c r="K21" s="70"/>
    </row>
  </sheetData>
  <mergeCells count="13">
    <mergeCell ref="A2:K2"/>
    <mergeCell ref="A4:B6"/>
    <mergeCell ref="C4:C6"/>
    <mergeCell ref="D4:D6"/>
    <mergeCell ref="E4:E6"/>
    <mergeCell ref="K4:K6"/>
    <mergeCell ref="I4:I6"/>
    <mergeCell ref="J4:J6"/>
    <mergeCell ref="A7:A11"/>
    <mergeCell ref="A12:A16"/>
    <mergeCell ref="F4:F6"/>
    <mergeCell ref="G4:G6"/>
    <mergeCell ref="H4:H6"/>
  </mergeCells>
  <phoneticPr fontId="2"/>
  <pageMargins left="0.78700000000000003" right="0.78700000000000003" top="0.98399999999999999" bottom="0.98399999999999999" header="0.51200000000000001" footer="0.51200000000000001"/>
  <pageSetup paperSize="9" orientation="portrait" r:id="rId1"/>
  <headerFooter alignWithMargins="0"/>
  <ignoredErrors>
    <ignoredError sqref="B8:B16"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18"/>
  <sheetViews>
    <sheetView showGridLines="0" workbookViewId="0"/>
  </sheetViews>
  <sheetFormatPr defaultRowHeight="13.5"/>
  <cols>
    <col min="1" max="1" width="5" style="29" customWidth="1"/>
    <col min="2" max="2" width="10.5" style="29" customWidth="1"/>
    <col min="3" max="4" width="8.25" style="29" customWidth="1"/>
    <col min="5" max="7" width="10.75" style="29" customWidth="1"/>
    <col min="8" max="8" width="14.625" style="29" customWidth="1"/>
    <col min="9" max="10" width="8.5" style="29" customWidth="1"/>
    <col min="11" max="16384" width="9" style="29"/>
  </cols>
  <sheetData>
    <row r="1" spans="1:10" ht="30" customHeight="1">
      <c r="A1" s="27"/>
      <c r="B1" s="27"/>
      <c r="C1" s="27"/>
      <c r="D1" s="27"/>
      <c r="E1" s="27"/>
      <c r="F1" s="27"/>
      <c r="G1" s="27"/>
      <c r="H1" s="27"/>
      <c r="I1" s="27"/>
      <c r="J1" s="28"/>
    </row>
    <row r="2" spans="1:10" ht="22.5" customHeight="1">
      <c r="A2" s="765" t="s">
        <v>440</v>
      </c>
      <c r="B2" s="765"/>
      <c r="C2" s="765"/>
      <c r="D2" s="765"/>
      <c r="E2" s="765"/>
      <c r="F2" s="765"/>
      <c r="G2" s="765"/>
      <c r="H2" s="765"/>
      <c r="I2" s="765"/>
      <c r="J2" s="765"/>
    </row>
    <row r="3" spans="1:10" s="30" customFormat="1" ht="13.5" customHeight="1" thickBot="1">
      <c r="A3" s="100"/>
      <c r="B3" s="100"/>
      <c r="C3" s="100"/>
      <c r="D3" s="100"/>
      <c r="E3" s="100"/>
      <c r="F3" s="100"/>
      <c r="G3" s="100"/>
      <c r="H3" s="250"/>
      <c r="I3" s="46"/>
      <c r="J3" s="250" t="s">
        <v>36</v>
      </c>
    </row>
    <row r="4" spans="1:10" s="30" customFormat="1" ht="21" customHeight="1">
      <c r="A4" s="766" t="s">
        <v>28</v>
      </c>
      <c r="B4" s="767"/>
      <c r="C4" s="770" t="s">
        <v>37</v>
      </c>
      <c r="D4" s="770" t="s">
        <v>5</v>
      </c>
      <c r="E4" s="772" t="s">
        <v>38</v>
      </c>
      <c r="F4" s="773"/>
      <c r="G4" s="774"/>
      <c r="H4" s="775" t="s">
        <v>179</v>
      </c>
      <c r="I4" s="770" t="s">
        <v>6</v>
      </c>
      <c r="J4" s="777" t="s">
        <v>7</v>
      </c>
    </row>
    <row r="5" spans="1:10" s="30" customFormat="1" ht="21" customHeight="1" thickBot="1">
      <c r="A5" s="768"/>
      <c r="B5" s="769"/>
      <c r="C5" s="771"/>
      <c r="D5" s="771"/>
      <c r="E5" s="478" t="s">
        <v>29</v>
      </c>
      <c r="F5" s="479" t="s">
        <v>11</v>
      </c>
      <c r="G5" s="480" t="s">
        <v>12</v>
      </c>
      <c r="H5" s="776"/>
      <c r="I5" s="771"/>
      <c r="J5" s="778"/>
    </row>
    <row r="6" spans="1:10" s="30" customFormat="1" ht="21" customHeight="1">
      <c r="A6" s="779" t="s">
        <v>39</v>
      </c>
      <c r="B6" s="251" t="s">
        <v>389</v>
      </c>
      <c r="C6" s="252">
        <v>35</v>
      </c>
      <c r="D6" s="252">
        <v>578</v>
      </c>
      <c r="E6" s="481">
        <v>12540</v>
      </c>
      <c r="F6" s="482">
        <v>6430</v>
      </c>
      <c r="G6" s="483">
        <v>6110</v>
      </c>
      <c r="H6" s="253">
        <v>21.7</v>
      </c>
      <c r="I6" s="254">
        <v>919</v>
      </c>
      <c r="J6" s="252">
        <v>119</v>
      </c>
    </row>
    <row r="7" spans="1:10" s="30" customFormat="1" ht="21" customHeight="1">
      <c r="A7" s="763"/>
      <c r="B7" s="255" t="s">
        <v>390</v>
      </c>
      <c r="C7" s="169">
        <v>35</v>
      </c>
      <c r="D7" s="169">
        <v>592</v>
      </c>
      <c r="E7" s="484">
        <v>12460</v>
      </c>
      <c r="F7" s="485">
        <v>6403</v>
      </c>
      <c r="G7" s="486">
        <v>6057</v>
      </c>
      <c r="H7" s="256">
        <v>21</v>
      </c>
      <c r="I7" s="166">
        <v>938</v>
      </c>
      <c r="J7" s="169">
        <v>117</v>
      </c>
    </row>
    <row r="8" spans="1:10" s="30" customFormat="1" ht="21" customHeight="1">
      <c r="A8" s="763"/>
      <c r="B8" s="255" t="s">
        <v>357</v>
      </c>
      <c r="C8" s="169">
        <v>35</v>
      </c>
      <c r="D8" s="169">
        <v>608</v>
      </c>
      <c r="E8" s="484">
        <v>12365</v>
      </c>
      <c r="F8" s="485">
        <v>6384</v>
      </c>
      <c r="G8" s="486">
        <v>5981</v>
      </c>
      <c r="H8" s="256">
        <v>20.3</v>
      </c>
      <c r="I8" s="166">
        <v>951</v>
      </c>
      <c r="J8" s="169">
        <v>117</v>
      </c>
    </row>
    <row r="9" spans="1:10" s="30" customFormat="1" ht="21" customHeight="1">
      <c r="A9" s="763"/>
      <c r="B9" s="255" t="s">
        <v>367</v>
      </c>
      <c r="C9" s="179">
        <v>35</v>
      </c>
      <c r="D9" s="179">
        <v>604</v>
      </c>
      <c r="E9" s="487">
        <v>12197</v>
      </c>
      <c r="F9" s="488">
        <v>6287</v>
      </c>
      <c r="G9" s="489">
        <v>5910</v>
      </c>
      <c r="H9" s="257">
        <v>20.2</v>
      </c>
      <c r="I9" s="178">
        <v>973</v>
      </c>
      <c r="J9" s="179">
        <v>114</v>
      </c>
    </row>
    <row r="10" spans="1:10" s="30" customFormat="1" ht="21" customHeight="1">
      <c r="A10" s="780"/>
      <c r="B10" s="258" t="s">
        <v>391</v>
      </c>
      <c r="C10" s="259">
        <v>35</v>
      </c>
      <c r="D10" s="259">
        <v>621</v>
      </c>
      <c r="E10" s="490">
        <v>12017</v>
      </c>
      <c r="F10" s="491">
        <v>6188</v>
      </c>
      <c r="G10" s="492">
        <v>5829</v>
      </c>
      <c r="H10" s="260">
        <v>19.399999999999999</v>
      </c>
      <c r="I10" s="371">
        <v>991</v>
      </c>
      <c r="J10" s="259">
        <v>115</v>
      </c>
    </row>
    <row r="11" spans="1:10" s="30" customFormat="1" ht="21" customHeight="1">
      <c r="A11" s="762" t="s">
        <v>40</v>
      </c>
      <c r="B11" s="251" t="s">
        <v>389</v>
      </c>
      <c r="C11" s="261">
        <v>18</v>
      </c>
      <c r="D11" s="261">
        <v>219</v>
      </c>
      <c r="E11" s="493">
        <v>5360</v>
      </c>
      <c r="F11" s="494">
        <v>2717</v>
      </c>
      <c r="G11" s="495">
        <v>2643</v>
      </c>
      <c r="H11" s="262">
        <v>24.5</v>
      </c>
      <c r="I11" s="263">
        <v>500</v>
      </c>
      <c r="J11" s="261">
        <v>48</v>
      </c>
    </row>
    <row r="12" spans="1:10" s="30" customFormat="1" ht="21" customHeight="1">
      <c r="A12" s="763"/>
      <c r="B12" s="255" t="s">
        <v>390</v>
      </c>
      <c r="C12" s="169">
        <v>18</v>
      </c>
      <c r="D12" s="169">
        <v>224</v>
      </c>
      <c r="E12" s="484">
        <v>5428</v>
      </c>
      <c r="F12" s="485">
        <v>2770</v>
      </c>
      <c r="G12" s="486">
        <v>2658</v>
      </c>
      <c r="H12" s="256">
        <v>24.2</v>
      </c>
      <c r="I12" s="166">
        <v>511</v>
      </c>
      <c r="J12" s="169">
        <v>48</v>
      </c>
    </row>
    <row r="13" spans="1:10" s="30" customFormat="1" ht="21" customHeight="1">
      <c r="A13" s="763"/>
      <c r="B13" s="255" t="s">
        <v>357</v>
      </c>
      <c r="C13" s="264">
        <v>18</v>
      </c>
      <c r="D13" s="264">
        <v>229</v>
      </c>
      <c r="E13" s="496">
        <v>5471</v>
      </c>
      <c r="F13" s="497">
        <v>2743</v>
      </c>
      <c r="G13" s="498">
        <v>2728</v>
      </c>
      <c r="H13" s="265">
        <v>23.9</v>
      </c>
      <c r="I13" s="266">
        <v>517</v>
      </c>
      <c r="J13" s="264">
        <v>48</v>
      </c>
    </row>
    <row r="14" spans="1:10" s="30" customFormat="1" ht="21" customHeight="1">
      <c r="A14" s="763"/>
      <c r="B14" s="255" t="s">
        <v>367</v>
      </c>
      <c r="C14" s="169">
        <v>18</v>
      </c>
      <c r="D14" s="169">
        <v>242</v>
      </c>
      <c r="E14" s="484">
        <v>5554</v>
      </c>
      <c r="F14" s="485">
        <v>2816</v>
      </c>
      <c r="G14" s="486">
        <v>2738</v>
      </c>
      <c r="H14" s="256">
        <v>23</v>
      </c>
      <c r="I14" s="166">
        <v>525</v>
      </c>
      <c r="J14" s="169">
        <v>48</v>
      </c>
    </row>
    <row r="15" spans="1:10" s="30" customFormat="1" ht="21" customHeight="1" thickBot="1">
      <c r="A15" s="764"/>
      <c r="B15" s="267" t="s">
        <v>391</v>
      </c>
      <c r="C15" s="268">
        <v>18</v>
      </c>
      <c r="D15" s="268">
        <v>245</v>
      </c>
      <c r="E15" s="499">
        <v>5555</v>
      </c>
      <c r="F15" s="500">
        <v>2868</v>
      </c>
      <c r="G15" s="501">
        <v>2687</v>
      </c>
      <c r="H15" s="269">
        <v>22.7</v>
      </c>
      <c r="I15" s="372">
        <v>530</v>
      </c>
      <c r="J15" s="268">
        <v>48</v>
      </c>
    </row>
    <row r="16" spans="1:10" s="30" customFormat="1">
      <c r="A16" s="190" t="s">
        <v>267</v>
      </c>
      <c r="B16" s="190"/>
      <c r="C16" s="190"/>
      <c r="D16" s="190"/>
      <c r="E16" s="190"/>
      <c r="F16" s="190"/>
      <c r="G16" s="190"/>
      <c r="H16" s="190"/>
      <c r="I16" s="46"/>
      <c r="J16" s="46"/>
    </row>
    <row r="17" spans="1:10" s="30" customFormat="1">
      <c r="A17" s="270" t="s">
        <v>371</v>
      </c>
      <c r="B17" s="270"/>
      <c r="C17" s="270"/>
      <c r="D17" s="270"/>
      <c r="E17" s="270"/>
      <c r="F17" s="270"/>
      <c r="G17" s="270"/>
      <c r="H17" s="270"/>
      <c r="I17" s="270"/>
      <c r="J17" s="270"/>
    </row>
    <row r="18" spans="1:10" s="30" customFormat="1">
      <c r="A18" s="46" t="s">
        <v>372</v>
      </c>
      <c r="B18" s="46"/>
      <c r="C18" s="46"/>
      <c r="D18" s="46"/>
      <c r="E18" s="46"/>
      <c r="F18" s="46"/>
      <c r="G18" s="46"/>
      <c r="H18" s="46"/>
      <c r="I18" s="46"/>
      <c r="J18" s="46"/>
    </row>
  </sheetData>
  <mergeCells count="10">
    <mergeCell ref="A11:A15"/>
    <mergeCell ref="A2:J2"/>
    <mergeCell ref="A4:B5"/>
    <mergeCell ref="C4:C5"/>
    <mergeCell ref="D4:D5"/>
    <mergeCell ref="E4:G4"/>
    <mergeCell ref="H4:H5"/>
    <mergeCell ref="I4:I5"/>
    <mergeCell ref="J4:J5"/>
    <mergeCell ref="A6:A10"/>
  </mergeCells>
  <phoneticPr fontId="2"/>
  <pageMargins left="0.78700000000000003" right="0.78700000000000003" top="0.98399999999999999" bottom="0.98399999999999999" header="0.51200000000000001" footer="0.51200000000000001"/>
  <pageSetup paperSize="9" orientation="portrait" r:id="rId1"/>
  <headerFooter alignWithMargins="0"/>
  <ignoredErrors>
    <ignoredError sqref="B7:B1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vt:i4>
      </vt:variant>
    </vt:vector>
  </HeadingPairs>
  <TitlesOfParts>
    <vt:vector size="21" baseType="lpstr">
      <vt:lpstr>目次</vt:lpstr>
      <vt:lpstr>142</vt:lpstr>
      <vt:lpstr>143</vt:lpstr>
      <vt:lpstr>144</vt:lpstr>
      <vt:lpstr>145</vt:lpstr>
      <vt:lpstr>146</vt:lpstr>
      <vt:lpstr>147</vt:lpstr>
      <vt:lpstr>148</vt:lpstr>
      <vt:lpstr>149</vt:lpstr>
      <vt:lpstr>150</vt:lpstr>
      <vt:lpstr>151</vt:lpstr>
      <vt:lpstr>152</vt:lpstr>
      <vt:lpstr>153</vt:lpstr>
      <vt:lpstr>154①</vt:lpstr>
      <vt:lpstr>154②</vt:lpstr>
      <vt:lpstr>155</vt:lpstr>
      <vt:lpstr>156</vt:lpstr>
      <vt:lpstr>157</vt:lpstr>
      <vt:lpstr>158</vt:lpstr>
      <vt:lpstr>159</vt:lpstr>
      <vt:lpstr>'153'!Print_Area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佐賀市</dc:creator>
  <cp:lastModifiedBy>sagashi</cp:lastModifiedBy>
  <cp:lastPrinted>2023-05-15T08:06:27Z</cp:lastPrinted>
  <dcterms:created xsi:type="dcterms:W3CDTF">2015-05-25T01:33:51Z</dcterms:created>
  <dcterms:modified xsi:type="dcterms:W3CDTF">2025-07-08T09:04:36Z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189381</vt:lpwstr>
  </property>
  <property fmtid="{D5CDD505-2E9C-101B-9397-08002B2CF9AE}" pid="3" name="NXPowerLiteSettings">
    <vt:lpwstr>C74006B004C800</vt:lpwstr>
  </property>
  <property fmtid="{D5CDD505-2E9C-101B-9397-08002B2CF9AE}" pid="4" name="NXPowerLiteVersion">
    <vt:lpwstr>S5.2.4</vt:lpwstr>
  </property>
</Properties>
</file>