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bookViews>
  <sheets>
    <sheet name="目次" sheetId="35" r:id="rId1"/>
    <sheet name="052" sheetId="1" r:id="rId2"/>
    <sheet name="053" sheetId="2" r:id="rId3"/>
    <sheet name="054" sheetId="4" r:id="rId4"/>
    <sheet name="055" sheetId="37" r:id="rId5"/>
    <sheet name="056" sheetId="6" r:id="rId6"/>
    <sheet name="057" sheetId="7" r:id="rId7"/>
    <sheet name="058" sheetId="42" r:id="rId8"/>
    <sheet name="059" sheetId="9" r:id="rId9"/>
    <sheet name="060" sheetId="39" r:id="rId10"/>
    <sheet name="061" sheetId="12" r:id="rId11"/>
    <sheet name="062" sheetId="40" r:id="rId12"/>
    <sheet name="063" sheetId="14" r:id="rId13"/>
    <sheet name="064" sheetId="43" r:id="rId14"/>
    <sheet name="065" sheetId="15" r:id="rId15"/>
    <sheet name="066" sheetId="16" r:id="rId16"/>
    <sheet name="067" sheetId="41" r:id="rId17"/>
    <sheet name="068" sheetId="19" r:id="rId18"/>
    <sheet name="069" sheetId="20" r:id="rId19"/>
    <sheet name="070" sheetId="21" r:id="rId20"/>
    <sheet name="071" sheetId="47" r:id="rId21"/>
    <sheet name="072" sheetId="49" r:id="rId22"/>
    <sheet name="073" sheetId="30" r:id="rId23"/>
    <sheet name="074" sheetId="29" r:id="rId24"/>
    <sheet name="075" sheetId="31" r:id="rId25"/>
    <sheet name="076" sheetId="45" r:id="rId26"/>
    <sheet name="077" sheetId="46" r:id="rId27"/>
    <sheet name="078" sheetId="23" r:id="rId28"/>
    <sheet name="079" sheetId="32" r:id="rId29"/>
    <sheet name="080" sheetId="33" r:id="rId30"/>
    <sheet name="081" sheetId="34" r:id="rId31"/>
  </sheets>
  <definedNames>
    <definedName name="_xlnm._FilterDatabase" localSheetId="28" hidden="1">'079'!#REF!</definedName>
    <definedName name="_xlnm.Print_Area" localSheetId="28">'079'!$A$1:$M$57</definedName>
    <definedName name="_xlnm.Print_Titles" localSheetId="28">'079'!$2:$2</definedName>
  </definedNames>
  <calcPr calcId="162913"/>
</workbook>
</file>

<file path=xl/calcChain.xml><?xml version="1.0" encoding="utf-8"?>
<calcChain xmlns="http://schemas.openxmlformats.org/spreadsheetml/2006/main">
  <c r="C32" i="35" l="1"/>
  <c r="C31" i="35"/>
  <c r="C30" i="35"/>
  <c r="C29" i="35"/>
  <c r="C28" i="35"/>
  <c r="C27" i="35"/>
  <c r="C26" i="35"/>
  <c r="C25" i="35"/>
  <c r="C24" i="35"/>
  <c r="C23" i="35"/>
  <c r="C22" i="35"/>
  <c r="C21" i="35"/>
  <c r="C20" i="35"/>
  <c r="C19" i="35"/>
  <c r="C18" i="35"/>
  <c r="C17" i="35"/>
  <c r="C16" i="35"/>
  <c r="C15" i="35"/>
  <c r="C14" i="35"/>
  <c r="C13" i="35"/>
  <c r="C12" i="35"/>
  <c r="C11" i="35"/>
  <c r="C10" i="35"/>
  <c r="C9" i="35"/>
  <c r="C8" i="35"/>
  <c r="C7" i="35"/>
  <c r="C6" i="35"/>
  <c r="C5" i="35"/>
  <c r="C34" i="35" l="1"/>
  <c r="C33" i="35"/>
  <c r="B34" i="35"/>
  <c r="B33" i="35"/>
  <c r="B32" i="35"/>
  <c r="B31" i="35"/>
  <c r="B30" i="35"/>
  <c r="B29" i="35"/>
  <c r="B28" i="35"/>
  <c r="B27" i="35"/>
  <c r="B26" i="35"/>
  <c r="B25" i="35"/>
  <c r="B24" i="35"/>
  <c r="B23" i="35"/>
  <c r="B22" i="35"/>
  <c r="B21" i="35"/>
  <c r="B20" i="35"/>
  <c r="B19" i="35"/>
  <c r="B18" i="35"/>
  <c r="B17" i="35"/>
  <c r="B16" i="35"/>
  <c r="B15" i="35"/>
  <c r="B14" i="35"/>
  <c r="B13" i="35"/>
  <c r="B12" i="35"/>
  <c r="B11" i="35"/>
  <c r="B10" i="35"/>
  <c r="B9" i="35"/>
  <c r="B7" i="35"/>
  <c r="B8" i="35"/>
  <c r="B6" i="35"/>
  <c r="B5" i="35"/>
</calcChain>
</file>

<file path=xl/sharedStrings.xml><?xml version="1.0" encoding="utf-8"?>
<sst xmlns="http://schemas.openxmlformats.org/spreadsheetml/2006/main" count="927" uniqueCount="466">
  <si>
    <t>（単位：経営体）</t>
    <rPh sb="1" eb="3">
      <t>タンイ</t>
    </rPh>
    <rPh sb="4" eb="7">
      <t>ケイエイタイ</t>
    </rPh>
    <phoneticPr fontId="29"/>
  </si>
  <si>
    <t>計</t>
    <rPh sb="0" eb="1">
      <t>ケイ</t>
    </rPh>
    <phoneticPr fontId="22"/>
  </si>
  <si>
    <t>農業経営体</t>
    <rPh sb="0" eb="2">
      <t>ノウギョウ</t>
    </rPh>
    <rPh sb="2" eb="5">
      <t>ケイエイタイ</t>
    </rPh>
    <phoneticPr fontId="22"/>
  </si>
  <si>
    <t>林業経営体</t>
    <rPh sb="0" eb="2">
      <t>リンギョウ</t>
    </rPh>
    <rPh sb="2" eb="5">
      <t>ケイエイタイ</t>
    </rPh>
    <phoneticPr fontId="22"/>
  </si>
  <si>
    <t>その他の
各種団体</t>
    <rPh sb="2" eb="3">
      <t>タ</t>
    </rPh>
    <rPh sb="5" eb="7">
      <t>カクシュ</t>
    </rPh>
    <rPh sb="7" eb="9">
      <t>ダンタイ</t>
    </rPh>
    <phoneticPr fontId="22"/>
  </si>
  <si>
    <t>森林組合</t>
    <rPh sb="0" eb="2">
      <t>シンリン</t>
    </rPh>
    <rPh sb="2" eb="4">
      <t>クミアイ</t>
    </rPh>
    <phoneticPr fontId="22"/>
  </si>
  <si>
    <t>農 協</t>
    <rPh sb="0" eb="1">
      <t>ノウ</t>
    </rPh>
    <rPh sb="2" eb="3">
      <t>キョウ</t>
    </rPh>
    <phoneticPr fontId="22"/>
  </si>
  <si>
    <t>株式会社</t>
    <rPh sb="0" eb="2">
      <t>カブシキカイ</t>
    </rPh>
    <rPh sb="2" eb="4">
      <t>カイシャ</t>
    </rPh>
    <phoneticPr fontId="29"/>
  </si>
  <si>
    <t>その他
の法人</t>
    <rPh sb="2" eb="3">
      <t>タ</t>
    </rPh>
    <rPh sb="5" eb="7">
      <t>ホウジン</t>
    </rPh>
    <phoneticPr fontId="22"/>
  </si>
  <si>
    <t>各　　種　　団　　体</t>
    <rPh sb="0" eb="1">
      <t>オノオノ</t>
    </rPh>
    <rPh sb="3" eb="4">
      <t>タネ</t>
    </rPh>
    <rPh sb="6" eb="7">
      <t>ダン</t>
    </rPh>
    <rPh sb="9" eb="10">
      <t>カラダ</t>
    </rPh>
    <phoneticPr fontId="22"/>
  </si>
  <si>
    <t>会　社</t>
    <rPh sb="0" eb="1">
      <t>カイ</t>
    </rPh>
    <rPh sb="2" eb="3">
      <t>シャ</t>
    </rPh>
    <phoneticPr fontId="29"/>
  </si>
  <si>
    <t>農事組合法人</t>
    <rPh sb="0" eb="2">
      <t>ノウジ</t>
    </rPh>
    <rPh sb="2" eb="4">
      <t>クミアイ</t>
    </rPh>
    <rPh sb="4" eb="5">
      <t>ホウ</t>
    </rPh>
    <rPh sb="5" eb="6">
      <t>ニン</t>
    </rPh>
    <phoneticPr fontId="29"/>
  </si>
  <si>
    <t>計</t>
    <rPh sb="0" eb="1">
      <t>ケイ</t>
    </rPh>
    <phoneticPr fontId="29"/>
  </si>
  <si>
    <t>法人化し
ていない</t>
    <rPh sb="0" eb="2">
      <t>ホウジン</t>
    </rPh>
    <rPh sb="2" eb="3">
      <t>カ</t>
    </rPh>
    <phoneticPr fontId="29"/>
  </si>
  <si>
    <t>法　人　化　し　て　い　る</t>
    <rPh sb="0" eb="1">
      <t>ホウ</t>
    </rPh>
    <rPh sb="2" eb="3">
      <t>ニン</t>
    </rPh>
    <rPh sb="4" eb="5">
      <t>カ</t>
    </rPh>
    <phoneticPr fontId="29"/>
  </si>
  <si>
    <t>合計</t>
    <rPh sb="0" eb="2">
      <t>ゴウケイ</t>
    </rPh>
    <phoneticPr fontId="22"/>
  </si>
  <si>
    <t>100 ha 以 上</t>
    <rPh sb="7" eb="8">
      <t>イ</t>
    </rPh>
    <rPh sb="9" eb="10">
      <t>ウエ</t>
    </rPh>
    <phoneticPr fontId="29"/>
  </si>
  <si>
    <t>0.3 ha 未 満</t>
    <rPh sb="7" eb="8">
      <t>ミ</t>
    </rPh>
    <rPh sb="9" eb="10">
      <t>マン</t>
    </rPh>
    <phoneticPr fontId="29"/>
  </si>
  <si>
    <t>経 営 耕 地 な し</t>
    <rPh sb="0" eb="1">
      <t>キョウ</t>
    </rPh>
    <rPh sb="2" eb="3">
      <t>エイ</t>
    </rPh>
    <rPh sb="4" eb="5">
      <t>コウ</t>
    </rPh>
    <rPh sb="6" eb="7">
      <t>チ</t>
    </rPh>
    <phoneticPr fontId="29"/>
  </si>
  <si>
    <t>複合経営(主位部門の販売金額が6割未満の経営)</t>
    <rPh sb="0" eb="1">
      <t>フク</t>
    </rPh>
    <rPh sb="1" eb="2">
      <t>ゴウ</t>
    </rPh>
    <rPh sb="2" eb="3">
      <t>キョウ</t>
    </rPh>
    <rPh sb="3" eb="4">
      <t>エイ</t>
    </rPh>
    <rPh sb="5" eb="7">
      <t>シュイ</t>
    </rPh>
    <rPh sb="7" eb="9">
      <t>ブモン</t>
    </rPh>
    <rPh sb="10" eb="12">
      <t>ハンバイ</t>
    </rPh>
    <rPh sb="12" eb="13">
      <t>キン</t>
    </rPh>
    <rPh sb="13" eb="14">
      <t>ガク</t>
    </rPh>
    <rPh sb="16" eb="17">
      <t>ワリ</t>
    </rPh>
    <rPh sb="17" eb="18">
      <t>ミ</t>
    </rPh>
    <rPh sb="18" eb="19">
      <t>マン</t>
    </rPh>
    <rPh sb="20" eb="21">
      <t>キョウ</t>
    </rPh>
    <rPh sb="21" eb="22">
      <t>エイ</t>
    </rPh>
    <phoneticPr fontId="24"/>
  </si>
  <si>
    <t>-</t>
  </si>
  <si>
    <t>その他の畜産が主位のもの</t>
    <rPh sb="2" eb="3">
      <t>タ</t>
    </rPh>
    <rPh sb="4" eb="5">
      <t>チク</t>
    </rPh>
    <rPh sb="5" eb="6">
      <t>サン</t>
    </rPh>
    <rPh sb="7" eb="9">
      <t>シュイ</t>
    </rPh>
    <phoneticPr fontId="24"/>
  </si>
  <si>
    <t>肉用牛が主位のもの</t>
    <rPh sb="0" eb="1">
      <t>ニク</t>
    </rPh>
    <rPh sb="1" eb="2">
      <t>ヨウ</t>
    </rPh>
    <rPh sb="2" eb="3">
      <t>ウシ</t>
    </rPh>
    <rPh sb="4" eb="6">
      <t>シュイ</t>
    </rPh>
    <phoneticPr fontId="24"/>
  </si>
  <si>
    <t>酪農が主位のもの</t>
    <rPh sb="0" eb="1">
      <t>ラク</t>
    </rPh>
    <rPh sb="1" eb="2">
      <t>ノウ</t>
    </rPh>
    <rPh sb="3" eb="5">
      <t>シュイ</t>
    </rPh>
    <phoneticPr fontId="24"/>
  </si>
  <si>
    <t>花き・花木が主位のもの</t>
    <rPh sb="0" eb="1">
      <t>カ</t>
    </rPh>
    <rPh sb="3" eb="5">
      <t>カボク</t>
    </rPh>
    <rPh sb="6" eb="8">
      <t>シュイ</t>
    </rPh>
    <phoneticPr fontId="24"/>
  </si>
  <si>
    <t>果樹類が主位のもの</t>
    <rPh sb="0" eb="1">
      <t>ハテ</t>
    </rPh>
    <rPh sb="1" eb="2">
      <t>キ</t>
    </rPh>
    <rPh sb="2" eb="3">
      <t>タグイ</t>
    </rPh>
    <rPh sb="4" eb="6">
      <t>シュイ</t>
    </rPh>
    <phoneticPr fontId="24"/>
  </si>
  <si>
    <t>施設野菜が主位のもの</t>
    <rPh sb="0" eb="2">
      <t>シセツ</t>
    </rPh>
    <rPh sb="2" eb="4">
      <t>ヤサイ</t>
    </rPh>
    <rPh sb="5" eb="6">
      <t>シュ</t>
    </rPh>
    <rPh sb="6" eb="7">
      <t>クライ</t>
    </rPh>
    <phoneticPr fontId="24"/>
  </si>
  <si>
    <t>露地野菜が主位のもの</t>
    <rPh sb="0" eb="2">
      <t>ロジ</t>
    </rPh>
    <rPh sb="2" eb="4">
      <t>ヤサイ</t>
    </rPh>
    <rPh sb="5" eb="7">
      <t>シュイ</t>
    </rPh>
    <phoneticPr fontId="24"/>
  </si>
  <si>
    <t>その他の畜産</t>
    <rPh sb="2" eb="3">
      <t>タ</t>
    </rPh>
    <rPh sb="4" eb="5">
      <t>チク</t>
    </rPh>
    <rPh sb="5" eb="6">
      <t>サン</t>
    </rPh>
    <phoneticPr fontId="24"/>
  </si>
  <si>
    <t>肉用牛</t>
    <rPh sb="0" eb="1">
      <t>ニク</t>
    </rPh>
    <rPh sb="1" eb="2">
      <t>ヨウ</t>
    </rPh>
    <rPh sb="2" eb="3">
      <t>ウシ</t>
    </rPh>
    <phoneticPr fontId="24"/>
  </si>
  <si>
    <t>その他の作物</t>
    <rPh sb="2" eb="3">
      <t>タ</t>
    </rPh>
    <rPh sb="4" eb="5">
      <t>サク</t>
    </rPh>
    <rPh sb="5" eb="6">
      <t>ブツ</t>
    </rPh>
    <phoneticPr fontId="24"/>
  </si>
  <si>
    <t>花き・花木</t>
    <rPh sb="0" eb="1">
      <t>カ</t>
    </rPh>
    <rPh sb="3" eb="5">
      <t>カボク</t>
    </rPh>
    <phoneticPr fontId="24"/>
  </si>
  <si>
    <t>果樹類</t>
    <rPh sb="0" eb="1">
      <t>ハタシ</t>
    </rPh>
    <rPh sb="1" eb="2">
      <t>キ</t>
    </rPh>
    <rPh sb="2" eb="3">
      <t>タグイ</t>
    </rPh>
    <phoneticPr fontId="24"/>
  </si>
  <si>
    <t>施設野菜</t>
    <rPh sb="0" eb="2">
      <t>シセツ</t>
    </rPh>
    <rPh sb="2" eb="4">
      <t>ヤサイ</t>
    </rPh>
    <phoneticPr fontId="24"/>
  </si>
  <si>
    <t>露地野菜</t>
    <rPh sb="0" eb="2">
      <t>ロジ</t>
    </rPh>
    <rPh sb="2" eb="4">
      <t>ヤサイ</t>
    </rPh>
    <phoneticPr fontId="24"/>
  </si>
  <si>
    <t>工芸農作物</t>
    <rPh sb="0" eb="2">
      <t>コウゲイ</t>
    </rPh>
    <rPh sb="2" eb="5">
      <t>ノウサクブツ</t>
    </rPh>
    <phoneticPr fontId="24"/>
  </si>
  <si>
    <t>雑 穀 ・いも類・豆類</t>
    <rPh sb="0" eb="1">
      <t>ザツ</t>
    </rPh>
    <rPh sb="2" eb="3">
      <t>コク</t>
    </rPh>
    <rPh sb="7" eb="8">
      <t>ルイ</t>
    </rPh>
    <rPh sb="9" eb="10">
      <t>マメ</t>
    </rPh>
    <rPh sb="10" eb="11">
      <t>タグイ</t>
    </rPh>
    <phoneticPr fontId="24"/>
  </si>
  <si>
    <t>雑穀・いも類・豆類</t>
    <rPh sb="0" eb="1">
      <t>ザツ</t>
    </rPh>
    <rPh sb="1" eb="2">
      <t>コク</t>
    </rPh>
    <rPh sb="5" eb="6">
      <t>ルイ</t>
    </rPh>
    <rPh sb="7" eb="8">
      <t>マメ</t>
    </rPh>
    <rPh sb="8" eb="9">
      <t>タグイ</t>
    </rPh>
    <phoneticPr fontId="24"/>
  </si>
  <si>
    <t>小計</t>
    <rPh sb="0" eb="1">
      <t>ショウ</t>
    </rPh>
    <rPh sb="1" eb="2">
      <t>ケイ</t>
    </rPh>
    <phoneticPr fontId="24"/>
  </si>
  <si>
    <t>稲作が主位部門で２位が</t>
    <rPh sb="0" eb="2">
      <t>イナサク</t>
    </rPh>
    <rPh sb="3" eb="5">
      <t>シュイ</t>
    </rPh>
    <rPh sb="5" eb="7">
      <t>ブモン</t>
    </rPh>
    <rPh sb="9" eb="10">
      <t>イ</t>
    </rPh>
    <phoneticPr fontId="24"/>
  </si>
  <si>
    <t>準単一複合経営
（主位部門の販売金額が6割以上8割未満の経営）</t>
    <rPh sb="0" eb="1">
      <t>ジュン</t>
    </rPh>
    <rPh sb="1" eb="3">
      <t>タンイツ</t>
    </rPh>
    <rPh sb="3" eb="5">
      <t>フクゴウ</t>
    </rPh>
    <rPh sb="5" eb="7">
      <t>ケイエイ</t>
    </rPh>
    <rPh sb="9" eb="11">
      <t>シュイ</t>
    </rPh>
    <rPh sb="11" eb="13">
      <t>ブモン</t>
    </rPh>
    <rPh sb="14" eb="16">
      <t>ハンバイ</t>
    </rPh>
    <rPh sb="16" eb="18">
      <t>キンガク</t>
    </rPh>
    <rPh sb="20" eb="21">
      <t>ワリ</t>
    </rPh>
    <rPh sb="21" eb="23">
      <t>イジョウ</t>
    </rPh>
    <rPh sb="24" eb="25">
      <t>ワリ</t>
    </rPh>
    <rPh sb="25" eb="27">
      <t>ミマン</t>
    </rPh>
    <rPh sb="28" eb="30">
      <t>ケイエイ</t>
    </rPh>
    <phoneticPr fontId="24"/>
  </si>
  <si>
    <t>単一経営
（主位部門の販売金額が8割以上の経営）</t>
    <rPh sb="0" eb="1">
      <t>タン</t>
    </rPh>
    <rPh sb="1" eb="2">
      <t>イチ</t>
    </rPh>
    <rPh sb="2" eb="3">
      <t>キョウ</t>
    </rPh>
    <rPh sb="3" eb="4">
      <t>エイ</t>
    </rPh>
    <rPh sb="6" eb="8">
      <t>シュイ</t>
    </rPh>
    <rPh sb="8" eb="9">
      <t>ブ</t>
    </rPh>
    <rPh sb="9" eb="10">
      <t>モン</t>
    </rPh>
    <rPh sb="11" eb="13">
      <t>ハンバイ</t>
    </rPh>
    <rPh sb="13" eb="15">
      <t>キンガク</t>
    </rPh>
    <rPh sb="17" eb="18">
      <t>ワリ</t>
    </rPh>
    <rPh sb="18" eb="20">
      <t>イジョウ</t>
    </rPh>
    <rPh sb="21" eb="23">
      <t>ケイエイ</t>
    </rPh>
    <phoneticPr fontId="24"/>
  </si>
  <si>
    <t>面積</t>
    <rPh sb="0" eb="2">
      <t>メンセキ</t>
    </rPh>
    <phoneticPr fontId="29"/>
  </si>
  <si>
    <t>樹 園 地
の あ る
経営体数</t>
    <rPh sb="0" eb="1">
      <t>ジュ</t>
    </rPh>
    <rPh sb="2" eb="3">
      <t>エン</t>
    </rPh>
    <rPh sb="4" eb="5">
      <t>チ</t>
    </rPh>
    <rPh sb="12" eb="14">
      <t>ケイエイ</t>
    </rPh>
    <rPh sb="14" eb="16">
      <t>タイスウ</t>
    </rPh>
    <phoneticPr fontId="29"/>
  </si>
  <si>
    <t>面積計</t>
    <rPh sb="0" eb="2">
      <t>メンセキ</t>
    </rPh>
    <rPh sb="2" eb="3">
      <t>ケイ</t>
    </rPh>
    <phoneticPr fontId="29"/>
  </si>
  <si>
    <t>畑のある
経営体数</t>
    <rPh sb="0" eb="1">
      <t>ハタケ</t>
    </rPh>
    <rPh sb="5" eb="7">
      <t>ケイエイ</t>
    </rPh>
    <rPh sb="7" eb="9">
      <t>タイスウ</t>
    </rPh>
    <phoneticPr fontId="29"/>
  </si>
  <si>
    <t>田のある
経営体数</t>
    <rPh sb="0" eb="1">
      <t>デン</t>
    </rPh>
    <rPh sb="5" eb="7">
      <t>ケイエイ</t>
    </rPh>
    <rPh sb="7" eb="9">
      <t>タイスウ</t>
    </rPh>
    <phoneticPr fontId="29"/>
  </si>
  <si>
    <t>樹園地</t>
    <rPh sb="0" eb="1">
      <t>ジュ</t>
    </rPh>
    <rPh sb="1" eb="3">
      <t>エンチ</t>
    </rPh>
    <phoneticPr fontId="29"/>
  </si>
  <si>
    <t>畑</t>
    <rPh sb="0" eb="1">
      <t>ハタ</t>
    </rPh>
    <phoneticPr fontId="29"/>
  </si>
  <si>
    <t>田</t>
    <rPh sb="0" eb="1">
      <t>デン</t>
    </rPh>
    <phoneticPr fontId="29"/>
  </si>
  <si>
    <t>経営耕地
総 面 積</t>
    <rPh sb="0" eb="2">
      <t>ケイエイ</t>
    </rPh>
    <rPh sb="2" eb="4">
      <t>コウチ</t>
    </rPh>
    <rPh sb="5" eb="6">
      <t>ソウ</t>
    </rPh>
    <rPh sb="7" eb="8">
      <t>メン</t>
    </rPh>
    <rPh sb="9" eb="10">
      <t>セキ</t>
    </rPh>
    <phoneticPr fontId="29"/>
  </si>
  <si>
    <t>経営耕地
の あ る
経営体数</t>
    <rPh sb="0" eb="2">
      <t>ケイエイ</t>
    </rPh>
    <rPh sb="2" eb="4">
      <t>コウチ</t>
    </rPh>
    <rPh sb="11" eb="13">
      <t>ケイエイ</t>
    </rPh>
    <rPh sb="13" eb="15">
      <t>タイスウ</t>
    </rPh>
    <phoneticPr fontId="29"/>
  </si>
  <si>
    <t>北山村</t>
  </si>
  <si>
    <t>小関村</t>
  </si>
  <si>
    <t>富士町</t>
    <rPh sb="0" eb="3">
      <t>フジチョウ</t>
    </rPh>
    <phoneticPr fontId="22"/>
  </si>
  <si>
    <t>松梅村</t>
  </si>
  <si>
    <t>川上村</t>
  </si>
  <si>
    <t>春日村</t>
  </si>
  <si>
    <t>大和町</t>
    <rPh sb="0" eb="3">
      <t>ヤマトチョウ</t>
    </rPh>
    <phoneticPr fontId="22"/>
  </si>
  <si>
    <t>久保田町</t>
  </si>
  <si>
    <t>西川副村</t>
  </si>
  <si>
    <t>南川副町</t>
  </si>
  <si>
    <t>大詫間村</t>
  </si>
  <si>
    <t>中川副村</t>
  </si>
  <si>
    <t>新北村</t>
  </si>
  <si>
    <t>東川副村</t>
  </si>
  <si>
    <t>久保泉村</t>
  </si>
  <si>
    <t>金立村</t>
  </si>
  <si>
    <t>鍋島村</t>
  </si>
  <si>
    <t>本庄村</t>
  </si>
  <si>
    <t>北川副村</t>
  </si>
  <si>
    <t>高木瀬村</t>
  </si>
  <si>
    <t>兵庫村</t>
  </si>
  <si>
    <t>巨勢村</t>
  </si>
  <si>
    <t>嘉瀬村</t>
  </si>
  <si>
    <t>西与賀村</t>
  </si>
  <si>
    <t>旧市内</t>
    <rPh sb="0" eb="3">
      <t>キュウシナイ</t>
    </rPh>
    <phoneticPr fontId="22"/>
  </si>
  <si>
    <t>旧佐賀市</t>
    <rPh sb="0" eb="1">
      <t>キュウ</t>
    </rPh>
    <rPh sb="1" eb="2">
      <t>タスク</t>
    </rPh>
    <rPh sb="2" eb="3">
      <t>ガ</t>
    </rPh>
    <rPh sb="3" eb="4">
      <t>シ</t>
    </rPh>
    <phoneticPr fontId="22"/>
  </si>
  <si>
    <t>5億円以上</t>
    <rPh sb="1" eb="3">
      <t>オクエン</t>
    </rPh>
    <rPh sb="3" eb="5">
      <t>イジョウ</t>
    </rPh>
    <phoneticPr fontId="31"/>
  </si>
  <si>
    <t>3億円～
5億円未満</t>
    <rPh sb="1" eb="3">
      <t>オクエン</t>
    </rPh>
    <rPh sb="6" eb="8">
      <t>オクエン</t>
    </rPh>
    <phoneticPr fontId="31"/>
  </si>
  <si>
    <t>1億円～
3億円未満</t>
    <rPh sb="1" eb="3">
      <t>オクエン</t>
    </rPh>
    <rPh sb="6" eb="8">
      <t>オクエン</t>
    </rPh>
    <phoneticPr fontId="31"/>
  </si>
  <si>
    <t>5,000～
1億円未満</t>
    <rPh sb="8" eb="10">
      <t>オクエン</t>
    </rPh>
    <phoneticPr fontId="31"/>
  </si>
  <si>
    <t>年次・地域</t>
    <rPh sb="0" eb="1">
      <t>ネン</t>
    </rPh>
    <rPh sb="1" eb="2">
      <t>ジ</t>
    </rPh>
    <rPh sb="3" eb="5">
      <t>チイキ</t>
    </rPh>
    <phoneticPr fontId="22"/>
  </si>
  <si>
    <t>各年2月1日現在</t>
    <rPh sb="3" eb="4">
      <t>ガツ</t>
    </rPh>
    <rPh sb="5" eb="6">
      <t>ニチ</t>
    </rPh>
    <phoneticPr fontId="31"/>
  </si>
  <si>
    <t>X</t>
  </si>
  <si>
    <t>その他の野菜</t>
    <rPh sb="2" eb="3">
      <t>タ</t>
    </rPh>
    <rPh sb="4" eb="6">
      <t>ヤサイ</t>
    </rPh>
    <phoneticPr fontId="24"/>
  </si>
  <si>
    <t>花壇用苗もの類</t>
    <rPh sb="0" eb="2">
      <t>カダン</t>
    </rPh>
    <rPh sb="2" eb="3">
      <t>ヨウ</t>
    </rPh>
    <rPh sb="3" eb="4">
      <t>ナエ</t>
    </rPh>
    <rPh sb="6" eb="7">
      <t>ルイ</t>
    </rPh>
    <phoneticPr fontId="22"/>
  </si>
  <si>
    <t>鉢もの類</t>
    <rPh sb="0" eb="1">
      <t>ハチ</t>
    </rPh>
    <rPh sb="3" eb="4">
      <t>ルイ</t>
    </rPh>
    <phoneticPr fontId="22"/>
  </si>
  <si>
    <t>球根類</t>
    <rPh sb="0" eb="3">
      <t>キュウコンルイ</t>
    </rPh>
    <phoneticPr fontId="22"/>
  </si>
  <si>
    <t>切り花類</t>
    <rPh sb="0" eb="1">
      <t>キ</t>
    </rPh>
    <rPh sb="2" eb="3">
      <t>バナ</t>
    </rPh>
    <rPh sb="3" eb="4">
      <t>ルイ</t>
    </rPh>
    <phoneticPr fontId="22"/>
  </si>
  <si>
    <t>実経営体数</t>
    <rPh sb="0" eb="1">
      <t>ジツ</t>
    </rPh>
    <rPh sb="1" eb="4">
      <t>ケイエイタイ</t>
    </rPh>
    <rPh sb="4" eb="5">
      <t>カズ</t>
    </rPh>
    <phoneticPr fontId="22"/>
  </si>
  <si>
    <t>その他の果樹</t>
    <rPh sb="2" eb="3">
      <t>タ</t>
    </rPh>
    <rPh sb="4" eb="6">
      <t>カジュ</t>
    </rPh>
    <phoneticPr fontId="24"/>
  </si>
  <si>
    <t>その他のかんきつ類</t>
    <rPh sb="2" eb="3">
      <t>タ</t>
    </rPh>
    <rPh sb="8" eb="9">
      <t>ルイ</t>
    </rPh>
    <phoneticPr fontId="24"/>
  </si>
  <si>
    <t>温州みかん</t>
    <rPh sb="0" eb="2">
      <t>ウンシュウ</t>
    </rPh>
    <phoneticPr fontId="24"/>
  </si>
  <si>
    <t>実 人 数</t>
    <rPh sb="0" eb="1">
      <t>ジツ</t>
    </rPh>
    <rPh sb="2" eb="3">
      <t>ジン</t>
    </rPh>
    <rPh sb="4" eb="5">
      <t>カズ</t>
    </rPh>
    <phoneticPr fontId="22"/>
  </si>
  <si>
    <t>雇い入れた経営体数</t>
    <rPh sb="0" eb="3">
      <t>ヤトイイ</t>
    </rPh>
    <rPh sb="5" eb="9">
      <t>ケイエイタイスウ</t>
    </rPh>
    <phoneticPr fontId="22"/>
  </si>
  <si>
    <t>雇い入れた実経営体数</t>
    <rPh sb="0" eb="3">
      <t>ヤトイイ</t>
    </rPh>
    <rPh sb="5" eb="6">
      <t>ジツ</t>
    </rPh>
    <rPh sb="6" eb="10">
      <t>ケイエイタイスウ</t>
    </rPh>
    <phoneticPr fontId="22"/>
  </si>
  <si>
    <t>酪　　農
ヘルパー</t>
    <rPh sb="0" eb="1">
      <t>ラク</t>
    </rPh>
    <rPh sb="3" eb="4">
      <t>ノウ</t>
    </rPh>
    <phoneticPr fontId="22"/>
  </si>
  <si>
    <t>その他の
作 物 作</t>
    <rPh sb="2" eb="3">
      <t>タ</t>
    </rPh>
    <rPh sb="5" eb="6">
      <t>サク</t>
    </rPh>
    <rPh sb="7" eb="8">
      <t>ブツ</t>
    </rPh>
    <rPh sb="9" eb="10">
      <t>サク</t>
    </rPh>
    <phoneticPr fontId="22"/>
  </si>
  <si>
    <t>飼料用
作物作</t>
    <rPh sb="0" eb="3">
      <t>シリョウヨウ</t>
    </rPh>
    <rPh sb="4" eb="6">
      <t>サクモツ</t>
    </rPh>
    <rPh sb="6" eb="7">
      <t>サク</t>
    </rPh>
    <phoneticPr fontId="22"/>
  </si>
  <si>
    <t>果樹作</t>
    <rPh sb="0" eb="1">
      <t>ハタシ</t>
    </rPh>
    <rPh sb="1" eb="2">
      <t>キ</t>
    </rPh>
    <rPh sb="2" eb="3">
      <t>サク</t>
    </rPh>
    <phoneticPr fontId="22"/>
  </si>
  <si>
    <t>野菜作</t>
    <rPh sb="0" eb="1">
      <t>ノ</t>
    </rPh>
    <rPh sb="1" eb="2">
      <t>ナ</t>
    </rPh>
    <rPh sb="2" eb="3">
      <t>サク</t>
    </rPh>
    <phoneticPr fontId="22"/>
  </si>
  <si>
    <t>大豆作</t>
    <rPh sb="0" eb="1">
      <t>ダイ</t>
    </rPh>
    <rPh sb="1" eb="2">
      <t>マメ</t>
    </rPh>
    <rPh sb="2" eb="3">
      <t>サク</t>
    </rPh>
    <phoneticPr fontId="22"/>
  </si>
  <si>
    <t>麦作</t>
    <rPh sb="0" eb="1">
      <t>ムギ</t>
    </rPh>
    <rPh sb="1" eb="2">
      <t>サク</t>
    </rPh>
    <phoneticPr fontId="22"/>
  </si>
  <si>
    <t>水稲作</t>
    <rPh sb="0" eb="1">
      <t>ミズ</t>
    </rPh>
    <rPh sb="1" eb="2">
      <t>イネ</t>
    </rPh>
    <rPh sb="2" eb="3">
      <t>サク</t>
    </rPh>
    <phoneticPr fontId="22"/>
  </si>
  <si>
    <t>実経営体数</t>
    <rPh sb="0" eb="1">
      <t>ジツ</t>
    </rPh>
    <rPh sb="1" eb="4">
      <t>ケイエイタイ</t>
    </rPh>
    <rPh sb="4" eb="5">
      <t>スウ</t>
    </rPh>
    <phoneticPr fontId="22"/>
  </si>
  <si>
    <t>畜産部門
の作業を
受託した
経営体数</t>
    <rPh sb="0" eb="2">
      <t>チクサン</t>
    </rPh>
    <rPh sb="2" eb="4">
      <t>ブモン</t>
    </rPh>
    <rPh sb="6" eb="8">
      <t>サギョウ</t>
    </rPh>
    <rPh sb="10" eb="12">
      <t>ジュタク</t>
    </rPh>
    <rPh sb="15" eb="18">
      <t>ケイエイタイ</t>
    </rPh>
    <rPh sb="18" eb="19">
      <t>スウ</t>
    </rPh>
    <phoneticPr fontId="22"/>
  </si>
  <si>
    <t>耕種部門の作業を受託した経営体数</t>
    <rPh sb="0" eb="1">
      <t>コウ</t>
    </rPh>
    <rPh sb="1" eb="2">
      <t>タネ</t>
    </rPh>
    <rPh sb="2" eb="3">
      <t>ブ</t>
    </rPh>
    <rPh sb="3" eb="4">
      <t>モン</t>
    </rPh>
    <rPh sb="5" eb="6">
      <t>サク</t>
    </rPh>
    <rPh sb="6" eb="7">
      <t>ギョウ</t>
    </rPh>
    <rPh sb="8" eb="9">
      <t>ウケ</t>
    </rPh>
    <rPh sb="9" eb="10">
      <t>コトヅケ</t>
    </rPh>
    <rPh sb="12" eb="13">
      <t>キョウ</t>
    </rPh>
    <rPh sb="13" eb="14">
      <t>エイ</t>
    </rPh>
    <rPh sb="14" eb="15">
      <t>カラダ</t>
    </rPh>
    <rPh sb="15" eb="16">
      <t>スウ</t>
    </rPh>
    <phoneticPr fontId="22"/>
  </si>
  <si>
    <t>部分作業</t>
    <rPh sb="0" eb="1">
      <t>ブ</t>
    </rPh>
    <rPh sb="1" eb="2">
      <t>ブン</t>
    </rPh>
    <rPh sb="2" eb="3">
      <t>サク</t>
    </rPh>
    <rPh sb="3" eb="4">
      <t>ギョウ</t>
    </rPh>
    <phoneticPr fontId="22"/>
  </si>
  <si>
    <t>その他</t>
    <rPh sb="2" eb="3">
      <t>タ</t>
    </rPh>
    <phoneticPr fontId="22"/>
  </si>
  <si>
    <t>海外への
輸　　出</t>
    <rPh sb="0" eb="2">
      <t>カイガイ</t>
    </rPh>
    <rPh sb="5" eb="6">
      <t>ユ</t>
    </rPh>
    <rPh sb="8" eb="9">
      <t>デ</t>
    </rPh>
    <phoneticPr fontId="22"/>
  </si>
  <si>
    <t>農　　　家
レストラン</t>
    <rPh sb="0" eb="1">
      <t>ノウ</t>
    </rPh>
    <rPh sb="4" eb="5">
      <t>イエ</t>
    </rPh>
    <phoneticPr fontId="22"/>
  </si>
  <si>
    <t>貸 農 園・体験農園等</t>
    <rPh sb="0" eb="1">
      <t>カ</t>
    </rPh>
    <rPh sb="2" eb="3">
      <t>ノウ</t>
    </rPh>
    <rPh sb="4" eb="5">
      <t>エン</t>
    </rPh>
    <rPh sb="6" eb="8">
      <t>タイケン</t>
    </rPh>
    <rPh sb="8" eb="10">
      <t>ノウエン</t>
    </rPh>
    <rPh sb="10" eb="11">
      <t>トウ</t>
    </rPh>
    <phoneticPr fontId="22"/>
  </si>
  <si>
    <t>消費者に
直接販売</t>
    <rPh sb="0" eb="3">
      <t>ショウヒシャ</t>
    </rPh>
    <phoneticPr fontId="22"/>
  </si>
  <si>
    <t>農 産 物
の 加 工</t>
    <rPh sb="0" eb="1">
      <t>ノウ</t>
    </rPh>
    <rPh sb="2" eb="3">
      <t>サン</t>
    </rPh>
    <rPh sb="4" eb="5">
      <t>ブツ</t>
    </rPh>
    <phoneticPr fontId="22"/>
  </si>
  <si>
    <t>事業種類別</t>
    <rPh sb="0" eb="1">
      <t>コト</t>
    </rPh>
    <rPh sb="1" eb="2">
      <t>ギョウ</t>
    </rPh>
    <rPh sb="2" eb="3">
      <t>タネ</t>
    </rPh>
    <rPh sb="3" eb="4">
      <t>タグイ</t>
    </rPh>
    <rPh sb="4" eb="5">
      <t>ベツ</t>
    </rPh>
    <phoneticPr fontId="22"/>
  </si>
  <si>
    <t>農業生産
関連事業を
行っている
実経営体数</t>
    <rPh sb="0" eb="2">
      <t>ノウギョウ</t>
    </rPh>
    <rPh sb="2" eb="4">
      <t>セイサン</t>
    </rPh>
    <rPh sb="5" eb="6">
      <t>セキ</t>
    </rPh>
    <rPh sb="6" eb="7">
      <t>レン</t>
    </rPh>
    <rPh sb="7" eb="9">
      <t>ジギョウ</t>
    </rPh>
    <rPh sb="11" eb="12">
      <t>オコナ</t>
    </rPh>
    <rPh sb="17" eb="18">
      <t>ジツ</t>
    </rPh>
    <rPh sb="18" eb="21">
      <t>ケイエイタイ</t>
    </rPh>
    <rPh sb="21" eb="22">
      <t>ス</t>
    </rPh>
    <phoneticPr fontId="22"/>
  </si>
  <si>
    <t>農業生産
関連事業
を行って
い な い
経営体数</t>
    <rPh sb="0" eb="2">
      <t>ノウギョウ</t>
    </rPh>
    <rPh sb="2" eb="4">
      <t>セイサン</t>
    </rPh>
    <rPh sb="5" eb="7">
      <t>カンレン</t>
    </rPh>
    <rPh sb="7" eb="9">
      <t>ジギョウ</t>
    </rPh>
    <rPh sb="11" eb="12">
      <t>オコナ</t>
    </rPh>
    <rPh sb="21" eb="23">
      <t>ケイエイ</t>
    </rPh>
    <rPh sb="23" eb="25">
      <t>タイスウ</t>
    </rPh>
    <phoneticPr fontId="22"/>
  </si>
  <si>
    <t>インター
ネットに
よる販売</t>
    <rPh sb="12" eb="14">
      <t>ハンバイ</t>
    </rPh>
    <phoneticPr fontId="22"/>
  </si>
  <si>
    <t>そ の 他</t>
    <rPh sb="4" eb="5">
      <t>タ</t>
    </rPh>
    <phoneticPr fontId="22"/>
  </si>
  <si>
    <t>食 品 製
造 業 ・
外食産業</t>
    <rPh sb="0" eb="1">
      <t>ショク</t>
    </rPh>
    <rPh sb="2" eb="3">
      <t>シナ</t>
    </rPh>
    <rPh sb="4" eb="5">
      <t>セイ</t>
    </rPh>
    <rPh sb="6" eb="7">
      <t>ヅクリ</t>
    </rPh>
    <rPh sb="8" eb="9">
      <t>ギョウ</t>
    </rPh>
    <rPh sb="12" eb="14">
      <t>ガイショク</t>
    </rPh>
    <rPh sb="14" eb="15">
      <t>サン</t>
    </rPh>
    <rPh sb="15" eb="16">
      <t>ギョウ</t>
    </rPh>
    <phoneticPr fontId="22"/>
  </si>
  <si>
    <t>小売業者</t>
    <rPh sb="0" eb="2">
      <t>コウリ</t>
    </rPh>
    <rPh sb="2" eb="4">
      <t>ギョウシャ</t>
    </rPh>
    <phoneticPr fontId="22"/>
  </si>
  <si>
    <t>卸売市場</t>
    <rPh sb="0" eb="2">
      <t>オロシウ</t>
    </rPh>
    <rPh sb="2" eb="4">
      <t>イチバ</t>
    </rPh>
    <phoneticPr fontId="22"/>
  </si>
  <si>
    <t>農協以外の集出荷団体</t>
    <rPh sb="0" eb="1">
      <t>ノウ</t>
    </rPh>
    <rPh sb="1" eb="2">
      <t>キョウ</t>
    </rPh>
    <rPh sb="2" eb="4">
      <t>イガイ</t>
    </rPh>
    <phoneticPr fontId="22"/>
  </si>
  <si>
    <t>農産物の出荷先別（複数回答）</t>
    <rPh sb="0" eb="1">
      <t>ノウ</t>
    </rPh>
    <rPh sb="1" eb="2">
      <t>サン</t>
    </rPh>
    <rPh sb="2" eb="3">
      <t>ブツ</t>
    </rPh>
    <rPh sb="4" eb="5">
      <t>デ</t>
    </rPh>
    <rPh sb="5" eb="6">
      <t>ニ</t>
    </rPh>
    <rPh sb="6" eb="7">
      <t>サキ</t>
    </rPh>
    <rPh sb="7" eb="8">
      <t>ベツ</t>
    </rPh>
    <rPh sb="9" eb="11">
      <t>フクスウ</t>
    </rPh>
    <rPh sb="11" eb="13">
      <t>カイトウ</t>
    </rPh>
    <phoneticPr fontId="22"/>
  </si>
  <si>
    <t>販売の
なかった
経営体数</t>
    <rPh sb="0" eb="2">
      <t>ハンバイ</t>
    </rPh>
    <rPh sb="9" eb="11">
      <t>ケイエイ</t>
    </rPh>
    <rPh sb="11" eb="13">
      <t>タイスウ</t>
    </rPh>
    <phoneticPr fontId="22"/>
  </si>
  <si>
    <t>食品製造業 
・外食産業</t>
    <rPh sb="0" eb="1">
      <t>ショク</t>
    </rPh>
    <rPh sb="1" eb="2">
      <t>シナ</t>
    </rPh>
    <rPh sb="2" eb="3">
      <t>セイ</t>
    </rPh>
    <rPh sb="3" eb="4">
      <t>ヅクリ</t>
    </rPh>
    <rPh sb="4" eb="5">
      <t>ギョウ</t>
    </rPh>
    <rPh sb="8" eb="10">
      <t>ガイショク</t>
    </rPh>
    <rPh sb="10" eb="11">
      <t>サン</t>
    </rPh>
    <rPh sb="11" eb="12">
      <t>ギョウ</t>
    </rPh>
    <phoneticPr fontId="22"/>
  </si>
  <si>
    <t>農協以外の
集出荷団体</t>
    <rPh sb="0" eb="1">
      <t>ノウ</t>
    </rPh>
    <rPh sb="1" eb="2">
      <t>キョウ</t>
    </rPh>
    <rPh sb="2" eb="4">
      <t>イガイ</t>
    </rPh>
    <phoneticPr fontId="22"/>
  </si>
  <si>
    <t>農産物の売上１位の出荷先別</t>
    <rPh sb="0" eb="1">
      <t>ノウ</t>
    </rPh>
    <rPh sb="1" eb="2">
      <t>サン</t>
    </rPh>
    <rPh sb="2" eb="3">
      <t>ブツ</t>
    </rPh>
    <rPh sb="4" eb="5">
      <t>ウ</t>
    </rPh>
    <rPh sb="5" eb="6">
      <t>ア</t>
    </rPh>
    <rPh sb="7" eb="8">
      <t>イ</t>
    </rPh>
    <rPh sb="9" eb="10">
      <t>デ</t>
    </rPh>
    <rPh sb="10" eb="11">
      <t>ニ</t>
    </rPh>
    <rPh sb="11" eb="12">
      <t>サキ</t>
    </rPh>
    <rPh sb="12" eb="13">
      <t>ベツ</t>
    </rPh>
    <phoneticPr fontId="22"/>
  </si>
  <si>
    <t>（単位：戸）</t>
    <rPh sb="1" eb="3">
      <t>タンイ</t>
    </rPh>
    <rPh sb="4" eb="5">
      <t>コ</t>
    </rPh>
    <phoneticPr fontId="29"/>
  </si>
  <si>
    <t>副業的農家</t>
    <rPh sb="0" eb="3">
      <t>フクギョウテキ</t>
    </rPh>
    <rPh sb="3" eb="5">
      <t>ノウカ</t>
    </rPh>
    <phoneticPr fontId="22"/>
  </si>
  <si>
    <t>準主業農家</t>
    <rPh sb="0" eb="1">
      <t>ジュン</t>
    </rPh>
    <rPh sb="1" eb="5">
      <t>シュギョウノウカ</t>
    </rPh>
    <phoneticPr fontId="22"/>
  </si>
  <si>
    <t>主業農家</t>
    <rPh sb="0" eb="4">
      <t>シュギョウノウカ</t>
    </rPh>
    <phoneticPr fontId="22"/>
  </si>
  <si>
    <t>…</t>
  </si>
  <si>
    <t>みかん</t>
  </si>
  <si>
    <t>いちご</t>
  </si>
  <si>
    <t>たまねぎ</t>
  </si>
  <si>
    <t>なす</t>
  </si>
  <si>
    <t>トマト</t>
  </si>
  <si>
    <t>二条大麦</t>
  </si>
  <si>
    <t>小麦</t>
  </si>
  <si>
    <t>収穫量</t>
    <rPh sb="0" eb="2">
      <t>シュウカク</t>
    </rPh>
    <rPh sb="2" eb="3">
      <t>リョウ</t>
    </rPh>
    <phoneticPr fontId="22"/>
  </si>
  <si>
    <t>作付面積</t>
    <rPh sb="0" eb="2">
      <t>サクツ</t>
    </rPh>
    <rPh sb="2" eb="4">
      <t>メンセキ</t>
    </rPh>
    <phoneticPr fontId="22"/>
  </si>
  <si>
    <t>収穫量</t>
  </si>
  <si>
    <t>佐賀市</t>
    <rPh sb="0" eb="3">
      <t>サガシ</t>
    </rPh>
    <phoneticPr fontId="22"/>
  </si>
  <si>
    <t>佐賀県</t>
    <rPh sb="0" eb="3">
      <t>サガケン</t>
    </rPh>
    <phoneticPr fontId="22"/>
  </si>
  <si>
    <t>全国</t>
    <rPh sb="0" eb="2">
      <t>ゼンコク</t>
    </rPh>
    <phoneticPr fontId="22"/>
  </si>
  <si>
    <t>区分</t>
    <rPh sb="0" eb="2">
      <t>クブン</t>
    </rPh>
    <phoneticPr fontId="22"/>
  </si>
  <si>
    <t>田本地面積</t>
    <rPh sb="0" eb="1">
      <t>タ</t>
    </rPh>
    <rPh sb="1" eb="2">
      <t>ホン</t>
    </rPh>
    <rPh sb="2" eb="3">
      <t>チ</t>
    </rPh>
    <rPh sb="3" eb="5">
      <t>メンセキ</t>
    </rPh>
    <phoneticPr fontId="22"/>
  </si>
  <si>
    <t>畑耕地面積</t>
    <rPh sb="0" eb="1">
      <t>ハタケ</t>
    </rPh>
    <rPh sb="1" eb="3">
      <t>コウチ</t>
    </rPh>
    <rPh sb="3" eb="5">
      <t>メンセキ</t>
    </rPh>
    <phoneticPr fontId="31"/>
  </si>
  <si>
    <t>田耕地面積</t>
    <rPh sb="0" eb="1">
      <t>タ</t>
    </rPh>
    <rPh sb="1" eb="3">
      <t>コウチ</t>
    </rPh>
    <rPh sb="3" eb="5">
      <t>メンセキ</t>
    </rPh>
    <phoneticPr fontId="22"/>
  </si>
  <si>
    <t>耕地面積</t>
    <rPh sb="0" eb="2">
      <t>コウチ</t>
    </rPh>
    <rPh sb="2" eb="4">
      <t>メンセキ</t>
    </rPh>
    <phoneticPr fontId="22"/>
  </si>
  <si>
    <t>年　次</t>
    <rPh sb="0" eb="1">
      <t>トシ</t>
    </rPh>
    <rPh sb="2" eb="3">
      <t>ツギ</t>
    </rPh>
    <phoneticPr fontId="22"/>
  </si>
  <si>
    <t>各年7月15日現在</t>
    <rPh sb="0" eb="2">
      <t>カクネン</t>
    </rPh>
    <rPh sb="3" eb="4">
      <t>ガツ</t>
    </rPh>
    <rPh sb="6" eb="7">
      <t>ニチ</t>
    </rPh>
    <rPh sb="7" eb="9">
      <t>ゲンザイ</t>
    </rPh>
    <phoneticPr fontId="31"/>
  </si>
  <si>
    <t>（単位：ha）</t>
    <rPh sb="1" eb="3">
      <t>タンイ</t>
    </rPh>
    <phoneticPr fontId="22"/>
  </si>
  <si>
    <t>資料：農業委員会</t>
  </si>
  <si>
    <t>久保田町</t>
    <rPh sb="0" eb="3">
      <t>クボタ</t>
    </rPh>
    <rPh sb="3" eb="4">
      <t>マチ</t>
    </rPh>
    <phoneticPr fontId="22"/>
  </si>
  <si>
    <t>東与賀町</t>
    <rPh sb="0" eb="1">
      <t>ヒガシ</t>
    </rPh>
    <rPh sb="1" eb="2">
      <t>ヨ</t>
    </rPh>
    <rPh sb="2" eb="3">
      <t>ガ</t>
    </rPh>
    <rPh sb="3" eb="4">
      <t>マチ</t>
    </rPh>
    <phoneticPr fontId="22"/>
  </si>
  <si>
    <t>川副町</t>
    <rPh sb="0" eb="3">
      <t>カワソエマチ</t>
    </rPh>
    <phoneticPr fontId="22"/>
  </si>
  <si>
    <t>三瀬村</t>
    <rPh sb="0" eb="2">
      <t>ミツセ</t>
    </rPh>
    <rPh sb="2" eb="3">
      <t>ムラ</t>
    </rPh>
    <phoneticPr fontId="22"/>
  </si>
  <si>
    <t>富士町</t>
    <rPh sb="0" eb="2">
      <t>フジ</t>
    </rPh>
    <rPh sb="2" eb="3">
      <t>マチ</t>
    </rPh>
    <phoneticPr fontId="22"/>
  </si>
  <si>
    <t>大和町</t>
    <rPh sb="0" eb="2">
      <t>ヤマト</t>
    </rPh>
    <rPh sb="2" eb="3">
      <t>マチ</t>
    </rPh>
    <phoneticPr fontId="22"/>
  </si>
  <si>
    <t>諸富町</t>
    <rPh sb="0" eb="2">
      <t>モロドミ</t>
    </rPh>
    <rPh sb="2" eb="3">
      <t>マチ</t>
    </rPh>
    <phoneticPr fontId="22"/>
  </si>
  <si>
    <t>蓮池</t>
  </si>
  <si>
    <t>久保泉</t>
  </si>
  <si>
    <t>金立</t>
  </si>
  <si>
    <t>鍋島</t>
  </si>
  <si>
    <t>本庄</t>
  </si>
  <si>
    <t>北川副</t>
  </si>
  <si>
    <t>高木瀬</t>
  </si>
  <si>
    <t>兵庫</t>
  </si>
  <si>
    <t>巨勢</t>
  </si>
  <si>
    <t>嘉瀬</t>
  </si>
  <si>
    <t>西与賀</t>
  </si>
  <si>
    <t>旧市内</t>
  </si>
  <si>
    <t>面 積</t>
  </si>
  <si>
    <t>件 数</t>
  </si>
  <si>
    <t>タイトル</t>
    <phoneticPr fontId="22"/>
  </si>
  <si>
    <t>掲載年次・年度</t>
    <rPh sb="0" eb="2">
      <t>ケイサイ</t>
    </rPh>
    <rPh sb="2" eb="4">
      <t>ネンジ</t>
    </rPh>
    <rPh sb="5" eb="7">
      <t>ネンド</t>
    </rPh>
    <phoneticPr fontId="22"/>
  </si>
  <si>
    <t>組織経営</t>
    <rPh sb="0" eb="2">
      <t>ソシキ</t>
    </rPh>
    <rPh sb="2" eb="4">
      <t>ケイエイ</t>
    </rPh>
    <phoneticPr fontId="22"/>
  </si>
  <si>
    <t>合同会社</t>
    <rPh sb="0" eb="2">
      <t>ゴウドウ</t>
    </rPh>
    <rPh sb="2" eb="4">
      <t>ガイシャ</t>
    </rPh>
    <phoneticPr fontId="22"/>
  </si>
  <si>
    <t>くり</t>
  </si>
  <si>
    <t>うめ</t>
  </si>
  <si>
    <t>すもも</t>
  </si>
  <si>
    <t>キウイフルーツ</t>
  </si>
  <si>
    <t>かき</t>
  </si>
  <si>
    <t>作付面積</t>
  </si>
  <si>
    <t>きゅうり</t>
  </si>
  <si>
    <t>キャベツ</t>
  </si>
  <si>
    <t>だいこん</t>
  </si>
  <si>
    <t>れんこん</t>
  </si>
  <si>
    <t>ほうれんそう</t>
  </si>
  <si>
    <t>アスパラガス</t>
  </si>
  <si>
    <t>うちハウスみかん</t>
  </si>
  <si>
    <t>地 区 名</t>
  </si>
  <si>
    <t>総　数</t>
  </si>
  <si>
    <t>販売
なし</t>
    <rPh sb="0" eb="2">
      <t>ハンバイ</t>
    </rPh>
    <phoneticPr fontId="31"/>
  </si>
  <si>
    <t>観光
農園</t>
    <rPh sb="0" eb="2">
      <t>カンコウ</t>
    </rPh>
    <rPh sb="3" eb="5">
      <t>ノウエン</t>
    </rPh>
    <phoneticPr fontId="22"/>
  </si>
  <si>
    <t>農家
民宿</t>
    <rPh sb="0" eb="2">
      <t>ノウカ</t>
    </rPh>
    <rPh sb="3" eb="5">
      <t>ミンシュク</t>
    </rPh>
    <phoneticPr fontId="22"/>
  </si>
  <si>
    <t>家族
経営体</t>
    <rPh sb="0" eb="2">
      <t>カゾク</t>
    </rPh>
    <rPh sb="3" eb="6">
      <t>ケイエイタイ</t>
    </rPh>
    <phoneticPr fontId="22"/>
  </si>
  <si>
    <t>家族
経営体</t>
    <rPh sb="0" eb="2">
      <t>カゾク</t>
    </rPh>
    <rPh sb="3" eb="5">
      <t>ケイエイ</t>
    </rPh>
    <rPh sb="5" eb="6">
      <t>タイ</t>
    </rPh>
    <phoneticPr fontId="22"/>
  </si>
  <si>
    <t>農協</t>
    <rPh sb="0" eb="1">
      <t>ノウ</t>
    </rPh>
    <rPh sb="1" eb="2">
      <t>キョウ</t>
    </rPh>
    <phoneticPr fontId="22"/>
  </si>
  <si>
    <t>販売の
あった
実経営体数</t>
    <rPh sb="0" eb="1">
      <t>ハン</t>
    </rPh>
    <rPh sb="1" eb="2">
      <t>バイ</t>
    </rPh>
    <phoneticPr fontId="22"/>
  </si>
  <si>
    <t>借入耕地
の あ る
経営体数</t>
  </si>
  <si>
    <t>総  数</t>
  </si>
  <si>
    <t>50万円
未満</t>
  </si>
  <si>
    <t>50～100
万円未満</t>
  </si>
  <si>
    <t>300～500
万円未満</t>
  </si>
  <si>
    <t>3,000～5,000
万円未満</t>
  </si>
  <si>
    <t>蓮池町2－1</t>
  </si>
  <si>
    <t>東与賀町</t>
  </si>
  <si>
    <t>南山村2－2</t>
  </si>
  <si>
    <t>南山村2－1</t>
  </si>
  <si>
    <t>ブロッコリー</t>
  </si>
  <si>
    <t>にんじん</t>
  </si>
  <si>
    <t>さといも</t>
  </si>
  <si>
    <t>やまのいも</t>
  </si>
  <si>
    <t>はくさい</t>
  </si>
  <si>
    <t>ピーマン</t>
  </si>
  <si>
    <t>メロン</t>
  </si>
  <si>
    <t>レタス</t>
  </si>
  <si>
    <t>すいか</t>
  </si>
  <si>
    <t>ねぎ</t>
  </si>
  <si>
    <t>りんご</t>
  </si>
  <si>
    <t>ぶどう</t>
  </si>
  <si>
    <t>もも</t>
  </si>
  <si>
    <t>水稲</t>
    <rPh sb="0" eb="2">
      <t>スイトウ</t>
    </rPh>
    <phoneticPr fontId="22"/>
  </si>
  <si>
    <t>大豆</t>
    <rPh sb="0" eb="2">
      <t>ダイズ</t>
    </rPh>
    <phoneticPr fontId="22"/>
  </si>
  <si>
    <t>うち冬春きゅうり</t>
    <rPh sb="2" eb="3">
      <t>フユ</t>
    </rPh>
    <rPh sb="3" eb="4">
      <t>ハル</t>
    </rPh>
    <phoneticPr fontId="22"/>
  </si>
  <si>
    <t>うち冬春トマト</t>
    <rPh sb="2" eb="3">
      <t>フユ</t>
    </rPh>
    <rPh sb="3" eb="4">
      <t>ハル</t>
    </rPh>
    <phoneticPr fontId="22"/>
  </si>
  <si>
    <t>うち冬春なす</t>
    <rPh sb="2" eb="3">
      <t>フユ</t>
    </rPh>
    <rPh sb="3" eb="4">
      <t>ハル</t>
    </rPh>
    <phoneticPr fontId="22"/>
  </si>
  <si>
    <t>うち冬キャベツ</t>
    <rPh sb="2" eb="3">
      <t>フユ</t>
    </rPh>
    <phoneticPr fontId="22"/>
  </si>
  <si>
    <t>うち秋冬だいこん</t>
    <rPh sb="2" eb="3">
      <t>アキ</t>
    </rPh>
    <rPh sb="3" eb="4">
      <t>フユ</t>
    </rPh>
    <phoneticPr fontId="22"/>
  </si>
  <si>
    <t>日本なし</t>
    <rPh sb="0" eb="2">
      <t>ニホン</t>
    </rPh>
    <phoneticPr fontId="22"/>
  </si>
  <si>
    <t>法人化していない</t>
    <rPh sb="0" eb="2">
      <t>ホウジン</t>
    </rPh>
    <rPh sb="2" eb="3">
      <t>カ</t>
    </rPh>
    <phoneticPr fontId="29"/>
  </si>
  <si>
    <t>地方公共
団体・
財産区</t>
    <rPh sb="0" eb="2">
      <t>チホウ</t>
    </rPh>
    <rPh sb="2" eb="4">
      <t>コウキョウ</t>
    </rPh>
    <rPh sb="5" eb="6">
      <t>ダン</t>
    </rPh>
    <rPh sb="6" eb="7">
      <t>タイ</t>
    </rPh>
    <rPh sb="9" eb="12">
      <t>ザイサンク</t>
    </rPh>
    <phoneticPr fontId="22"/>
  </si>
  <si>
    <t>稲　作</t>
    <rPh sb="0" eb="1">
      <t>イネ</t>
    </rPh>
    <rPh sb="2" eb="3">
      <t>サク</t>
    </rPh>
    <phoneticPr fontId="24"/>
  </si>
  <si>
    <t>麦　類　作</t>
    <rPh sb="0" eb="1">
      <t>ムギ</t>
    </rPh>
    <rPh sb="2" eb="3">
      <t>タグイ</t>
    </rPh>
    <rPh sb="4" eb="5">
      <t>サク</t>
    </rPh>
    <phoneticPr fontId="24"/>
  </si>
  <si>
    <t>酪　農</t>
    <rPh sb="0" eb="1">
      <t>ラク</t>
    </rPh>
    <rPh sb="2" eb="3">
      <t>ノウ</t>
    </rPh>
    <phoneticPr fontId="24"/>
  </si>
  <si>
    <t>養　豚</t>
    <rPh sb="0" eb="1">
      <t>オサム</t>
    </rPh>
    <rPh sb="2" eb="3">
      <t>ブタ</t>
    </rPh>
    <phoneticPr fontId="24"/>
  </si>
  <si>
    <t>養　鶏</t>
    <rPh sb="0" eb="1">
      <t>オサム</t>
    </rPh>
    <rPh sb="2" eb="3">
      <t>ニワトリ</t>
    </rPh>
    <phoneticPr fontId="24"/>
  </si>
  <si>
    <t>養　蚕</t>
    <rPh sb="0" eb="1">
      <t>オサム</t>
    </rPh>
    <rPh sb="2" eb="3">
      <t>カイコ</t>
    </rPh>
    <phoneticPr fontId="24"/>
  </si>
  <si>
    <t>販　売　の　あ　っ　た　経　営　体</t>
    <rPh sb="0" eb="1">
      <t>ハン</t>
    </rPh>
    <rPh sb="2" eb="3">
      <t>バイ</t>
    </rPh>
    <rPh sb="12" eb="13">
      <t>キョウ</t>
    </rPh>
    <rPh sb="14" eb="15">
      <t>エイ</t>
    </rPh>
    <rPh sb="16" eb="17">
      <t>タイ</t>
    </rPh>
    <phoneticPr fontId="24"/>
  </si>
  <si>
    <t>平成22年</t>
    <rPh sb="0" eb="2">
      <t>ヘイセイ</t>
    </rPh>
    <rPh sb="4" eb="5">
      <t>ネン</t>
    </rPh>
    <phoneticPr fontId="22"/>
  </si>
  <si>
    <t>合　　計</t>
    <rPh sb="0" eb="1">
      <t>ゴウ</t>
    </rPh>
    <rPh sb="3" eb="4">
      <t>ケイ</t>
    </rPh>
    <phoneticPr fontId="22"/>
  </si>
  <si>
    <t>諸富町</t>
    <rPh sb="0" eb="1">
      <t>モロ</t>
    </rPh>
    <rPh sb="1" eb="2">
      <t>トミ</t>
    </rPh>
    <rPh sb="2" eb="3">
      <t>マチ</t>
    </rPh>
    <phoneticPr fontId="22"/>
  </si>
  <si>
    <t>川副町</t>
    <rPh sb="0" eb="1">
      <t>カワ</t>
    </rPh>
    <rPh sb="1" eb="2">
      <t>フク</t>
    </rPh>
    <rPh sb="2" eb="3">
      <t>マチ</t>
    </rPh>
    <phoneticPr fontId="22"/>
  </si>
  <si>
    <t>三瀬村</t>
    <phoneticPr fontId="22"/>
  </si>
  <si>
    <t>常雇い</t>
    <rPh sb="0" eb="1">
      <t>ジョウ</t>
    </rPh>
    <rPh sb="1" eb="2">
      <t>ヤトイ</t>
    </rPh>
    <phoneticPr fontId="22"/>
  </si>
  <si>
    <t>臨時雇い
（手伝い等を含む）</t>
    <rPh sb="0" eb="2">
      <t>リンジ</t>
    </rPh>
    <rPh sb="2" eb="3">
      <t>ヤトイ</t>
    </rPh>
    <rPh sb="6" eb="8">
      <t>テツダ</t>
    </rPh>
    <rPh sb="9" eb="10">
      <t>トウ</t>
    </rPh>
    <rPh sb="11" eb="12">
      <t>フク</t>
    </rPh>
    <phoneticPr fontId="22"/>
  </si>
  <si>
    <t>雇用者</t>
    <rPh sb="0" eb="3">
      <t>コヨウシャ</t>
    </rPh>
    <phoneticPr fontId="22"/>
  </si>
  <si>
    <t xml:space="preserve"> … </t>
  </si>
  <si>
    <t>（単位：経営体，ha）</t>
    <rPh sb="1" eb="3">
      <t>タンイ</t>
    </rPh>
    <rPh sb="4" eb="7">
      <t>ケイエイタイ</t>
    </rPh>
    <phoneticPr fontId="29"/>
  </si>
  <si>
    <t>令和元年</t>
    <rPh sb="0" eb="2">
      <t>レイワ</t>
    </rPh>
    <rPh sb="2" eb="3">
      <t>ガン</t>
    </rPh>
    <phoneticPr fontId="22"/>
  </si>
  <si>
    <t>栽培面積</t>
    <rPh sb="0" eb="2">
      <t>サイバイ</t>
    </rPh>
    <rPh sb="2" eb="4">
      <t>メンセキ</t>
    </rPh>
    <phoneticPr fontId="22"/>
  </si>
  <si>
    <t>経営体数</t>
    <rPh sb="0" eb="3">
      <t>ケイエイタイ</t>
    </rPh>
    <rPh sb="3" eb="4">
      <t>スウ</t>
    </rPh>
    <phoneticPr fontId="22"/>
  </si>
  <si>
    <t>作物</t>
    <rPh sb="0" eb="2">
      <t>サクモツ</t>
    </rPh>
    <phoneticPr fontId="22"/>
  </si>
  <si>
    <t>（単位：経営体，ha）</t>
    <rPh sb="1" eb="3">
      <t>タンイ</t>
    </rPh>
    <rPh sb="4" eb="7">
      <t>ケイエイタイ</t>
    </rPh>
    <phoneticPr fontId="22"/>
  </si>
  <si>
    <t>品目</t>
    <rPh sb="0" eb="2">
      <t>ヒンモク</t>
    </rPh>
    <phoneticPr fontId="22"/>
  </si>
  <si>
    <t>65歳未満の
農業専従者がいる</t>
    <rPh sb="2" eb="3">
      <t>サイ</t>
    </rPh>
    <rPh sb="3" eb="5">
      <t>ミマン</t>
    </rPh>
    <rPh sb="7" eb="9">
      <t>ノウギョウ</t>
    </rPh>
    <rPh sb="9" eb="12">
      <t>センジュウシャ</t>
    </rPh>
    <phoneticPr fontId="22"/>
  </si>
  <si>
    <t>乾燥・調製</t>
    <rPh sb="0" eb="2">
      <t>カンソウ</t>
    </rPh>
    <rPh sb="3" eb="5">
      <t>チョウセイ</t>
    </rPh>
    <phoneticPr fontId="48"/>
  </si>
  <si>
    <t>稲刈り・脱穀</t>
    <rPh sb="0" eb="2">
      <t>イネカ</t>
    </rPh>
    <rPh sb="4" eb="6">
      <t>ダッコク</t>
    </rPh>
    <phoneticPr fontId="48"/>
  </si>
  <si>
    <t>防　除</t>
    <rPh sb="0" eb="1">
      <t>ボウ</t>
    </rPh>
    <rPh sb="2" eb="3">
      <t>ジョ</t>
    </rPh>
    <phoneticPr fontId="48"/>
  </si>
  <si>
    <t>田　植</t>
    <rPh sb="0" eb="1">
      <t>タ</t>
    </rPh>
    <rPh sb="2" eb="3">
      <t>ショク</t>
    </rPh>
    <phoneticPr fontId="48"/>
  </si>
  <si>
    <t>耕起・代かき</t>
  </si>
  <si>
    <t>育　苗</t>
    <rPh sb="0" eb="1">
      <t>イク</t>
    </rPh>
    <rPh sb="2" eb="3">
      <t>ナエ</t>
    </rPh>
    <phoneticPr fontId="48"/>
  </si>
  <si>
    <t>実経営体数</t>
    <rPh sb="0" eb="1">
      <t>ジツ</t>
    </rPh>
    <rPh sb="1" eb="4">
      <t>ケイエイタイ</t>
    </rPh>
    <rPh sb="4" eb="5">
      <t>スウ</t>
    </rPh>
    <phoneticPr fontId="48"/>
  </si>
  <si>
    <t>全　作　業</t>
    <rPh sb="0" eb="1">
      <t>ゼン</t>
    </rPh>
    <rPh sb="2" eb="3">
      <t>サク</t>
    </rPh>
    <rPh sb="4" eb="5">
      <t>ギョウ</t>
    </rPh>
    <phoneticPr fontId="22"/>
  </si>
  <si>
    <t>計</t>
    <rPh sb="0" eb="1">
      <t>ケイ</t>
    </rPh>
    <phoneticPr fontId="48"/>
  </si>
  <si>
    <t>面　積</t>
    <rPh sb="0" eb="1">
      <t>メン</t>
    </rPh>
    <rPh sb="2" eb="3">
      <t>セキ</t>
    </rPh>
    <phoneticPr fontId="48"/>
  </si>
  <si>
    <t>経営体数</t>
    <rPh sb="0" eb="3">
      <t>ケイエイタイ</t>
    </rPh>
    <rPh sb="3" eb="4">
      <t>スウ</t>
    </rPh>
    <phoneticPr fontId="48"/>
  </si>
  <si>
    <t>注）各年の数値は1月1日から12月31日までの合計。</t>
    <rPh sb="0" eb="1">
      <t>チュウ</t>
    </rPh>
    <rPh sb="2" eb="4">
      <t>カクネン</t>
    </rPh>
    <rPh sb="5" eb="7">
      <t>スウチ</t>
    </rPh>
    <rPh sb="9" eb="10">
      <t>ガツ</t>
    </rPh>
    <rPh sb="11" eb="12">
      <t>ニチ</t>
    </rPh>
    <rPh sb="16" eb="17">
      <t>ガツ</t>
    </rPh>
    <rPh sb="19" eb="20">
      <t>ニチ</t>
    </rPh>
    <rPh sb="23" eb="25">
      <t>ゴウケイ</t>
    </rPh>
    <phoneticPr fontId="22"/>
  </si>
  <si>
    <t>(単位：ha，ｔ)</t>
    <rPh sb="1" eb="3">
      <t>タンイ</t>
    </rPh>
    <phoneticPr fontId="22"/>
  </si>
  <si>
    <t>（単位：件，㎡）</t>
    <phoneticPr fontId="22"/>
  </si>
  <si>
    <t>借入耕地
面　積</t>
    <phoneticPr fontId="22"/>
  </si>
  <si>
    <t>令和2年2月1日現在</t>
    <rPh sb="0" eb="2">
      <t>レイワ</t>
    </rPh>
    <rPh sb="3" eb="4">
      <t>ネン</t>
    </rPh>
    <rPh sb="5" eb="6">
      <t>ガツ</t>
    </rPh>
    <rPh sb="7" eb="8">
      <t>ニチ</t>
    </rPh>
    <rPh sb="8" eb="10">
      <t>ゲンザイ</t>
    </rPh>
    <phoneticPr fontId="22"/>
  </si>
  <si>
    <t>令和2年</t>
    <rPh sb="0" eb="2">
      <t>レイワ</t>
    </rPh>
    <rPh sb="3" eb="4">
      <t>ネン</t>
    </rPh>
    <phoneticPr fontId="22"/>
  </si>
  <si>
    <t>令和2年2月1日現在</t>
    <rPh sb="0" eb="2">
      <t>レイワ</t>
    </rPh>
    <rPh sb="3" eb="4">
      <t>ネン</t>
    </rPh>
    <rPh sb="4" eb="5">
      <t>ヘイネン</t>
    </rPh>
    <rPh sb="5" eb="6">
      <t>ガツ</t>
    </rPh>
    <rPh sb="7" eb="8">
      <t>ニチ</t>
    </rPh>
    <rPh sb="8" eb="10">
      <t>ゲンザイ</t>
    </rPh>
    <phoneticPr fontId="22"/>
  </si>
  <si>
    <t>0.3 ha以上　～　0.5 ha未満</t>
    <rPh sb="6" eb="8">
      <t>イジョウ</t>
    </rPh>
    <rPh sb="17" eb="19">
      <t>ミマン</t>
    </rPh>
    <phoneticPr fontId="22"/>
  </si>
  <si>
    <t>0.5 ha以上　～　1.0 ha未満</t>
    <rPh sb="6" eb="8">
      <t>イジョウ</t>
    </rPh>
    <rPh sb="17" eb="19">
      <t>ミマン</t>
    </rPh>
    <phoneticPr fontId="22"/>
  </si>
  <si>
    <t>1.0 ha以上　～　1.5 ha未満</t>
    <rPh sb="6" eb="8">
      <t>イジョウ</t>
    </rPh>
    <rPh sb="17" eb="19">
      <t>ミマン</t>
    </rPh>
    <phoneticPr fontId="22"/>
  </si>
  <si>
    <t>1.5 ha以上　～　2.0 ha未満</t>
    <rPh sb="6" eb="8">
      <t>イジョウ</t>
    </rPh>
    <rPh sb="17" eb="19">
      <t>ミマン</t>
    </rPh>
    <phoneticPr fontId="22"/>
  </si>
  <si>
    <t>2.0 ha以上　～　3.0 ha以上</t>
    <rPh sb="6" eb="8">
      <t>イジョウ</t>
    </rPh>
    <rPh sb="17" eb="19">
      <t>イジョウ</t>
    </rPh>
    <phoneticPr fontId="22"/>
  </si>
  <si>
    <t>3.0 ha以上  　～　  5.0 ha未満</t>
    <rPh sb="6" eb="8">
      <t>イジョウ</t>
    </rPh>
    <phoneticPr fontId="22"/>
  </si>
  <si>
    <t>5.0 ha以上  　～　 10.0 ha未満</t>
    <rPh sb="6" eb="8">
      <t>イジョウ</t>
    </rPh>
    <phoneticPr fontId="22"/>
  </si>
  <si>
    <t>10.0 ha以上 　～　 20.0 ha未満</t>
    <rPh sb="7" eb="9">
      <t>イジョウ</t>
    </rPh>
    <phoneticPr fontId="22"/>
  </si>
  <si>
    <t>20.0 ha以上 　～　 30.0 ha未満</t>
    <rPh sb="7" eb="9">
      <t>イジョウ</t>
    </rPh>
    <phoneticPr fontId="22"/>
  </si>
  <si>
    <t>30.0 ha以上 　～　 50.0 ha未満</t>
    <rPh sb="7" eb="9">
      <t>イジョウ</t>
    </rPh>
    <phoneticPr fontId="22"/>
  </si>
  <si>
    <t>50.0 ha以上 　～　100.0 ha未満</t>
    <rPh sb="7" eb="9">
      <t>イジョウ</t>
    </rPh>
    <phoneticPr fontId="22"/>
  </si>
  <si>
    <t>平成27年</t>
    <rPh sb="0" eb="2">
      <t>ヘイセイ</t>
    </rPh>
    <rPh sb="4" eb="5">
      <t>ネン</t>
    </rPh>
    <phoneticPr fontId="22"/>
  </si>
  <si>
    <t>令和2年
佐賀市総計</t>
    <rPh sb="0" eb="2">
      <t>レイワ</t>
    </rPh>
    <rPh sb="3" eb="4">
      <t>ネン</t>
    </rPh>
    <rPh sb="4" eb="5">
      <t>ヘイネン</t>
    </rPh>
    <rPh sb="5" eb="6">
      <t>タスク</t>
    </rPh>
    <rPh sb="6" eb="7">
      <t>ガ</t>
    </rPh>
    <rPh sb="7" eb="8">
      <t>シ</t>
    </rPh>
    <rPh sb="8" eb="9">
      <t>フサ</t>
    </rPh>
    <rPh sb="9" eb="10">
      <t>ケイ</t>
    </rPh>
    <phoneticPr fontId="22"/>
  </si>
  <si>
    <t>日本なし</t>
    <rPh sb="0" eb="2">
      <t>ニホン</t>
    </rPh>
    <phoneticPr fontId="22"/>
  </si>
  <si>
    <t>びわ</t>
    <phoneticPr fontId="22"/>
  </si>
  <si>
    <t>（単位：経営体，人，日人）</t>
    <rPh sb="1" eb="3">
      <t>タンイ</t>
    </rPh>
    <rPh sb="4" eb="7">
      <t>ケイエイタイ</t>
    </rPh>
    <rPh sb="8" eb="9">
      <t>ヒト</t>
    </rPh>
    <rPh sb="10" eb="11">
      <t>ニチ</t>
    </rPh>
    <rPh sb="11" eb="12">
      <t>ニン</t>
    </rPh>
    <phoneticPr fontId="29"/>
  </si>
  <si>
    <t>延べ人日</t>
    <rPh sb="0" eb="1">
      <t>ノ</t>
    </rPh>
    <rPh sb="2" eb="3">
      <t>ニン</t>
    </rPh>
    <rPh sb="3" eb="4">
      <t>ニチ</t>
    </rPh>
    <phoneticPr fontId="22"/>
  </si>
  <si>
    <t>再生可能
エネルギー
発電</t>
    <phoneticPr fontId="22"/>
  </si>
  <si>
    <t>令和2年</t>
    <rPh sb="0" eb="2">
      <t>レイワ</t>
    </rPh>
    <phoneticPr fontId="22"/>
  </si>
  <si>
    <t>総　数</t>
    <rPh sb="0" eb="1">
      <t>ソウ</t>
    </rPh>
    <rPh sb="2" eb="3">
      <t>スウ</t>
    </rPh>
    <phoneticPr fontId="22"/>
  </si>
  <si>
    <t>（単位：経営体，ha）</t>
    <rPh sb="1" eb="3">
      <t>タンイ</t>
    </rPh>
    <rPh sb="4" eb="7">
      <t>ケイエイタイ</t>
    </rPh>
    <phoneticPr fontId="48"/>
  </si>
  <si>
    <t>X</t>
    <phoneticPr fontId="48"/>
  </si>
  <si>
    <t>（単位：経営体，頭，100羽）</t>
    <rPh sb="1" eb="3">
      <t>タンイ</t>
    </rPh>
    <rPh sb="4" eb="7">
      <t>ケイエイタイ</t>
    </rPh>
    <rPh sb="8" eb="9">
      <t>トウ</t>
    </rPh>
    <rPh sb="13" eb="14">
      <t>ワ</t>
    </rPh>
    <phoneticPr fontId="48"/>
  </si>
  <si>
    <t>乳用牛</t>
    <rPh sb="0" eb="3">
      <t>ニュウヨウギュウ</t>
    </rPh>
    <phoneticPr fontId="48"/>
  </si>
  <si>
    <t>肉用牛</t>
    <rPh sb="0" eb="3">
      <t>ニクヨウギュウ</t>
    </rPh>
    <phoneticPr fontId="48"/>
  </si>
  <si>
    <t>豚</t>
    <rPh sb="0" eb="1">
      <t>ブタ</t>
    </rPh>
    <phoneticPr fontId="48"/>
  </si>
  <si>
    <t>採卵鶏</t>
    <rPh sb="0" eb="3">
      <t>サイランケイ</t>
    </rPh>
    <phoneticPr fontId="48"/>
  </si>
  <si>
    <t>ブロイラー</t>
    <phoneticPr fontId="48"/>
  </si>
  <si>
    <t>きのこの栽培，その他の農業経営</t>
    <rPh sb="4" eb="6">
      <t>サイバイ</t>
    </rPh>
    <rPh sb="9" eb="10">
      <t>タ</t>
    </rPh>
    <rPh sb="11" eb="13">
      <t>ノウギョウ</t>
    </rPh>
    <rPh sb="13" eb="15">
      <t>ケイエイ</t>
    </rPh>
    <phoneticPr fontId="48"/>
  </si>
  <si>
    <t>（単位：戸，ha）</t>
    <rPh sb="1" eb="3">
      <t>タンイ</t>
    </rPh>
    <rPh sb="4" eb="5">
      <t>コ</t>
    </rPh>
    <phoneticPr fontId="48"/>
  </si>
  <si>
    <t>総数</t>
    <rPh sb="0" eb="2">
      <t>ソウスウ</t>
    </rPh>
    <phoneticPr fontId="48"/>
  </si>
  <si>
    <t>販売農家</t>
    <rPh sb="0" eb="2">
      <t>ハンバイ</t>
    </rPh>
    <rPh sb="2" eb="4">
      <t>ノウカ</t>
    </rPh>
    <phoneticPr fontId="48"/>
  </si>
  <si>
    <t>自給的農家</t>
    <rPh sb="0" eb="3">
      <t>ジキュウテキ</t>
    </rPh>
    <rPh sb="3" eb="5">
      <t>ノウカ</t>
    </rPh>
    <phoneticPr fontId="48"/>
  </si>
  <si>
    <t>農家数</t>
    <rPh sb="0" eb="2">
      <t>ノウカ</t>
    </rPh>
    <rPh sb="2" eb="3">
      <t>スウ</t>
    </rPh>
    <phoneticPr fontId="48"/>
  </si>
  <si>
    <t>面積</t>
    <rPh sb="0" eb="2">
      <t>メンセキ</t>
    </rPh>
    <phoneticPr fontId="48"/>
  </si>
  <si>
    <t>経営耕地のある農家</t>
    <rPh sb="0" eb="2">
      <t>ケイエイ</t>
    </rPh>
    <rPh sb="2" eb="4">
      <t>コウチ</t>
    </rPh>
    <rPh sb="7" eb="9">
      <t>ノウカ</t>
    </rPh>
    <phoneticPr fontId="48"/>
  </si>
  <si>
    <t>貸付耕地のある農家</t>
    <rPh sb="0" eb="2">
      <t>カシツケ</t>
    </rPh>
    <rPh sb="2" eb="4">
      <t>コウチ</t>
    </rPh>
    <rPh sb="7" eb="9">
      <t>ノウカ</t>
    </rPh>
    <phoneticPr fontId="48"/>
  </si>
  <si>
    <t>79. 主要農作物作付面積</t>
    <rPh sb="11" eb="12">
      <t>メン</t>
    </rPh>
    <rPh sb="12" eb="13">
      <t>セキ</t>
    </rPh>
    <phoneticPr fontId="22"/>
  </si>
  <si>
    <t>X</t>
    <phoneticPr fontId="22"/>
  </si>
  <si>
    <t>1,000～3,000
万円未満</t>
    <phoneticPr fontId="22"/>
  </si>
  <si>
    <t>500～1,000
万円未満</t>
    <phoneticPr fontId="22"/>
  </si>
  <si>
    <t>100～300
万円未満</t>
    <phoneticPr fontId="22"/>
  </si>
  <si>
    <t>計</t>
    <rPh sb="0" eb="1">
      <t>ケイ</t>
    </rPh>
    <phoneticPr fontId="22"/>
  </si>
  <si>
    <t>その他の作物が主位のもの</t>
    <rPh sb="2" eb="3">
      <t>タ</t>
    </rPh>
    <rPh sb="4" eb="6">
      <t>サクモツ</t>
    </rPh>
    <rPh sb="7" eb="9">
      <t>シュイ</t>
    </rPh>
    <phoneticPr fontId="24"/>
  </si>
  <si>
    <t>総数</t>
    <rPh sb="0" eb="2">
      <t>ソウスウ</t>
    </rPh>
    <phoneticPr fontId="22"/>
  </si>
  <si>
    <t>作付（栽培）実経営体数</t>
    <rPh sb="0" eb="1">
      <t>サク</t>
    </rPh>
    <rPh sb="1" eb="2">
      <t>ヅケ</t>
    </rPh>
    <rPh sb="3" eb="5">
      <t>サイバイ</t>
    </rPh>
    <rPh sb="6" eb="7">
      <t>ジツ</t>
    </rPh>
    <rPh sb="7" eb="9">
      <t>ケイエイ</t>
    </rPh>
    <rPh sb="9" eb="10">
      <t>タイ</t>
    </rPh>
    <rPh sb="10" eb="11">
      <t>スウ</t>
    </rPh>
    <phoneticPr fontId="24"/>
  </si>
  <si>
    <t>作付（栽培）面積</t>
    <rPh sb="0" eb="2">
      <t>サクツケ</t>
    </rPh>
    <rPh sb="3" eb="5">
      <t>サイバイ</t>
    </rPh>
    <rPh sb="6" eb="8">
      <t>メンセキ</t>
    </rPh>
    <phoneticPr fontId="22"/>
  </si>
  <si>
    <t>稲
（飼料用を除く）</t>
    <rPh sb="0" eb="1">
      <t>イネ</t>
    </rPh>
    <rPh sb="3" eb="6">
      <t>シリョウヨウ</t>
    </rPh>
    <rPh sb="7" eb="8">
      <t>ノゾ</t>
    </rPh>
    <phoneticPr fontId="24"/>
  </si>
  <si>
    <t>作付経営体数</t>
    <rPh sb="0" eb="1">
      <t>サク</t>
    </rPh>
    <rPh sb="1" eb="2">
      <t>ヅケ</t>
    </rPh>
    <rPh sb="2" eb="4">
      <t>ケイエイ</t>
    </rPh>
    <rPh sb="4" eb="5">
      <t>タイ</t>
    </rPh>
    <rPh sb="5" eb="6">
      <t>スウ</t>
    </rPh>
    <phoneticPr fontId="24"/>
  </si>
  <si>
    <t>水稲</t>
    <rPh sb="0" eb="2">
      <t>スイトウ</t>
    </rPh>
    <phoneticPr fontId="24"/>
  </si>
  <si>
    <t>作付面積</t>
    <rPh sb="0" eb="1">
      <t>サク</t>
    </rPh>
    <rPh sb="1" eb="2">
      <t>ヅケ</t>
    </rPh>
    <rPh sb="2" eb="3">
      <t>メン</t>
    </rPh>
    <rPh sb="3" eb="4">
      <t>セキ</t>
    </rPh>
    <phoneticPr fontId="24"/>
  </si>
  <si>
    <t>麦　類</t>
    <rPh sb="0" eb="1">
      <t>ムギ</t>
    </rPh>
    <rPh sb="2" eb="3">
      <t>タグイ</t>
    </rPh>
    <phoneticPr fontId="24"/>
  </si>
  <si>
    <t>作付経営体数</t>
  </si>
  <si>
    <t>小麦</t>
    <rPh sb="0" eb="2">
      <t>コムギ</t>
    </rPh>
    <phoneticPr fontId="24"/>
  </si>
  <si>
    <t>大麦・裸麦</t>
    <rPh sb="0" eb="2">
      <t>オオムギ</t>
    </rPh>
    <rPh sb="3" eb="4">
      <t>ハダカ</t>
    </rPh>
    <rPh sb="4" eb="5">
      <t>ムギ</t>
    </rPh>
    <phoneticPr fontId="24"/>
  </si>
  <si>
    <t>雑　穀</t>
    <rPh sb="0" eb="1">
      <t>ザツ</t>
    </rPh>
    <rPh sb="2" eb="3">
      <t>コク</t>
    </rPh>
    <phoneticPr fontId="24"/>
  </si>
  <si>
    <t>そば</t>
    <phoneticPr fontId="24"/>
  </si>
  <si>
    <t>その他の雑穀</t>
    <rPh sb="2" eb="3">
      <t>タ</t>
    </rPh>
    <rPh sb="4" eb="6">
      <t>ザッコク</t>
    </rPh>
    <phoneticPr fontId="24"/>
  </si>
  <si>
    <t>いも類</t>
    <rPh sb="2" eb="3">
      <t>ルイ</t>
    </rPh>
    <phoneticPr fontId="24"/>
  </si>
  <si>
    <t>ばれいしょ</t>
    <phoneticPr fontId="24"/>
  </si>
  <si>
    <t>かんしょ</t>
    <phoneticPr fontId="24"/>
  </si>
  <si>
    <t>豆　類</t>
    <rPh sb="0" eb="1">
      <t>マメ</t>
    </rPh>
    <rPh sb="2" eb="3">
      <t>タグイ</t>
    </rPh>
    <phoneticPr fontId="24"/>
  </si>
  <si>
    <t>作付実経営体数</t>
    <rPh sb="0" eb="1">
      <t>サク</t>
    </rPh>
    <rPh sb="1" eb="2">
      <t>ヅケ</t>
    </rPh>
    <rPh sb="2" eb="3">
      <t>ジツ</t>
    </rPh>
    <rPh sb="3" eb="5">
      <t>ケイエイ</t>
    </rPh>
    <rPh sb="5" eb="6">
      <t>タイ</t>
    </rPh>
    <rPh sb="6" eb="7">
      <t>スウ</t>
    </rPh>
    <phoneticPr fontId="24"/>
  </si>
  <si>
    <t>大豆</t>
    <rPh sb="0" eb="2">
      <t>ダイズ</t>
    </rPh>
    <phoneticPr fontId="24"/>
  </si>
  <si>
    <t>小豆</t>
    <rPh sb="0" eb="2">
      <t>アズキ</t>
    </rPh>
    <phoneticPr fontId="24"/>
  </si>
  <si>
    <t>その他の豆類</t>
    <rPh sb="2" eb="3">
      <t>タ</t>
    </rPh>
    <rPh sb="4" eb="6">
      <t>マメルイ</t>
    </rPh>
    <phoneticPr fontId="24"/>
  </si>
  <si>
    <t>工芸農作物</t>
    <rPh sb="0" eb="2">
      <t>コウゲイ</t>
    </rPh>
    <rPh sb="2" eb="5">
      <t>ノウサクモツ</t>
    </rPh>
    <phoneticPr fontId="24"/>
  </si>
  <si>
    <t>作付（栽培）経営体数</t>
    <rPh sb="0" eb="1">
      <t>サク</t>
    </rPh>
    <rPh sb="1" eb="2">
      <t>ヅケ</t>
    </rPh>
    <rPh sb="3" eb="4">
      <t>サイ</t>
    </rPh>
    <rPh sb="4" eb="5">
      <t>ツチカウ</t>
    </rPh>
    <rPh sb="6" eb="8">
      <t>ケイエイ</t>
    </rPh>
    <rPh sb="8" eb="9">
      <t>タイ</t>
    </rPh>
    <rPh sb="9" eb="10">
      <t>スウ</t>
    </rPh>
    <phoneticPr fontId="24"/>
  </si>
  <si>
    <t>作付（栽培）面積</t>
    <rPh sb="0" eb="1">
      <t>サク</t>
    </rPh>
    <rPh sb="1" eb="2">
      <t>ヅケ</t>
    </rPh>
    <rPh sb="6" eb="7">
      <t>メン</t>
    </rPh>
    <rPh sb="7" eb="8">
      <t>セキ</t>
    </rPh>
    <phoneticPr fontId="24"/>
  </si>
  <si>
    <t>野菜類</t>
    <rPh sb="0" eb="1">
      <t>ノ</t>
    </rPh>
    <rPh sb="1" eb="2">
      <t>ナ</t>
    </rPh>
    <rPh sb="2" eb="3">
      <t>ルイ</t>
    </rPh>
    <phoneticPr fontId="24"/>
  </si>
  <si>
    <t>露地</t>
    <rPh sb="0" eb="2">
      <t>ロジ</t>
    </rPh>
    <phoneticPr fontId="24"/>
  </si>
  <si>
    <t>施設</t>
    <rPh sb="0" eb="2">
      <t>シセツ</t>
    </rPh>
    <phoneticPr fontId="24"/>
  </si>
  <si>
    <t>果樹類</t>
    <rPh sb="0" eb="2">
      <t>カジュ</t>
    </rPh>
    <rPh sb="2" eb="3">
      <t>ルイ</t>
    </rPh>
    <phoneticPr fontId="24"/>
  </si>
  <si>
    <t>栽培実経営体数</t>
    <rPh sb="2" eb="3">
      <t>ジツ</t>
    </rPh>
    <rPh sb="3" eb="5">
      <t>ケイエイ</t>
    </rPh>
    <rPh sb="5" eb="6">
      <t>タイ</t>
    </rPh>
    <rPh sb="6" eb="7">
      <t>スウ</t>
    </rPh>
    <phoneticPr fontId="24"/>
  </si>
  <si>
    <t>栽培経営体数</t>
    <rPh sb="0" eb="1">
      <t>サイ</t>
    </rPh>
    <rPh sb="1" eb="2">
      <t>ツチカウ</t>
    </rPh>
    <rPh sb="2" eb="4">
      <t>ケイエイ</t>
    </rPh>
    <rPh sb="4" eb="5">
      <t>タイ</t>
    </rPh>
    <rPh sb="5" eb="6">
      <t>スウ</t>
    </rPh>
    <phoneticPr fontId="24"/>
  </si>
  <si>
    <t>栽培面積</t>
    <rPh sb="2" eb="3">
      <t>メン</t>
    </rPh>
    <rPh sb="3" eb="4">
      <t>セキ</t>
    </rPh>
    <phoneticPr fontId="24"/>
  </si>
  <si>
    <t>花き類・花木</t>
    <rPh sb="0" eb="1">
      <t>ハナ</t>
    </rPh>
    <rPh sb="2" eb="3">
      <t>ルイ</t>
    </rPh>
    <rPh sb="4" eb="5">
      <t>ハナ</t>
    </rPh>
    <rPh sb="5" eb="6">
      <t>キ</t>
    </rPh>
    <phoneticPr fontId="24"/>
  </si>
  <si>
    <t>作付（栽培）実経営体数</t>
    <rPh sb="0" eb="1">
      <t>サク</t>
    </rPh>
    <rPh sb="1" eb="2">
      <t>ヅケ</t>
    </rPh>
    <rPh sb="6" eb="7">
      <t>ジツ</t>
    </rPh>
    <rPh sb="7" eb="9">
      <t>ケイエイ</t>
    </rPh>
    <rPh sb="9" eb="10">
      <t>タイ</t>
    </rPh>
    <rPh sb="10" eb="11">
      <t>スウ</t>
    </rPh>
    <phoneticPr fontId="24"/>
  </si>
  <si>
    <t>令和2年2月1日現在</t>
    <rPh sb="0" eb="2">
      <t>レイワ</t>
    </rPh>
    <rPh sb="3" eb="4">
      <t>ネン</t>
    </rPh>
    <rPh sb="5" eb="6">
      <t>ガツ</t>
    </rPh>
    <rPh sb="7" eb="8">
      <t>ニチ</t>
    </rPh>
    <rPh sb="8" eb="10">
      <t>ゲンザイ</t>
    </rPh>
    <phoneticPr fontId="22"/>
  </si>
  <si>
    <t>（再掲）借入耕地</t>
    <rPh sb="1" eb="3">
      <t>サイケイ</t>
    </rPh>
    <phoneticPr fontId="22"/>
  </si>
  <si>
    <t>58. 【農業経営体】 農産物販売金額規模別</t>
    <rPh sb="5" eb="7">
      <t>ノウギョウ</t>
    </rPh>
    <rPh sb="7" eb="9">
      <t>ケイエイ</t>
    </rPh>
    <rPh sb="9" eb="10">
      <t>タイ</t>
    </rPh>
    <rPh sb="19" eb="20">
      <t>キ</t>
    </rPh>
    <rPh sb="20" eb="21">
      <t>ボ</t>
    </rPh>
    <rPh sb="21" eb="22">
      <t>ベツ</t>
    </rPh>
    <phoneticPr fontId="31"/>
  </si>
  <si>
    <t>63. 【農業経営体】 販売目的の家畜等を飼養している経営体数と</t>
    <rPh sb="5" eb="6">
      <t>ノウ</t>
    </rPh>
    <rPh sb="6" eb="7">
      <t>ギョウ</t>
    </rPh>
    <rPh sb="7" eb="9">
      <t>ケイエイ</t>
    </rPh>
    <rPh sb="9" eb="10">
      <t>タイ</t>
    </rPh>
    <rPh sb="17" eb="19">
      <t>カチク</t>
    </rPh>
    <rPh sb="19" eb="20">
      <t>トウ</t>
    </rPh>
    <rPh sb="21" eb="23">
      <t>シヨウ</t>
    </rPh>
    <rPh sb="27" eb="29">
      <t>ケイエイ</t>
    </rPh>
    <phoneticPr fontId="22"/>
  </si>
  <si>
    <t>（単位：経営体，人）</t>
    <rPh sb="1" eb="3">
      <t>タンイ</t>
    </rPh>
    <rPh sb="4" eb="7">
      <t>ケイエイタイ</t>
    </rPh>
    <rPh sb="8" eb="9">
      <t>ヒト</t>
    </rPh>
    <phoneticPr fontId="29"/>
  </si>
  <si>
    <t>人数</t>
    <rPh sb="0" eb="2">
      <t>ニンズウ</t>
    </rPh>
    <phoneticPr fontId="22"/>
  </si>
  <si>
    <t>68. 【農業経営体】 農業生産関連事業を行っている経営体の</t>
    <rPh sb="5" eb="6">
      <t>ノウ</t>
    </rPh>
    <rPh sb="6" eb="7">
      <t>ギョウ</t>
    </rPh>
    <rPh sb="7" eb="9">
      <t>ケイエイ</t>
    </rPh>
    <rPh sb="9" eb="10">
      <t>タイ</t>
    </rPh>
    <rPh sb="12" eb="14">
      <t>ノウギョウ</t>
    </rPh>
    <rPh sb="14" eb="16">
      <t>セイサン</t>
    </rPh>
    <rPh sb="16" eb="18">
      <t>カンレン</t>
    </rPh>
    <rPh sb="18" eb="20">
      <t>ジギョウ</t>
    </rPh>
    <rPh sb="21" eb="22">
      <t>オコナ</t>
    </rPh>
    <rPh sb="26" eb="29">
      <t>ケイエイタイ</t>
    </rPh>
    <phoneticPr fontId="22"/>
  </si>
  <si>
    <t>小売業</t>
    <rPh sb="0" eb="3">
      <t>コウリギョウ</t>
    </rPh>
    <phoneticPr fontId="22"/>
  </si>
  <si>
    <t>計</t>
    <rPh sb="0" eb="1">
      <t>ケイ</t>
    </rPh>
    <phoneticPr fontId="19"/>
  </si>
  <si>
    <t>250日以上</t>
    <rPh sb="3" eb="4">
      <t>ニチ</t>
    </rPh>
    <rPh sb="4" eb="6">
      <t>イジョウ</t>
    </rPh>
    <phoneticPr fontId="22"/>
  </si>
  <si>
    <t>総数</t>
    <rPh sb="0" eb="2">
      <t>ソウスウ</t>
    </rPh>
    <phoneticPr fontId="22"/>
  </si>
  <si>
    <t>男</t>
    <rPh sb="0" eb="1">
      <t>ダン</t>
    </rPh>
    <phoneticPr fontId="22"/>
  </si>
  <si>
    <t>女</t>
    <rPh sb="0" eb="1">
      <t>ジョ</t>
    </rPh>
    <phoneticPr fontId="22"/>
  </si>
  <si>
    <t>１～29日</t>
    <rPh sb="4" eb="5">
      <t>ニチ</t>
    </rPh>
    <phoneticPr fontId="22"/>
  </si>
  <si>
    <t>30～59</t>
    <phoneticPr fontId="22"/>
  </si>
  <si>
    <t>60～99</t>
    <phoneticPr fontId="22"/>
  </si>
  <si>
    <t>100～149</t>
    <phoneticPr fontId="22"/>
  </si>
  <si>
    <t>150～199</t>
    <phoneticPr fontId="22"/>
  </si>
  <si>
    <t>200～249</t>
    <phoneticPr fontId="22"/>
  </si>
  <si>
    <t>総数</t>
    <rPh sb="0" eb="2">
      <t>ソウスウ</t>
    </rPh>
    <phoneticPr fontId="19"/>
  </si>
  <si>
    <t>男</t>
    <rPh sb="0" eb="1">
      <t>ダン</t>
    </rPh>
    <phoneticPr fontId="19"/>
  </si>
  <si>
    <t>女</t>
    <rPh sb="0" eb="1">
      <t>ジョ</t>
    </rPh>
    <phoneticPr fontId="19"/>
  </si>
  <si>
    <t>15～29歳</t>
    <rPh sb="5" eb="6">
      <t>サイ</t>
    </rPh>
    <phoneticPr fontId="19"/>
  </si>
  <si>
    <t>30～44歳</t>
    <rPh sb="5" eb="6">
      <t>サイ</t>
    </rPh>
    <phoneticPr fontId="19"/>
  </si>
  <si>
    <t>45～59歳</t>
    <rPh sb="5" eb="6">
      <t>サイ</t>
    </rPh>
    <phoneticPr fontId="19"/>
  </si>
  <si>
    <t>75歳以上</t>
    <rPh sb="2" eb="3">
      <t>サイ</t>
    </rPh>
    <rPh sb="3" eb="5">
      <t>イジョウ</t>
    </rPh>
    <phoneticPr fontId="19"/>
  </si>
  <si>
    <t>60～99日</t>
    <rPh sb="5" eb="6">
      <t>ニチ</t>
    </rPh>
    <phoneticPr fontId="22"/>
  </si>
  <si>
    <t>飼養（出荷）経営体数</t>
    <rPh sb="0" eb="1">
      <t>シ</t>
    </rPh>
    <rPh sb="1" eb="2">
      <t>ヨウ</t>
    </rPh>
    <rPh sb="3" eb="5">
      <t>シュッカ</t>
    </rPh>
    <rPh sb="6" eb="9">
      <t>ケイエイタイ</t>
    </rPh>
    <rPh sb="9" eb="10">
      <t>スウ</t>
    </rPh>
    <phoneticPr fontId="48"/>
  </si>
  <si>
    <t>飼養（出荷）頭羽数</t>
    <rPh sb="0" eb="2">
      <t>シヨウ</t>
    </rPh>
    <rPh sb="3" eb="5">
      <t>シュッカ</t>
    </rPh>
    <rPh sb="6" eb="7">
      <t>トウ</t>
    </rPh>
    <rPh sb="7" eb="8">
      <t>ワ</t>
    </rPh>
    <rPh sb="8" eb="9">
      <t>スウ</t>
    </rPh>
    <phoneticPr fontId="48"/>
  </si>
  <si>
    <t>計</t>
  </si>
  <si>
    <t>データを活用した農業を行っている経営体</t>
  </si>
  <si>
    <t>小計</t>
  </si>
  <si>
    <t>水稲</t>
  </si>
  <si>
    <t>大豆</t>
  </si>
  <si>
    <t>野菜</t>
  </si>
  <si>
    <t>果樹</t>
  </si>
  <si>
    <t>その他</t>
  </si>
  <si>
    <t>経営体数</t>
  </si>
  <si>
    <t>面積</t>
  </si>
  <si>
    <t>データを取得
して活用</t>
    <phoneticPr fontId="22"/>
  </si>
  <si>
    <t>データを取得・
記録して活用</t>
    <phoneticPr fontId="22"/>
  </si>
  <si>
    <t>データを取得・
分析して活用</t>
    <phoneticPr fontId="22"/>
  </si>
  <si>
    <t>データを活用し
た農業を行って
いない経営体</t>
    <phoneticPr fontId="22"/>
  </si>
  <si>
    <t>作付 
（栽培）
 面積</t>
    <phoneticPr fontId="22"/>
  </si>
  <si>
    <t>作付 
（栽培）
 実経営
体数</t>
    <phoneticPr fontId="22"/>
  </si>
  <si>
    <t>有機農業に
取り組んで
いない</t>
    <phoneticPr fontId="22"/>
  </si>
  <si>
    <t>…</t>
    <phoneticPr fontId="22"/>
  </si>
  <si>
    <t>59. 【農業経営体】 販売目的の作物の類別作付（栽培）経営体数と</t>
    <rPh sb="20" eb="21">
      <t>ルイ</t>
    </rPh>
    <phoneticPr fontId="22"/>
  </si>
  <si>
    <t>60～74歳</t>
    <rPh sb="5" eb="6">
      <t>サイ</t>
    </rPh>
    <phoneticPr fontId="19"/>
  </si>
  <si>
    <t>有機農業に取り組んでいる</t>
    <phoneticPr fontId="48"/>
  </si>
  <si>
    <t>※ご覧になりたい表の表番号またはタイトルをクリックすると該当の表を見ることができます。</t>
    <phoneticPr fontId="22"/>
  </si>
  <si>
    <t>74. 【農業経営体（個人経営）】自営農業従事日数階層別の農業従事者数</t>
    <rPh sb="17" eb="19">
      <t>ジエイ</t>
    </rPh>
    <rPh sb="19" eb="21">
      <t>ノウギョウ</t>
    </rPh>
    <rPh sb="21" eb="23">
      <t>ジュウジ</t>
    </rPh>
    <rPh sb="23" eb="25">
      <t>ニッスウ</t>
    </rPh>
    <rPh sb="25" eb="28">
      <t>カイソウベツ</t>
    </rPh>
    <rPh sb="29" eb="31">
      <t>ノウギョウ</t>
    </rPh>
    <rPh sb="31" eb="34">
      <t>ジュウジシャ</t>
    </rPh>
    <rPh sb="34" eb="35">
      <t>スウ</t>
    </rPh>
    <phoneticPr fontId="22"/>
  </si>
  <si>
    <t>75. 【農業経営体（個人経営）】年齢階層別の基幹的農業従事者数</t>
    <rPh sb="5" eb="7">
      <t>ノウギョウ</t>
    </rPh>
    <rPh sb="7" eb="9">
      <t>ケイエイ</t>
    </rPh>
    <rPh sb="9" eb="10">
      <t>タイ</t>
    </rPh>
    <rPh sb="11" eb="13">
      <t>コジン</t>
    </rPh>
    <rPh sb="13" eb="15">
      <t>ケイエイ</t>
    </rPh>
    <phoneticPr fontId="22"/>
  </si>
  <si>
    <t>注）2015年調査結果まで掲載していた「借入耕地のある農家」について，</t>
    <rPh sb="0" eb="1">
      <t>チュウ</t>
    </rPh>
    <rPh sb="6" eb="7">
      <t>ネン</t>
    </rPh>
    <rPh sb="7" eb="9">
      <t>チョウサ</t>
    </rPh>
    <rPh sb="9" eb="11">
      <t>ケッカ</t>
    </rPh>
    <rPh sb="13" eb="15">
      <t>ケイサイ</t>
    </rPh>
    <rPh sb="20" eb="22">
      <t>シャクニュウ</t>
    </rPh>
    <rPh sb="22" eb="24">
      <t>コウチ</t>
    </rPh>
    <rPh sb="27" eb="29">
      <t>ノウカ</t>
    </rPh>
    <phoneticPr fontId="22"/>
  </si>
  <si>
    <t>　　2020年調査から集計されないため非掲載。</t>
    <rPh sb="6" eb="7">
      <t>ネン</t>
    </rPh>
    <rPh sb="7" eb="9">
      <t>チョウサ</t>
    </rPh>
    <rPh sb="11" eb="13">
      <t>シュウケイ</t>
    </rPh>
    <rPh sb="19" eb="20">
      <t>ヒ</t>
    </rPh>
    <rPh sb="20" eb="22">
      <t>ケイサイ</t>
    </rPh>
    <phoneticPr fontId="22"/>
  </si>
  <si>
    <t>令和3年</t>
    <rPh sb="0" eb="2">
      <t>レイワ</t>
    </rPh>
    <phoneticPr fontId="22"/>
  </si>
  <si>
    <t>資料：ＤＸ推進課（農林水産省「農林業センサス」）</t>
    <rPh sb="5" eb="7">
      <t>スイシン</t>
    </rPh>
    <rPh sb="7" eb="8">
      <t>カ</t>
    </rPh>
    <rPh sb="15" eb="18">
      <t>ノウリンギョウ</t>
    </rPh>
    <phoneticPr fontId="22"/>
  </si>
  <si>
    <t>資料：ＤＸ推進課（農林水産省「農林業センサス」）</t>
    <rPh sb="5" eb="7">
      <t>スイシン</t>
    </rPh>
    <rPh sb="7" eb="8">
      <t>カ</t>
    </rPh>
    <rPh sb="15" eb="18">
      <t>ノウリンギョウ</t>
    </rPh>
    <phoneticPr fontId="31"/>
  </si>
  <si>
    <t>資料：ＤＸ推進課（農林水産省「作物統計調査」）</t>
    <rPh sb="5" eb="7">
      <t>スイシン</t>
    </rPh>
    <rPh sb="7" eb="8">
      <t>カ</t>
    </rPh>
    <rPh sb="9" eb="11">
      <t>ノウリン</t>
    </rPh>
    <rPh sb="11" eb="14">
      <t>スイサンショウ</t>
    </rPh>
    <rPh sb="15" eb="17">
      <t>サクモツ</t>
    </rPh>
    <rPh sb="19" eb="21">
      <t>チョウサ</t>
    </rPh>
    <phoneticPr fontId="22"/>
  </si>
  <si>
    <t>資料：ＤＸ推進課（農林水産省「耕地面積調査」）</t>
    <rPh sb="0" eb="2">
      <t>シリョウ</t>
    </rPh>
    <rPh sb="5" eb="7">
      <t>スイシン</t>
    </rPh>
    <rPh sb="7" eb="8">
      <t>カ</t>
    </rPh>
    <rPh sb="9" eb="11">
      <t>ノウリン</t>
    </rPh>
    <rPh sb="11" eb="14">
      <t>スイサンショウ</t>
    </rPh>
    <rPh sb="15" eb="17">
      <t>コウチ</t>
    </rPh>
    <rPh sb="16" eb="17">
      <t>チ</t>
    </rPh>
    <rPh sb="17" eb="19">
      <t>メンセキ</t>
    </rPh>
    <rPh sb="19" eb="21">
      <t>チョウサ</t>
    </rPh>
    <phoneticPr fontId="22"/>
  </si>
  <si>
    <t>　4</t>
    <phoneticPr fontId="22"/>
  </si>
  <si>
    <t>　5</t>
    <phoneticPr fontId="22"/>
  </si>
  <si>
    <t>令和4年</t>
    <rPh sb="0" eb="2">
      <t>レイワ</t>
    </rPh>
    <phoneticPr fontId="22"/>
  </si>
  <si>
    <t>令和２年</t>
  </si>
  <si>
    <t>平成２２，２７，令和２年</t>
  </si>
  <si>
    <t>52. 【農林業経営体】 経営体数（令和２年）</t>
    <rPh sb="5" eb="8">
      <t>ノウリンギョウ</t>
    </rPh>
    <rPh sb="8" eb="10">
      <t>ケイエイ</t>
    </rPh>
    <rPh sb="10" eb="11">
      <t>カラダ</t>
    </rPh>
    <rPh sb="13" eb="15">
      <t>ケイエイ</t>
    </rPh>
    <rPh sb="15" eb="16">
      <t>タイ</t>
    </rPh>
    <rPh sb="16" eb="17">
      <t>スウ</t>
    </rPh>
    <rPh sb="18" eb="20">
      <t>レイワ</t>
    </rPh>
    <rPh sb="21" eb="22">
      <t>ネン</t>
    </rPh>
    <phoneticPr fontId="22"/>
  </si>
  <si>
    <t>53. 【農林業経営体】 組織形態別経営体数（令和２年）</t>
    <rPh sb="5" eb="8">
      <t>ノウリンギョウ</t>
    </rPh>
    <rPh sb="8" eb="10">
      <t>ケイエイ</t>
    </rPh>
    <rPh sb="10" eb="11">
      <t>カラダ</t>
    </rPh>
    <rPh sb="13" eb="15">
      <t>ソシキ</t>
    </rPh>
    <rPh sb="15" eb="17">
      <t>ケイタイ</t>
    </rPh>
    <rPh sb="17" eb="18">
      <t>ベツ</t>
    </rPh>
    <rPh sb="18" eb="20">
      <t>ケイエイ</t>
    </rPh>
    <rPh sb="20" eb="22">
      <t>タイスウ</t>
    </rPh>
    <rPh sb="23" eb="25">
      <t>レイワ</t>
    </rPh>
    <rPh sb="26" eb="27">
      <t>ネン</t>
    </rPh>
    <phoneticPr fontId="22"/>
  </si>
  <si>
    <t>54. 【農業経営体】 組織形態別経営体数（令和２年）</t>
    <rPh sb="5" eb="7">
      <t>ノウギョウ</t>
    </rPh>
    <rPh sb="7" eb="9">
      <t>ケイエイ</t>
    </rPh>
    <rPh sb="9" eb="10">
      <t>カラダ</t>
    </rPh>
    <rPh sb="12" eb="14">
      <t>ソシキ</t>
    </rPh>
    <rPh sb="14" eb="16">
      <t>ケイタイ</t>
    </rPh>
    <rPh sb="16" eb="17">
      <t>ベツ</t>
    </rPh>
    <rPh sb="17" eb="20">
      <t>ケイエイタイ</t>
    </rPh>
    <rPh sb="20" eb="21">
      <t>スウ</t>
    </rPh>
    <rPh sb="22" eb="24">
      <t>レイワ</t>
    </rPh>
    <rPh sb="25" eb="26">
      <t>ネン</t>
    </rPh>
    <phoneticPr fontId="22"/>
  </si>
  <si>
    <t>55. 【農業経営体】 経営耕地面積規模別経営体数（令和２年）</t>
    <rPh sb="5" eb="7">
      <t>ノウギョウ</t>
    </rPh>
    <rPh sb="7" eb="9">
      <t>ケイエイ</t>
    </rPh>
    <rPh sb="9" eb="10">
      <t>カラダ</t>
    </rPh>
    <rPh sb="12" eb="14">
      <t>ケイエイ</t>
    </rPh>
    <rPh sb="14" eb="16">
      <t>コウチ</t>
    </rPh>
    <rPh sb="16" eb="18">
      <t>メンセキ</t>
    </rPh>
    <rPh sb="18" eb="21">
      <t>キボベツ</t>
    </rPh>
    <rPh sb="21" eb="24">
      <t>ケイエイタイ</t>
    </rPh>
    <rPh sb="24" eb="25">
      <t>カズ</t>
    </rPh>
    <rPh sb="26" eb="28">
      <t>レイワ</t>
    </rPh>
    <rPh sb="29" eb="30">
      <t>ネン</t>
    </rPh>
    <phoneticPr fontId="22"/>
  </si>
  <si>
    <t>56. 【農業経営体】 農業経営組織別経営体数（令和２年）</t>
    <rPh sb="5" eb="6">
      <t>ノウ</t>
    </rPh>
    <rPh sb="6" eb="7">
      <t>ギョウ</t>
    </rPh>
    <rPh sb="7" eb="10">
      <t>ケイエイタイ</t>
    </rPh>
    <rPh sb="12" eb="14">
      <t>ノウギョウ</t>
    </rPh>
    <rPh sb="14" eb="16">
      <t>ケイエイ</t>
    </rPh>
    <rPh sb="16" eb="18">
      <t>ソシキ</t>
    </rPh>
    <rPh sb="18" eb="19">
      <t>ベツ</t>
    </rPh>
    <rPh sb="19" eb="22">
      <t>ケイエイタイ</t>
    </rPh>
    <rPh sb="22" eb="23">
      <t>スウ</t>
    </rPh>
    <rPh sb="24" eb="26">
      <t>レイワ</t>
    </rPh>
    <rPh sb="27" eb="28">
      <t>ネン</t>
    </rPh>
    <phoneticPr fontId="22"/>
  </si>
  <si>
    <t>57. 【農業経営体】 土地‐経営耕地の状況（令和２年）</t>
    <rPh sb="5" eb="6">
      <t>ノウ</t>
    </rPh>
    <rPh sb="6" eb="7">
      <t>ギョウ</t>
    </rPh>
    <rPh sb="7" eb="10">
      <t>ケイエイタイ</t>
    </rPh>
    <rPh sb="12" eb="14">
      <t>トチ</t>
    </rPh>
    <rPh sb="15" eb="17">
      <t>ケイエイ</t>
    </rPh>
    <rPh sb="17" eb="19">
      <t>コウチ</t>
    </rPh>
    <rPh sb="20" eb="22">
      <t>ジョウキョウ</t>
    </rPh>
    <rPh sb="23" eb="25">
      <t>レイワ</t>
    </rPh>
    <rPh sb="26" eb="27">
      <t>ネン</t>
    </rPh>
    <phoneticPr fontId="22"/>
  </si>
  <si>
    <t>農業経営体数（平成２２，２７，令和２年）</t>
    <rPh sb="0" eb="1">
      <t>ノウ</t>
    </rPh>
    <rPh sb="1" eb="2">
      <t>ギョウ</t>
    </rPh>
    <rPh sb="2" eb="3">
      <t>キョウ</t>
    </rPh>
    <rPh sb="3" eb="4">
      <t>エイ</t>
    </rPh>
    <rPh sb="4" eb="5">
      <t>タイ</t>
    </rPh>
    <rPh sb="5" eb="6">
      <t>カズ</t>
    </rPh>
    <rPh sb="7" eb="9">
      <t>ヘイセイ</t>
    </rPh>
    <rPh sb="15" eb="17">
      <t>レイワ</t>
    </rPh>
    <rPh sb="18" eb="19">
      <t>ネン</t>
    </rPh>
    <phoneticPr fontId="31"/>
  </si>
  <si>
    <t>作付（栽培）面積（令和２年）</t>
    <rPh sb="9" eb="11">
      <t>レイワ</t>
    </rPh>
    <phoneticPr fontId="22"/>
  </si>
  <si>
    <t>60.【農業経営体】販売目的の野菜類の作物別作付（栽培）経営体数と栽培面積（令和２年）</t>
    <rPh sb="4" eb="5">
      <t>ノウ</t>
    </rPh>
    <rPh sb="5" eb="6">
      <t>ギョウ</t>
    </rPh>
    <rPh sb="6" eb="8">
      <t>ケイエイ</t>
    </rPh>
    <rPh sb="8" eb="9">
      <t>タイ</t>
    </rPh>
    <rPh sb="33" eb="35">
      <t>サイバイ</t>
    </rPh>
    <rPh sb="35" eb="37">
      <t>メンセキ</t>
    </rPh>
    <rPh sb="38" eb="40">
      <t>レイワ</t>
    </rPh>
    <rPh sb="41" eb="42">
      <t>ネン</t>
    </rPh>
    <phoneticPr fontId="22"/>
  </si>
  <si>
    <t>61. 【農業経営体】販売目的の花き類の品目別作付（栽培）経営体数（令和２年）</t>
    <rPh sb="5" eb="6">
      <t>ノウ</t>
    </rPh>
    <rPh sb="6" eb="7">
      <t>ギョウ</t>
    </rPh>
    <rPh sb="7" eb="9">
      <t>ケイエイ</t>
    </rPh>
    <rPh sb="9" eb="10">
      <t>タイ</t>
    </rPh>
    <rPh sb="34" eb="36">
      <t>レイワ</t>
    </rPh>
    <rPh sb="37" eb="38">
      <t>ネン</t>
    </rPh>
    <phoneticPr fontId="22"/>
  </si>
  <si>
    <t>62. 【農業経営体】 販売目的の果樹類の品目別栽培経営体数と栽培面積（令和２年）</t>
    <rPh sb="5" eb="6">
      <t>ノウ</t>
    </rPh>
    <rPh sb="6" eb="7">
      <t>ギョウ</t>
    </rPh>
    <rPh sb="7" eb="9">
      <t>ケイエイ</t>
    </rPh>
    <rPh sb="9" eb="10">
      <t>タイ</t>
    </rPh>
    <rPh sb="17" eb="19">
      <t>カジュ</t>
    </rPh>
    <rPh sb="21" eb="23">
      <t>ヒンモク</t>
    </rPh>
    <rPh sb="23" eb="24">
      <t>ベツ</t>
    </rPh>
    <rPh sb="24" eb="26">
      <t>サイバイ</t>
    </rPh>
    <rPh sb="31" eb="33">
      <t>サイバイ</t>
    </rPh>
    <rPh sb="33" eb="35">
      <t>メンセキ</t>
    </rPh>
    <rPh sb="36" eb="38">
      <t>レイワ</t>
    </rPh>
    <rPh sb="39" eb="40">
      <t>ネン</t>
    </rPh>
    <phoneticPr fontId="22"/>
  </si>
  <si>
    <t>飼養頭羽数（令和２年）</t>
    <phoneticPr fontId="22"/>
  </si>
  <si>
    <t>64. 【農業経営体】 世帯員，役員・構成員（経営主を含む）の状況（令和２年）</t>
    <rPh sb="12" eb="15">
      <t>セタイイン</t>
    </rPh>
    <rPh sb="16" eb="18">
      <t>ヤクイン</t>
    </rPh>
    <rPh sb="19" eb="22">
      <t>コウセイイン</t>
    </rPh>
    <rPh sb="23" eb="25">
      <t>ケイエイ</t>
    </rPh>
    <rPh sb="25" eb="26">
      <t>ヌシ</t>
    </rPh>
    <rPh sb="27" eb="28">
      <t>フク</t>
    </rPh>
    <rPh sb="31" eb="33">
      <t>ジョウキョウ</t>
    </rPh>
    <rPh sb="34" eb="36">
      <t>レイワ</t>
    </rPh>
    <phoneticPr fontId="22"/>
  </si>
  <si>
    <t>65. 【農業経営体】 雇用者の状況（令和２年）</t>
    <rPh sb="12" eb="15">
      <t>コヨウシャ</t>
    </rPh>
    <rPh sb="16" eb="18">
      <t>ジョウキョウ</t>
    </rPh>
    <rPh sb="19" eb="21">
      <t>レイワ</t>
    </rPh>
    <phoneticPr fontId="22"/>
  </si>
  <si>
    <t>66. 【農業経営体】 農作業を受託した経営体の事業部門別経営体数 （令和２年）</t>
    <rPh sb="5" eb="6">
      <t>ノウ</t>
    </rPh>
    <rPh sb="6" eb="7">
      <t>ギョウ</t>
    </rPh>
    <rPh sb="7" eb="9">
      <t>ケイエイ</t>
    </rPh>
    <rPh sb="9" eb="10">
      <t>タイ</t>
    </rPh>
    <rPh sb="12" eb="15">
      <t>ノウサギョウ</t>
    </rPh>
    <rPh sb="16" eb="18">
      <t>ジュタク</t>
    </rPh>
    <rPh sb="20" eb="22">
      <t>ケイエイ</t>
    </rPh>
    <rPh sb="22" eb="23">
      <t>タイ</t>
    </rPh>
    <rPh sb="24" eb="26">
      <t>ジギョウ</t>
    </rPh>
    <rPh sb="26" eb="28">
      <t>ブモン</t>
    </rPh>
    <rPh sb="28" eb="29">
      <t>ベツ</t>
    </rPh>
    <rPh sb="29" eb="32">
      <t>ケイエイタイ</t>
    </rPh>
    <rPh sb="32" eb="33">
      <t>スウ</t>
    </rPh>
    <rPh sb="35" eb="37">
      <t>レイワ</t>
    </rPh>
    <rPh sb="38" eb="39">
      <t>ネン</t>
    </rPh>
    <phoneticPr fontId="22"/>
  </si>
  <si>
    <t>67. 【農業経営体】 水稲作受託作業種類別経営体数と受託面積（令和２年）</t>
    <rPh sb="5" eb="6">
      <t>ノウ</t>
    </rPh>
    <rPh sb="6" eb="7">
      <t>ギョウ</t>
    </rPh>
    <rPh sb="7" eb="9">
      <t>ケイエイ</t>
    </rPh>
    <rPh sb="9" eb="10">
      <t>タイ</t>
    </rPh>
    <rPh sb="12" eb="14">
      <t>スイトウ</t>
    </rPh>
    <rPh sb="14" eb="15">
      <t>サク</t>
    </rPh>
    <rPh sb="15" eb="17">
      <t>ジュタク</t>
    </rPh>
    <rPh sb="17" eb="19">
      <t>サギョウ</t>
    </rPh>
    <rPh sb="19" eb="21">
      <t>シュルイ</t>
    </rPh>
    <rPh sb="21" eb="22">
      <t>ベツ</t>
    </rPh>
    <rPh sb="22" eb="24">
      <t>ケイエイ</t>
    </rPh>
    <rPh sb="24" eb="25">
      <t>タイ</t>
    </rPh>
    <rPh sb="25" eb="26">
      <t>スウ</t>
    </rPh>
    <rPh sb="27" eb="29">
      <t>ジュタク</t>
    </rPh>
    <rPh sb="29" eb="30">
      <t>メン</t>
    </rPh>
    <rPh sb="30" eb="31">
      <t>セキ</t>
    </rPh>
    <rPh sb="32" eb="34">
      <t>レイワ</t>
    </rPh>
    <rPh sb="35" eb="36">
      <t>ネン</t>
    </rPh>
    <phoneticPr fontId="22"/>
  </si>
  <si>
    <t>事業種類別経営体数（令和２年）</t>
    <phoneticPr fontId="22"/>
  </si>
  <si>
    <t>69. 【農業経営体】 農産物出荷先別経営体数（令和２年）</t>
    <rPh sb="5" eb="6">
      <t>ノウ</t>
    </rPh>
    <rPh sb="6" eb="7">
      <t>ギョウ</t>
    </rPh>
    <rPh sb="7" eb="9">
      <t>ケイエイ</t>
    </rPh>
    <rPh sb="9" eb="10">
      <t>タイ</t>
    </rPh>
    <rPh sb="12" eb="15">
      <t>ノウサンブツ</t>
    </rPh>
    <rPh sb="15" eb="17">
      <t>シュッカ</t>
    </rPh>
    <rPh sb="17" eb="18">
      <t>サキ</t>
    </rPh>
    <rPh sb="18" eb="19">
      <t>ベツ</t>
    </rPh>
    <rPh sb="19" eb="22">
      <t>ケイエイタイ</t>
    </rPh>
    <rPh sb="22" eb="23">
      <t>スウ</t>
    </rPh>
    <rPh sb="24" eb="26">
      <t>レイワ</t>
    </rPh>
    <rPh sb="27" eb="28">
      <t>ネン</t>
    </rPh>
    <phoneticPr fontId="22"/>
  </si>
  <si>
    <t>70. 【農業経営体】 農産物の売上１位の出荷先別経営体数（令和２年）</t>
    <rPh sb="5" eb="6">
      <t>ノウ</t>
    </rPh>
    <rPh sb="6" eb="7">
      <t>ギョウ</t>
    </rPh>
    <rPh sb="7" eb="9">
      <t>ケイエイ</t>
    </rPh>
    <rPh sb="9" eb="10">
      <t>タイ</t>
    </rPh>
    <rPh sb="30" eb="32">
      <t>レイワ</t>
    </rPh>
    <rPh sb="33" eb="34">
      <t>ネン</t>
    </rPh>
    <phoneticPr fontId="22"/>
  </si>
  <si>
    <t>71. 【農林業経営体】データを活用した農業を行っている経営体数 （令和２年）</t>
    <rPh sb="5" eb="11">
      <t>ノウリンギョウケイエイタイ</t>
    </rPh>
    <rPh sb="16" eb="18">
      <t>カツヨウ</t>
    </rPh>
    <rPh sb="20" eb="22">
      <t>ノウギョウ</t>
    </rPh>
    <rPh sb="23" eb="24">
      <t>オコナ</t>
    </rPh>
    <rPh sb="28" eb="31">
      <t>ケイエイタイ</t>
    </rPh>
    <rPh sb="31" eb="32">
      <t>スウ</t>
    </rPh>
    <rPh sb="34" eb="36">
      <t>レイワ</t>
    </rPh>
    <rPh sb="37" eb="38">
      <t>ネン</t>
    </rPh>
    <phoneticPr fontId="22"/>
  </si>
  <si>
    <t>73. 【農業経営体（個人経営）】 主副業別農家数（令和２年）</t>
    <rPh sb="5" eb="7">
      <t>ノウギョウ</t>
    </rPh>
    <rPh sb="7" eb="9">
      <t>ケイエイ</t>
    </rPh>
    <rPh sb="9" eb="10">
      <t>タイ</t>
    </rPh>
    <rPh sb="11" eb="13">
      <t>コジン</t>
    </rPh>
    <rPh sb="13" eb="15">
      <t>ケイエイ</t>
    </rPh>
    <rPh sb="26" eb="28">
      <t>レイワ</t>
    </rPh>
    <rPh sb="29" eb="30">
      <t>ネン</t>
    </rPh>
    <phoneticPr fontId="22"/>
  </si>
  <si>
    <t>（自営農業に従事した世帯員数）（令和２年）</t>
    <phoneticPr fontId="22"/>
  </si>
  <si>
    <t>（仕事が主で，主に自営農業に従事した世帯員数）（令和２年）</t>
    <phoneticPr fontId="22"/>
  </si>
  <si>
    <t>役員・構成員（経営主を含む）数 （令和２年）</t>
    <phoneticPr fontId="22"/>
  </si>
  <si>
    <t>役員・構成員（経営主を含む）数（令和２年）</t>
    <phoneticPr fontId="22"/>
  </si>
  <si>
    <t>78. 【総農家等】耕地‐農家数と耕地面積 （令和２年）</t>
    <rPh sb="5" eb="6">
      <t>ソウ</t>
    </rPh>
    <rPh sb="6" eb="8">
      <t>ノウカ</t>
    </rPh>
    <rPh sb="8" eb="9">
      <t>トウ</t>
    </rPh>
    <rPh sb="10" eb="12">
      <t>コウチ</t>
    </rPh>
    <rPh sb="23" eb="25">
      <t>レイワ</t>
    </rPh>
    <rPh sb="26" eb="27">
      <t>ネン</t>
    </rPh>
    <phoneticPr fontId="22"/>
  </si>
  <si>
    <t>令和２～６年</t>
    <phoneticPr fontId="22"/>
  </si>
  <si>
    <t>令和元～５年</t>
    <rPh sb="2" eb="3">
      <t>ガン</t>
    </rPh>
    <phoneticPr fontId="22"/>
  </si>
  <si>
    <t>　3</t>
    <phoneticPr fontId="22"/>
  </si>
  <si>
    <t>　6</t>
    <phoneticPr fontId="22"/>
  </si>
  <si>
    <t>令和 2 年</t>
    <rPh sb="0" eb="2">
      <t>レイワ</t>
    </rPh>
    <rPh sb="5" eb="6">
      <t>ネン</t>
    </rPh>
    <phoneticPr fontId="22"/>
  </si>
  <si>
    <t>令和 3 年</t>
    <rPh sb="0" eb="2">
      <t>レイワ</t>
    </rPh>
    <rPh sb="5" eb="6">
      <t>トシ</t>
    </rPh>
    <phoneticPr fontId="22"/>
  </si>
  <si>
    <t>令和 4 年</t>
    <rPh sb="0" eb="2">
      <t>レイワ</t>
    </rPh>
    <rPh sb="5" eb="6">
      <t>ネン</t>
    </rPh>
    <phoneticPr fontId="22"/>
  </si>
  <si>
    <t>令和 5 年</t>
    <rPh sb="0" eb="2">
      <t>レイワ</t>
    </rPh>
    <rPh sb="5" eb="6">
      <t>トシ</t>
    </rPh>
    <phoneticPr fontId="22"/>
  </si>
  <si>
    <t>令和5年</t>
    <rPh sb="0" eb="2">
      <t>レイワ</t>
    </rPh>
    <phoneticPr fontId="22"/>
  </si>
  <si>
    <t>80. 耕地面積（令和２～６年）</t>
    <rPh sb="4" eb="5">
      <t>コウ</t>
    </rPh>
    <rPh sb="5" eb="6">
      <t>チ</t>
    </rPh>
    <rPh sb="6" eb="7">
      <t>メン</t>
    </rPh>
    <rPh sb="7" eb="8">
      <t>セキ</t>
    </rPh>
    <rPh sb="9" eb="11">
      <t>レイワ</t>
    </rPh>
    <rPh sb="14" eb="15">
      <t>ネン</t>
    </rPh>
    <phoneticPr fontId="22"/>
  </si>
  <si>
    <t>経営体数と作付（栽培）面積（令和２年）</t>
    <phoneticPr fontId="22"/>
  </si>
  <si>
    <t>72. 【農林業経営体】有機農業に取り組んでいる経営体の取組品目別作付（栽培）</t>
    <rPh sb="5" eb="11">
      <t>ノウリンギョウケイエイタイ</t>
    </rPh>
    <phoneticPr fontId="22"/>
  </si>
  <si>
    <t>と収穫量（令和２～５年）</t>
    <rPh sb="1" eb="2">
      <t>オサム</t>
    </rPh>
    <rPh sb="2" eb="3">
      <t>ユタカ</t>
    </rPh>
    <rPh sb="3" eb="4">
      <t>リョウ</t>
    </rPh>
    <rPh sb="10" eb="11">
      <t>ネン</t>
    </rPh>
    <phoneticPr fontId="22"/>
  </si>
  <si>
    <t>81. 農地転用件数及び面積（令和元～５年）</t>
    <rPh sb="8" eb="9">
      <t>ケン</t>
    </rPh>
    <rPh sb="9" eb="10">
      <t>カズ</t>
    </rPh>
    <rPh sb="10" eb="11">
      <t>オヨ</t>
    </rPh>
    <rPh sb="12" eb="13">
      <t>メン</t>
    </rPh>
    <rPh sb="13" eb="14">
      <t>セキ</t>
    </rPh>
    <rPh sb="15" eb="17">
      <t>レイワ</t>
    </rPh>
    <rPh sb="17" eb="18">
      <t>ガン</t>
    </rPh>
    <rPh sb="20" eb="21">
      <t>ネン</t>
    </rPh>
    <phoneticPr fontId="22"/>
  </si>
  <si>
    <t>76. 【農業経営体（団体経営）】農業の従事日数階層別の農業に６０日以上従事した</t>
    <rPh sb="11" eb="13">
      <t>ダンタイ</t>
    </rPh>
    <rPh sb="17" eb="19">
      <t>ノウギョウ</t>
    </rPh>
    <rPh sb="20" eb="22">
      <t>ジュウジ</t>
    </rPh>
    <rPh sb="22" eb="24">
      <t>ニッスウ</t>
    </rPh>
    <rPh sb="24" eb="27">
      <t>カイソウベツ</t>
    </rPh>
    <rPh sb="28" eb="30">
      <t>ノウギョウ</t>
    </rPh>
    <rPh sb="33" eb="36">
      <t>ニチイジョウ</t>
    </rPh>
    <rPh sb="36" eb="38">
      <t>ジュウジ</t>
    </rPh>
    <phoneticPr fontId="22"/>
  </si>
  <si>
    <t>77. 【農業経営体（団体経営）】年齢階層別の農業に６０日以上従事した</t>
    <rPh sb="5" eb="7">
      <t>ノウギョウ</t>
    </rPh>
    <rPh sb="7" eb="9">
      <t>ケイエイ</t>
    </rPh>
    <rPh sb="9" eb="10">
      <t>タイ</t>
    </rPh>
    <rPh sb="11" eb="13">
      <t>ダンタイ</t>
    </rPh>
    <rPh sb="13" eb="15">
      <t>ケイエイ</t>
    </rPh>
    <phoneticPr fontId="22"/>
  </si>
  <si>
    <t>令 和 ６ 年 版 佐 賀 市 統 計 デ ー タ</t>
    <rPh sb="0" eb="1">
      <t>レイ</t>
    </rPh>
    <rPh sb="2" eb="3">
      <t>ワ</t>
    </rPh>
    <rPh sb="6" eb="7">
      <t>トシ</t>
    </rPh>
    <rPh sb="8" eb="9">
      <t>ハン</t>
    </rPh>
    <rPh sb="10" eb="11">
      <t>タスク</t>
    </rPh>
    <rPh sb="12" eb="13">
      <t>ガ</t>
    </rPh>
    <rPh sb="14" eb="15">
      <t>シ</t>
    </rPh>
    <rPh sb="16" eb="17">
      <t>オサム</t>
    </rPh>
    <rPh sb="18" eb="19">
      <t>ケイ</t>
    </rPh>
    <phoneticPr fontId="22"/>
  </si>
  <si>
    <t>令和２～５年</t>
    <phoneticPr fontId="22"/>
  </si>
  <si>
    <t>〔４〕  農　業</t>
    <rPh sb="5" eb="6">
      <t>ノウ</t>
    </rPh>
    <rPh sb="7" eb="8">
      <t>ギョウ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</si>
</sst>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_ * #\ ##0_ ;_ * \-#,##0_ ;_ * &quot;-&quot;_ ;_ @_ "/>
    <numFmt numFmtId="177" formatCode="#,##0;\-#,##0;&quot;-&quot;"/>
    <numFmt numFmtId="178" formatCode="#\ ###\ ##0"/>
    <numFmt numFmtId="179" formatCode="#\ ###\ ##0\ "/>
    <numFmt numFmtId="180" formatCode="0.0_ "/>
    <numFmt numFmtId="181" formatCode="_ * #\ ###\ ##0_ ;_ * \-#,##0_ ;_ * &quot;-&quot;_ ;_ @_ "/>
    <numFmt numFmtId="182" formatCode="_ * #\ ##0_ ;_ * \-#\ ##0_ ;_ * &quot;-&quot;_ ;_ @_ "/>
    <numFmt numFmtId="183" formatCode="0_);[Red]\(0\)"/>
    <numFmt numFmtId="184" formatCode="#,##0;@"/>
  </numFmts>
  <fonts count="52">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10"/>
      <name val="ＭＳ 明朝"/>
      <family val="1"/>
      <charset val="128"/>
    </font>
    <font>
      <b/>
      <sz val="14"/>
      <name val="ＭＳ Ｐゴシック"/>
      <family val="3"/>
      <charset val="128"/>
    </font>
    <font>
      <b/>
      <sz val="11"/>
      <name val="ＭＳ Ｐゴシック"/>
      <family val="3"/>
      <charset val="128"/>
    </font>
    <font>
      <sz val="9"/>
      <name val="ＭＳ 明朝"/>
      <family val="1"/>
      <charset val="128"/>
    </font>
    <font>
      <sz val="6"/>
      <name val="ＭＳ ゴシック"/>
      <family val="3"/>
      <charset val="128"/>
    </font>
    <font>
      <b/>
      <sz val="9"/>
      <color indexed="10"/>
      <name val="ＭＳ 明朝"/>
      <family val="1"/>
      <charset val="128"/>
    </font>
    <font>
      <sz val="6"/>
      <name val="ＭＳ Ｐ明朝"/>
      <family val="1"/>
      <charset val="128"/>
    </font>
    <font>
      <b/>
      <sz val="13"/>
      <name val="ＭＳ Ｐゴシック"/>
      <family val="3"/>
      <charset val="128"/>
    </font>
    <font>
      <sz val="14"/>
      <name val="ＭＳ Ｐゴシック"/>
      <family val="3"/>
      <charset val="128"/>
    </font>
    <font>
      <sz val="11"/>
      <name val="明朝"/>
      <family val="1"/>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8.25"/>
      <color indexed="12"/>
      <name val="明朝"/>
      <family val="1"/>
      <charset val="128"/>
    </font>
    <font>
      <b/>
      <sz val="12"/>
      <color indexed="12"/>
      <name val="ＭＳ Ｐゴシック"/>
      <family val="3"/>
      <charset val="128"/>
      <scheme val="minor"/>
    </font>
    <font>
      <u/>
      <sz val="11"/>
      <color theme="10"/>
      <name val="ＭＳ Ｐゴシック"/>
      <family val="3"/>
      <charset val="128"/>
    </font>
    <font>
      <b/>
      <sz val="15"/>
      <name val="ＭＳ Ｐゴシック"/>
      <family val="3"/>
      <charset val="128"/>
    </font>
    <font>
      <sz val="10.5"/>
      <name val="ＭＳ 明朝"/>
      <family val="1"/>
      <charset val="128"/>
    </font>
    <font>
      <sz val="10.5"/>
      <name val="ＭＳ Ｐゴシック"/>
      <family val="3"/>
      <charset val="128"/>
    </font>
    <font>
      <b/>
      <sz val="11"/>
      <color indexed="10"/>
      <name val="ＭＳ 明朝"/>
      <family val="1"/>
      <charset val="128"/>
    </font>
    <font>
      <b/>
      <sz val="16"/>
      <name val="ＭＳ Ｐゴシック"/>
      <family val="3"/>
      <charset val="128"/>
    </font>
    <font>
      <sz val="12"/>
      <name val="ＭＳ 明朝"/>
      <family val="1"/>
      <charset val="128"/>
    </font>
    <font>
      <sz val="6"/>
      <name val="ＭＳ Ｐゴシック"/>
      <family val="2"/>
      <charset val="128"/>
      <scheme val="minor"/>
    </font>
    <font>
      <sz val="9"/>
      <color theme="1"/>
      <name val="ＭＳ ゴシック"/>
      <family val="3"/>
      <charset val="128"/>
    </font>
    <font>
      <sz val="11"/>
      <color theme="1"/>
      <name val="ＭＳ 明朝"/>
      <family val="1"/>
      <charset val="128"/>
    </font>
    <font>
      <sz val="16"/>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3300"/>
        <bgColor indexed="64"/>
      </patternFill>
    </fill>
    <fill>
      <patternFill patternType="solid">
        <fgColor rgb="FFCCFF99"/>
        <bgColor indexed="64"/>
      </patternFill>
    </fill>
  </fills>
  <borders count="13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diagonal/>
    </border>
    <border>
      <left/>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style="thin">
        <color indexed="8"/>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8"/>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style="thin">
        <color indexed="64"/>
      </left>
      <right/>
      <top style="thin">
        <color indexed="64"/>
      </top>
      <bottom style="thin">
        <color indexed="8"/>
      </bottom>
      <diagonal/>
    </border>
    <border>
      <left style="thin">
        <color indexed="64"/>
      </left>
      <right style="thin">
        <color indexed="64"/>
      </right>
      <top/>
      <bottom style="thin">
        <color indexed="8"/>
      </bottom>
      <diagonal/>
    </border>
    <border>
      <left/>
      <right style="thin">
        <color indexed="64"/>
      </right>
      <top/>
      <bottom style="thin">
        <color indexed="8"/>
      </bottom>
      <diagonal/>
    </border>
    <border>
      <left style="thin">
        <color indexed="64"/>
      </left>
      <right style="thin">
        <color indexed="64"/>
      </right>
      <top style="medium">
        <color indexed="64"/>
      </top>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bottom style="medium">
        <color indexed="64"/>
      </bottom>
      <diagonal/>
    </border>
    <border>
      <left/>
      <right style="hair">
        <color indexed="64"/>
      </right>
      <top style="hair">
        <color indexed="64"/>
      </top>
      <bottom style="hair">
        <color indexed="64"/>
      </bottom>
      <diagonal/>
    </border>
    <border>
      <left/>
      <right style="thin">
        <color indexed="64"/>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medium">
        <color indexed="8"/>
      </top>
      <bottom style="thin">
        <color indexed="8"/>
      </bottom>
      <diagonal/>
    </border>
    <border>
      <left style="hair">
        <color indexed="64"/>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8"/>
      </top>
      <bottom style="medium">
        <color indexed="64"/>
      </bottom>
      <diagonal/>
    </border>
    <border>
      <left style="hair">
        <color indexed="64"/>
      </left>
      <right/>
      <top/>
      <bottom/>
      <diagonal/>
    </border>
  </borders>
  <cellStyleXfs count="6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7"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1" fillId="22" borderId="4" applyNumberFormat="0" applyFont="0" applyAlignment="0" applyProtection="0">
      <alignment vertical="center"/>
    </xf>
    <xf numFmtId="0" fontId="10" fillId="0" borderId="5" applyNumberFormat="0" applyFill="0" applyAlignment="0" applyProtection="0">
      <alignment vertical="center"/>
    </xf>
    <xf numFmtId="0" fontId="11" fillId="3" borderId="0" applyNumberFormat="0" applyBorder="0" applyAlignment="0" applyProtection="0">
      <alignment vertical="center"/>
    </xf>
    <xf numFmtId="0" fontId="12" fillId="23" borderId="6" applyNumberFormat="0" applyAlignment="0" applyProtection="0">
      <alignment vertical="center"/>
    </xf>
    <xf numFmtId="0" fontId="13" fillId="0" borderId="0" applyNumberFormat="0" applyFill="0" applyBorder="0" applyAlignment="0" applyProtection="0">
      <alignment vertical="center"/>
    </xf>
    <xf numFmtId="38" fontId="9" fillId="0" borderId="0" applyFont="0" applyFill="0" applyBorder="0" applyAlignment="0" applyProtection="0"/>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23" borderId="11" applyNumberFormat="0" applyAlignment="0" applyProtection="0">
      <alignment vertical="center"/>
    </xf>
    <xf numFmtId="0" fontId="19" fillId="0" borderId="0" applyNumberFormat="0" applyFill="0" applyBorder="0" applyAlignment="0" applyProtection="0">
      <alignment vertical="center"/>
    </xf>
    <xf numFmtId="0" fontId="20" fillId="7" borderId="6" applyNumberFormat="0" applyAlignment="0" applyProtection="0">
      <alignment vertical="center"/>
    </xf>
    <xf numFmtId="0" fontId="9" fillId="0" borderId="0">
      <alignment vertical="center"/>
    </xf>
    <xf numFmtId="0" fontId="9" fillId="0" borderId="0"/>
    <xf numFmtId="0" fontId="9" fillId="0" borderId="0"/>
    <xf numFmtId="0" fontId="9" fillId="0" borderId="0"/>
    <xf numFmtId="0" fontId="21" fillId="4" borderId="0" applyNumberFormat="0" applyBorder="0" applyAlignment="0" applyProtection="0">
      <alignment vertical="center"/>
    </xf>
    <xf numFmtId="0" fontId="9" fillId="0" borderId="0">
      <alignment vertical="center"/>
    </xf>
    <xf numFmtId="0" fontId="9" fillId="0" borderId="0"/>
    <xf numFmtId="0" fontId="9" fillId="0" borderId="0"/>
    <xf numFmtId="0" fontId="9" fillId="0" borderId="0"/>
    <xf numFmtId="0" fontId="34" fillId="0" borderId="0"/>
    <xf numFmtId="0" fontId="3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38" fontId="9" fillId="0" borderId="0" applyFont="0" applyFill="0" applyBorder="0" applyAlignment="0" applyProtection="0">
      <alignment vertical="center"/>
    </xf>
    <xf numFmtId="0" fontId="9" fillId="0" borderId="0">
      <alignment vertical="center"/>
    </xf>
    <xf numFmtId="0" fontId="23" fillId="0" borderId="0"/>
    <xf numFmtId="0" fontId="9" fillId="0" borderId="0">
      <alignment vertical="center"/>
    </xf>
    <xf numFmtId="0" fontId="9" fillId="22" borderId="4" applyNumberFormat="0" applyFont="0" applyAlignment="0" applyProtection="0">
      <alignment vertical="center"/>
    </xf>
  </cellStyleXfs>
  <cellXfs count="716">
    <xf numFmtId="0" fontId="0" fillId="0" borderId="0" xfId="0"/>
    <xf numFmtId="0" fontId="24" fillId="0" borderId="0" xfId="0" applyFont="1" applyAlignment="1">
      <alignment vertical="center"/>
    </xf>
    <xf numFmtId="0" fontId="24" fillId="0" borderId="0" xfId="0" applyFont="1" applyAlignment="1">
      <alignment horizontal="center" vertical="center"/>
    </xf>
    <xf numFmtId="0" fontId="28" fillId="0" borderId="0" xfId="0" applyFont="1" applyBorder="1" applyAlignment="1">
      <alignment vertical="center"/>
    </xf>
    <xf numFmtId="0" fontId="30" fillId="0" borderId="0" xfId="0" applyFont="1" applyBorder="1" applyAlignment="1">
      <alignment horizontal="center" vertical="center"/>
    </xf>
    <xf numFmtId="0" fontId="25" fillId="0" borderId="0" xfId="0" applyFont="1" applyBorder="1" applyAlignment="1">
      <alignment horizontal="right" vertical="center"/>
    </xf>
    <xf numFmtId="176" fontId="25" fillId="0" borderId="0" xfId="49" applyNumberFormat="1" applyFont="1" applyBorder="1" applyAlignment="1">
      <alignment horizontal="right" vertical="center"/>
    </xf>
    <xf numFmtId="0" fontId="24" fillId="0" borderId="0" xfId="0" applyFont="1" applyBorder="1" applyAlignment="1">
      <alignment vertical="center"/>
    </xf>
    <xf numFmtId="0" fontId="25" fillId="0" borderId="0" xfId="0" applyFont="1" applyAlignment="1">
      <alignment vertical="center"/>
    </xf>
    <xf numFmtId="0" fontId="25" fillId="0" borderId="41" xfId="0" applyFont="1" applyBorder="1" applyAlignment="1">
      <alignment horizontal="right" vertical="center"/>
    </xf>
    <xf numFmtId="0" fontId="0" fillId="0" borderId="23" xfId="0" applyBorder="1" applyAlignment="1">
      <alignment vertical="center"/>
    </xf>
    <xf numFmtId="0" fontId="0" fillId="0" borderId="23" xfId="0" applyBorder="1" applyAlignment="1">
      <alignment vertical="center" wrapText="1"/>
    </xf>
    <xf numFmtId="0" fontId="26" fillId="0" borderId="41" xfId="0" applyFont="1" applyBorder="1" applyAlignment="1">
      <alignment horizontal="center" vertical="center"/>
    </xf>
    <xf numFmtId="0" fontId="0" fillId="0" borderId="0" xfId="0" applyBorder="1" applyAlignment="1">
      <alignment horizontal="center" vertical="center"/>
    </xf>
    <xf numFmtId="0" fontId="24" fillId="0" borderId="0" xfId="0" applyFont="1" applyBorder="1" applyAlignment="1">
      <alignment horizontal="center" vertical="center"/>
    </xf>
    <xf numFmtId="0" fontId="25" fillId="0" borderId="0" xfId="0" applyFont="1"/>
    <xf numFmtId="176" fontId="25" fillId="0" borderId="0" xfId="0" applyNumberFormat="1" applyFont="1" applyAlignment="1">
      <alignment vertical="center"/>
    </xf>
    <xf numFmtId="176" fontId="25" fillId="0" borderId="0" xfId="0" applyNumberFormat="1" applyFont="1" applyBorder="1" applyAlignment="1">
      <alignment vertical="center"/>
    </xf>
    <xf numFmtId="0" fontId="28" fillId="0" borderId="0" xfId="0" applyFont="1" applyBorder="1" applyAlignment="1">
      <alignment horizontal="center" vertical="center"/>
    </xf>
    <xf numFmtId="178" fontId="28" fillId="0" borderId="0" xfId="0" applyNumberFormat="1" applyFont="1" applyBorder="1" applyAlignment="1">
      <alignment horizontal="center" vertical="center"/>
    </xf>
    <xf numFmtId="3" fontId="28" fillId="0" borderId="0" xfId="46" applyNumberFormat="1" applyFont="1" applyFill="1" applyBorder="1" applyAlignment="1">
      <alignment horizontal="right" vertical="center"/>
    </xf>
    <xf numFmtId="0" fontId="23" fillId="0" borderId="0" xfId="0" applyFont="1" applyBorder="1" applyAlignment="1">
      <alignment vertical="center"/>
    </xf>
    <xf numFmtId="0" fontId="0" fillId="0" borderId="0" xfId="0" applyAlignment="1"/>
    <xf numFmtId="0" fontId="24" fillId="0" borderId="0" xfId="0" applyFont="1" applyFill="1" applyBorder="1" applyAlignment="1">
      <alignment vertical="center"/>
    </xf>
    <xf numFmtId="178" fontId="28" fillId="0" borderId="0" xfId="0" applyNumberFormat="1" applyFont="1" applyFill="1" applyBorder="1" applyAlignment="1">
      <alignment horizontal="center" vertical="center"/>
    </xf>
    <xf numFmtId="178" fontId="23" fillId="0" borderId="0" xfId="0" applyNumberFormat="1" applyFont="1" applyFill="1" applyBorder="1" applyAlignment="1">
      <alignment horizontal="center" vertical="center"/>
    </xf>
    <xf numFmtId="0" fontId="24" fillId="0" borderId="0" xfId="0" applyFont="1" applyFill="1" applyBorder="1" applyAlignment="1">
      <alignment horizontal="center" vertical="center"/>
    </xf>
    <xf numFmtId="0" fontId="0" fillId="0" borderId="0" xfId="0" applyProtection="1"/>
    <xf numFmtId="0" fontId="9" fillId="0" borderId="0" xfId="54"/>
    <xf numFmtId="0" fontId="9" fillId="0" borderId="0" xfId="54" applyBorder="1"/>
    <xf numFmtId="0" fontId="25" fillId="0" borderId="0" xfId="54" applyFont="1"/>
    <xf numFmtId="0" fontId="9" fillId="0" borderId="0" xfId="47" applyFont="1" applyAlignment="1">
      <alignment vertical="center"/>
    </xf>
    <xf numFmtId="0" fontId="36" fillId="0" borderId="0" xfId="47" applyFont="1" applyAlignment="1">
      <alignment vertical="center"/>
    </xf>
    <xf numFmtId="0" fontId="37" fillId="0" borderId="0" xfId="47" applyFont="1" applyAlignment="1">
      <alignment horizontal="center" vertical="center"/>
    </xf>
    <xf numFmtId="0" fontId="9" fillId="0" borderId="0" xfId="47" applyFont="1" applyBorder="1" applyAlignment="1">
      <alignment vertical="center"/>
    </xf>
    <xf numFmtId="0" fontId="38" fillId="24" borderId="97" xfId="47" applyFont="1" applyFill="1" applyBorder="1" applyAlignment="1">
      <alignment horizontal="center" vertical="center"/>
    </xf>
    <xf numFmtId="0" fontId="36" fillId="25" borderId="99" xfId="47" applyFont="1" applyFill="1" applyBorder="1" applyAlignment="1">
      <alignment horizontal="center" vertical="center"/>
    </xf>
    <xf numFmtId="0" fontId="40" fillId="25" borderId="98" xfId="56" applyFont="1" applyFill="1" applyBorder="1" applyAlignment="1" applyProtection="1">
      <alignment horizontal="center" vertical="center"/>
    </xf>
    <xf numFmtId="0" fontId="40" fillId="25" borderId="93" xfId="56" applyFont="1" applyFill="1" applyBorder="1" applyAlignment="1" applyProtection="1">
      <alignment horizontal="center" vertical="center"/>
    </xf>
    <xf numFmtId="0" fontId="36" fillId="25" borderId="102" xfId="47" applyFont="1" applyFill="1" applyBorder="1" applyAlignment="1">
      <alignment horizontal="center" vertical="center"/>
    </xf>
    <xf numFmtId="0" fontId="40" fillId="25" borderId="103" xfId="56" applyFont="1" applyFill="1" applyBorder="1" applyAlignment="1" applyProtection="1">
      <alignment horizontal="center" vertical="center"/>
    </xf>
    <xf numFmtId="0" fontId="36" fillId="25" borderId="104" xfId="47" applyFont="1" applyFill="1" applyBorder="1" applyAlignment="1">
      <alignment horizontal="center" vertical="center"/>
    </xf>
    <xf numFmtId="0" fontId="40" fillId="25" borderId="105" xfId="56" applyFont="1" applyFill="1" applyBorder="1" applyAlignment="1" applyProtection="1">
      <alignment horizontal="center" vertical="center"/>
    </xf>
    <xf numFmtId="0" fontId="9" fillId="0" borderId="0" xfId="47" applyFont="1" applyAlignment="1">
      <alignment horizontal="center" vertical="center"/>
    </xf>
    <xf numFmtId="0" fontId="26" fillId="0" borderId="0" xfId="0" applyFont="1" applyAlignment="1">
      <alignment vertical="center"/>
    </xf>
    <xf numFmtId="0" fontId="23" fillId="0" borderId="0" xfId="0" applyFont="1" applyAlignment="1">
      <alignment vertical="center"/>
    </xf>
    <xf numFmtId="0" fontId="28" fillId="0" borderId="0" xfId="0" applyFont="1" applyFill="1" applyBorder="1" applyAlignment="1">
      <alignment horizontal="center" vertical="center"/>
    </xf>
    <xf numFmtId="0" fontId="23" fillId="0" borderId="0" xfId="0" applyFont="1" applyAlignment="1">
      <alignment vertical="center"/>
    </xf>
    <xf numFmtId="0" fontId="28" fillId="0" borderId="0" xfId="0" applyFont="1" applyBorder="1" applyAlignment="1">
      <alignment vertical="center"/>
    </xf>
    <xf numFmtId="0" fontId="30" fillId="0" borderId="0" xfId="0" applyFont="1" applyBorder="1" applyAlignment="1">
      <alignment horizontal="center" vertical="center"/>
    </xf>
    <xf numFmtId="0" fontId="25" fillId="0" borderId="0" xfId="0" applyFont="1" applyBorder="1" applyAlignment="1">
      <alignment horizontal="right" vertical="center"/>
    </xf>
    <xf numFmtId="0" fontId="28" fillId="0" borderId="12" xfId="0" applyFont="1" applyBorder="1" applyAlignment="1">
      <alignment horizontal="center" vertical="center" wrapText="1"/>
    </xf>
    <xf numFmtId="0" fontId="28" fillId="0" borderId="13" xfId="0" applyFont="1" applyBorder="1" applyAlignment="1">
      <alignment horizontal="center" vertical="center"/>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176" fontId="25" fillId="0" borderId="16" xfId="49" applyNumberFormat="1" applyFont="1" applyBorder="1" applyAlignment="1">
      <alignment horizontal="right" vertical="center"/>
    </xf>
    <xf numFmtId="176" fontId="25" fillId="0" borderId="17" xfId="49" applyNumberFormat="1" applyFont="1" applyBorder="1" applyAlignment="1">
      <alignment horizontal="right" vertical="center"/>
    </xf>
    <xf numFmtId="176" fontId="25" fillId="0" borderId="18" xfId="49" applyNumberFormat="1" applyFont="1" applyBorder="1" applyAlignment="1">
      <alignment horizontal="right" vertical="center"/>
    </xf>
    <xf numFmtId="0" fontId="24" fillId="0" borderId="0" xfId="0" applyFont="1" applyAlignment="1">
      <alignment horizontal="center" vertical="center"/>
    </xf>
    <xf numFmtId="176" fontId="25" fillId="0" borderId="48" xfId="49" applyNumberFormat="1" applyFont="1" applyBorder="1" applyAlignment="1">
      <alignment horizontal="right" vertical="center"/>
    </xf>
    <xf numFmtId="0" fontId="25" fillId="0" borderId="60" xfId="0" applyFont="1" applyBorder="1" applyAlignment="1">
      <alignment horizontal="center" vertical="center"/>
    </xf>
    <xf numFmtId="176" fontId="25" fillId="0" borderId="54" xfId="49" applyNumberFormat="1" applyFont="1" applyBorder="1" applyAlignment="1">
      <alignment horizontal="right" vertical="center"/>
    </xf>
    <xf numFmtId="0" fontId="25" fillId="0" borderId="55" xfId="0" applyFont="1" applyBorder="1" applyAlignment="1">
      <alignment horizontal="center" vertical="center"/>
    </xf>
    <xf numFmtId="176" fontId="25" fillId="0" borderId="44" xfId="49" applyNumberFormat="1" applyFont="1" applyBorder="1" applyAlignment="1">
      <alignment horizontal="right" vertical="center"/>
    </xf>
    <xf numFmtId="176" fontId="25" fillId="0" borderId="56" xfId="49" applyNumberFormat="1" applyFont="1" applyBorder="1" applyAlignment="1">
      <alignment horizontal="right" vertical="center"/>
    </xf>
    <xf numFmtId="176" fontId="25" fillId="0" borderId="58" xfId="49" applyNumberFormat="1" applyFont="1" applyBorder="1" applyAlignment="1">
      <alignment horizontal="right" vertical="center"/>
    </xf>
    <xf numFmtId="176" fontId="25" fillId="0" borderId="45" xfId="49" applyNumberFormat="1" applyFont="1" applyBorder="1" applyAlignment="1">
      <alignment horizontal="right" vertical="center"/>
    </xf>
    <xf numFmtId="176" fontId="25" fillId="0" borderId="59" xfId="49" applyNumberFormat="1" applyFont="1" applyBorder="1" applyAlignment="1">
      <alignment horizontal="right" vertical="center"/>
    </xf>
    <xf numFmtId="178" fontId="28" fillId="0" borderId="0" xfId="0" applyNumberFormat="1" applyFont="1" applyBorder="1" applyAlignment="1">
      <alignment horizontal="center" vertical="center"/>
    </xf>
    <xf numFmtId="0" fontId="0" fillId="0" borderId="0" xfId="0"/>
    <xf numFmtId="0" fontId="25" fillId="0" borderId="0" xfId="0" applyFont="1" applyBorder="1" applyAlignment="1">
      <alignment vertical="center"/>
    </xf>
    <xf numFmtId="0" fontId="25" fillId="0" borderId="0" xfId="0" applyFont="1" applyBorder="1" applyAlignment="1">
      <alignment horizontal="right" vertical="center"/>
    </xf>
    <xf numFmtId="176" fontId="25" fillId="0" borderId="63" xfId="49" applyNumberFormat="1" applyFont="1" applyBorder="1" applyAlignment="1">
      <alignment horizontal="right" vertical="center"/>
    </xf>
    <xf numFmtId="176" fontId="25" fillId="0" borderId="49" xfId="49" applyNumberFormat="1" applyFont="1" applyBorder="1" applyAlignment="1">
      <alignment horizontal="right" vertical="center"/>
    </xf>
    <xf numFmtId="0" fontId="25" fillId="0" borderId="0" xfId="0" applyFont="1" applyAlignment="1">
      <alignment vertical="center"/>
    </xf>
    <xf numFmtId="3" fontId="28" fillId="0" borderId="0" xfId="46" applyNumberFormat="1" applyFont="1" applyFill="1" applyBorder="1" applyAlignment="1">
      <alignment horizontal="right" vertical="center"/>
    </xf>
    <xf numFmtId="176" fontId="25" fillId="0" borderId="0" xfId="49" applyNumberFormat="1" applyFont="1" applyBorder="1" applyAlignment="1">
      <alignment horizontal="right" vertical="center"/>
    </xf>
    <xf numFmtId="0" fontId="26" fillId="0" borderId="0" xfId="0" applyFont="1" applyAlignment="1">
      <alignment horizontal="left" vertical="center"/>
    </xf>
    <xf numFmtId="176" fontId="25" fillId="0" borderId="63" xfId="49" applyNumberFormat="1" applyFont="1" applyBorder="1" applyAlignment="1">
      <alignment horizontal="right" vertical="center"/>
    </xf>
    <xf numFmtId="0" fontId="24" fillId="0" borderId="0" xfId="0" applyFont="1" applyBorder="1" applyAlignment="1">
      <alignment horizontal="center" vertical="center"/>
    </xf>
    <xf numFmtId="0" fontId="28" fillId="0" borderId="0" xfId="0" applyFont="1" applyBorder="1" applyAlignment="1">
      <alignment horizontal="center" vertical="center"/>
    </xf>
    <xf numFmtId="0" fontId="24" fillId="0" borderId="0" xfId="0" applyFont="1" applyBorder="1" applyAlignment="1">
      <alignment vertical="center"/>
    </xf>
    <xf numFmtId="0" fontId="24" fillId="0" borderId="0" xfId="0" applyFont="1" applyAlignment="1">
      <alignment vertical="center"/>
    </xf>
    <xf numFmtId="0" fontId="0" fillId="0" borderId="0" xfId="0"/>
    <xf numFmtId="176" fontId="25" fillId="0" borderId="49" xfId="49" applyNumberFormat="1" applyFont="1" applyBorder="1" applyAlignment="1">
      <alignment horizontal="right" vertical="center"/>
    </xf>
    <xf numFmtId="0" fontId="25" fillId="0" borderId="0" xfId="0" applyFont="1" applyBorder="1" applyAlignment="1">
      <alignment vertical="center"/>
    </xf>
    <xf numFmtId="0" fontId="25" fillId="0" borderId="0" xfId="0" applyFont="1" applyBorder="1" applyAlignment="1">
      <alignment horizontal="right" vertical="center"/>
    </xf>
    <xf numFmtId="0" fontId="25" fillId="0" borderId="0" xfId="0" applyFont="1" applyAlignment="1">
      <alignment vertical="center"/>
    </xf>
    <xf numFmtId="0" fontId="0" fillId="0" borderId="0" xfId="0" applyFont="1"/>
    <xf numFmtId="0" fontId="23" fillId="0" borderId="41" xfId="0" applyFont="1" applyBorder="1" applyAlignment="1">
      <alignment horizontal="right" vertical="center"/>
    </xf>
    <xf numFmtId="0" fontId="0" fillId="0" borderId="0" xfId="0" applyFont="1" applyAlignment="1">
      <alignment vertical="center"/>
    </xf>
    <xf numFmtId="0" fontId="23" fillId="0" borderId="0" xfId="0" applyFont="1" applyBorder="1" applyAlignment="1">
      <alignment horizontal="right" vertical="center"/>
    </xf>
    <xf numFmtId="176" fontId="23" fillId="0" borderId="42" xfId="49" applyNumberFormat="1" applyFont="1" applyBorder="1" applyAlignment="1">
      <alignment horizontal="right" vertical="center"/>
    </xf>
    <xf numFmtId="176" fontId="23" fillId="0" borderId="0" xfId="49" applyNumberFormat="1" applyFont="1" applyBorder="1" applyAlignment="1">
      <alignment horizontal="right" vertical="center"/>
    </xf>
    <xf numFmtId="0" fontId="0" fillId="0" borderId="0" xfId="0" applyFont="1" applyBorder="1" applyAlignment="1">
      <alignment vertical="center"/>
    </xf>
    <xf numFmtId="0" fontId="43" fillId="0" borderId="0" xfId="0" applyFont="1" applyBorder="1" applyAlignment="1">
      <alignment vertical="center"/>
    </xf>
    <xf numFmtId="0" fontId="44" fillId="0" borderId="0" xfId="0" applyFont="1" applyAlignment="1">
      <alignment vertical="center"/>
    </xf>
    <xf numFmtId="0" fontId="43" fillId="0" borderId="41" xfId="0" applyFont="1" applyBorder="1" applyAlignment="1">
      <alignment horizontal="right" vertical="center"/>
    </xf>
    <xf numFmtId="0" fontId="43" fillId="0" borderId="37" xfId="0" applyFont="1" applyBorder="1" applyAlignment="1">
      <alignment vertical="center" wrapText="1"/>
    </xf>
    <xf numFmtId="0" fontId="43" fillId="0" borderId="29" xfId="0" applyFont="1" applyBorder="1" applyAlignment="1">
      <alignment horizontal="center" vertical="center"/>
    </xf>
    <xf numFmtId="0" fontId="43" fillId="0" borderId="29" xfId="0" applyFont="1" applyBorder="1" applyAlignment="1">
      <alignment horizontal="center" vertical="center" wrapText="1"/>
    </xf>
    <xf numFmtId="176" fontId="43" fillId="0" borderId="16" xfId="49" applyNumberFormat="1" applyFont="1" applyBorder="1" applyAlignment="1">
      <alignment horizontal="right" vertical="center"/>
    </xf>
    <xf numFmtId="176" fontId="43" fillId="0" borderId="26" xfId="49" applyNumberFormat="1" applyFont="1" applyBorder="1" applyAlignment="1">
      <alignment horizontal="right" vertical="center"/>
    </xf>
    <xf numFmtId="176" fontId="43" fillId="0" borderId="25" xfId="49" applyNumberFormat="1" applyFont="1" applyBorder="1" applyAlignment="1">
      <alignment horizontal="right" vertical="center"/>
    </xf>
    <xf numFmtId="176" fontId="43" fillId="0" borderId="24" xfId="49" applyNumberFormat="1" applyFont="1" applyBorder="1" applyAlignment="1">
      <alignment horizontal="right" vertical="center"/>
    </xf>
    <xf numFmtId="0" fontId="43" fillId="0" borderId="0" xfId="0" applyFont="1" applyAlignment="1">
      <alignment vertical="center"/>
    </xf>
    <xf numFmtId="0" fontId="44" fillId="0" borderId="0" xfId="0" applyFont="1"/>
    <xf numFmtId="176" fontId="23" fillId="0" borderId="48" xfId="49" applyNumberFormat="1" applyFont="1" applyBorder="1" applyAlignment="1">
      <alignment horizontal="right" vertical="center"/>
    </xf>
    <xf numFmtId="176" fontId="23" fillId="0" borderId="47" xfId="49" applyNumberFormat="1" applyFont="1" applyBorder="1" applyAlignment="1">
      <alignment horizontal="right" vertical="center"/>
    </xf>
    <xf numFmtId="176" fontId="23" fillId="0" borderId="59" xfId="49" applyNumberFormat="1" applyFont="1" applyBorder="1" applyAlignment="1">
      <alignment horizontal="right" vertical="center"/>
    </xf>
    <xf numFmtId="176" fontId="23" fillId="0" borderId="54" xfId="49" applyNumberFormat="1" applyFont="1" applyBorder="1" applyAlignment="1">
      <alignment horizontal="right" vertical="center"/>
    </xf>
    <xf numFmtId="176" fontId="23" fillId="0" borderId="45" xfId="49" applyNumberFormat="1" applyFont="1" applyBorder="1" applyAlignment="1">
      <alignment horizontal="right" vertical="center"/>
    </xf>
    <xf numFmtId="0" fontId="45" fillId="0" borderId="0" xfId="0" applyFont="1" applyBorder="1" applyAlignment="1">
      <alignment horizontal="center" vertical="center"/>
    </xf>
    <xf numFmtId="0" fontId="0" fillId="0" borderId="41" xfId="0" applyFont="1" applyBorder="1" applyAlignment="1">
      <alignment vertical="center"/>
    </xf>
    <xf numFmtId="176" fontId="23" fillId="0" borderId="61" xfId="49" applyNumberFormat="1" applyFont="1" applyBorder="1" applyAlignment="1">
      <alignment horizontal="right" vertical="center"/>
    </xf>
    <xf numFmtId="176" fontId="23" fillId="0" borderId="70" xfId="49" applyNumberFormat="1" applyFont="1" applyBorder="1" applyAlignment="1">
      <alignment horizontal="right" vertical="center"/>
    </xf>
    <xf numFmtId="176" fontId="23" fillId="0" borderId="57" xfId="49" applyNumberFormat="1" applyFont="1" applyBorder="1" applyAlignment="1">
      <alignment horizontal="right" vertical="center"/>
    </xf>
    <xf numFmtId="176" fontId="23" fillId="0" borderId="69" xfId="49" applyNumberFormat="1" applyFont="1" applyBorder="1" applyAlignment="1">
      <alignment horizontal="right" vertical="center"/>
    </xf>
    <xf numFmtId="0" fontId="23" fillId="0" borderId="0" xfId="0" applyFont="1" applyBorder="1" applyAlignment="1">
      <alignment vertical="top" textRotation="255" wrapText="1"/>
    </xf>
    <xf numFmtId="0" fontId="23" fillId="0" borderId="67" xfId="0" applyFont="1" applyBorder="1" applyAlignment="1">
      <alignment vertical="center"/>
    </xf>
    <xf numFmtId="176" fontId="23" fillId="0" borderId="66" xfId="49" applyNumberFormat="1" applyFont="1" applyBorder="1" applyAlignment="1">
      <alignment horizontal="right" vertical="center"/>
    </xf>
    <xf numFmtId="176" fontId="23" fillId="0" borderId="36" xfId="49" applyNumberFormat="1" applyFont="1" applyBorder="1" applyAlignment="1">
      <alignment horizontal="right" vertical="center"/>
    </xf>
    <xf numFmtId="176" fontId="23" fillId="0" borderId="22" xfId="49" applyNumberFormat="1" applyFont="1" applyBorder="1" applyAlignment="1">
      <alignment horizontal="right" vertical="center"/>
    </xf>
    <xf numFmtId="176" fontId="23" fillId="0" borderId="63" xfId="49" applyNumberFormat="1" applyFont="1" applyBorder="1" applyAlignment="1">
      <alignment horizontal="right" vertical="center"/>
    </xf>
    <xf numFmtId="176" fontId="23" fillId="0" borderId="18" xfId="49" applyNumberFormat="1" applyFont="1" applyBorder="1" applyAlignment="1">
      <alignment horizontal="right" vertical="center"/>
    </xf>
    <xf numFmtId="0" fontId="23" fillId="0" borderId="45"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75" xfId="0" applyFont="1" applyFill="1" applyBorder="1" applyAlignment="1">
      <alignment horizontal="center" vertical="center" wrapText="1"/>
    </xf>
    <xf numFmtId="176" fontId="23" fillId="0" borderId="74" xfId="49" applyNumberFormat="1" applyFont="1" applyBorder="1" applyAlignment="1">
      <alignment horizontal="right" vertical="center"/>
    </xf>
    <xf numFmtId="176" fontId="23" fillId="0" borderId="73" xfId="49" applyNumberFormat="1" applyFont="1" applyBorder="1" applyAlignment="1">
      <alignment horizontal="right" vertical="center"/>
    </xf>
    <xf numFmtId="176" fontId="23" fillId="0" borderId="72" xfId="49" applyNumberFormat="1" applyFont="1" applyBorder="1" applyAlignment="1">
      <alignment horizontal="right" vertical="center"/>
    </xf>
    <xf numFmtId="176" fontId="23" fillId="0" borderId="83" xfId="0" applyNumberFormat="1" applyFont="1" applyBorder="1" applyAlignment="1">
      <alignment horizontal="center" vertical="center" wrapText="1"/>
    </xf>
    <xf numFmtId="0" fontId="23" fillId="0" borderId="83" xfId="0" applyNumberFormat="1" applyFont="1" applyBorder="1" applyAlignment="1">
      <alignment horizontal="center" vertical="center" wrapText="1"/>
    </xf>
    <xf numFmtId="176" fontId="23" fillId="0" borderId="48" xfId="0" applyNumberFormat="1" applyFont="1" applyBorder="1" applyAlignment="1">
      <alignment horizontal="center" vertical="center" wrapText="1"/>
    </xf>
    <xf numFmtId="176" fontId="23" fillId="0" borderId="12" xfId="0" applyNumberFormat="1" applyFont="1" applyBorder="1" applyAlignment="1">
      <alignment horizontal="center" vertical="center" wrapText="1"/>
    </xf>
    <xf numFmtId="0" fontId="23" fillId="0" borderId="0" xfId="0" applyFont="1"/>
    <xf numFmtId="176" fontId="23" fillId="0" borderId="14" xfId="0" applyNumberFormat="1" applyFont="1" applyBorder="1" applyAlignment="1">
      <alignment vertical="center"/>
    </xf>
    <xf numFmtId="176" fontId="23" fillId="0" borderId="14" xfId="0" applyNumberFormat="1" applyFont="1" applyBorder="1" applyAlignment="1">
      <alignment horizontal="right" vertical="center"/>
    </xf>
    <xf numFmtId="176" fontId="23" fillId="0" borderId="15" xfId="0" applyNumberFormat="1" applyFont="1" applyBorder="1" applyAlignment="1">
      <alignment vertical="center"/>
    </xf>
    <xf numFmtId="176" fontId="23" fillId="0" borderId="71" xfId="0" applyNumberFormat="1" applyFont="1" applyBorder="1" applyAlignment="1">
      <alignment vertical="center"/>
    </xf>
    <xf numFmtId="176" fontId="23" fillId="0" borderId="58" xfId="0" applyNumberFormat="1" applyFont="1" applyBorder="1" applyAlignment="1">
      <alignment vertical="center"/>
    </xf>
    <xf numFmtId="176" fontId="23" fillId="0" borderId="64" xfId="0" applyNumberFormat="1" applyFont="1" applyBorder="1" applyAlignment="1">
      <alignment vertical="center"/>
    </xf>
    <xf numFmtId="176" fontId="23" fillId="0" borderId="71" xfId="0" applyNumberFormat="1" applyFont="1" applyFill="1" applyBorder="1" applyAlignment="1">
      <alignment vertical="center"/>
    </xf>
    <xf numFmtId="176" fontId="23" fillId="0" borderId="54" xfId="0" applyNumberFormat="1" applyFont="1" applyBorder="1" applyAlignment="1">
      <alignment vertical="center"/>
    </xf>
    <xf numFmtId="176" fontId="23" fillId="0" borderId="54" xfId="0" applyNumberFormat="1" applyFont="1" applyBorder="1" applyAlignment="1">
      <alignment horizontal="right" vertical="center"/>
    </xf>
    <xf numFmtId="176" fontId="23" fillId="0" borderId="65" xfId="0" applyNumberFormat="1" applyFont="1" applyFill="1" applyBorder="1" applyAlignment="1">
      <alignment horizontal="right" vertical="center"/>
    </xf>
    <xf numFmtId="176" fontId="23" fillId="0" borderId="65" xfId="0" applyNumberFormat="1" applyFont="1" applyBorder="1" applyAlignment="1">
      <alignment horizontal="right" vertical="center"/>
    </xf>
    <xf numFmtId="176" fontId="23" fillId="0" borderId="57" xfId="0" applyNumberFormat="1" applyFont="1" applyBorder="1" applyAlignment="1">
      <alignment horizontal="right" vertical="center"/>
    </xf>
    <xf numFmtId="176" fontId="23" fillId="0" borderId="55" xfId="0" applyNumberFormat="1" applyFont="1" applyBorder="1" applyAlignment="1">
      <alignment horizontal="center" vertical="center"/>
    </xf>
    <xf numFmtId="176" fontId="23" fillId="0" borderId="65" xfId="0" applyNumberFormat="1" applyFont="1" applyFill="1" applyBorder="1" applyAlignment="1">
      <alignment vertical="center"/>
    </xf>
    <xf numFmtId="176" fontId="23" fillId="0" borderId="57" xfId="0" applyNumberFormat="1" applyFont="1" applyBorder="1" applyAlignment="1">
      <alignment vertical="center"/>
    </xf>
    <xf numFmtId="176" fontId="23" fillId="0" borderId="65" xfId="0" applyNumberFormat="1" applyFont="1" applyBorder="1" applyAlignment="1">
      <alignment vertical="center"/>
    </xf>
    <xf numFmtId="176" fontId="23" fillId="0" borderId="50" xfId="0" applyNumberFormat="1" applyFont="1" applyBorder="1" applyAlignment="1">
      <alignment vertical="center"/>
    </xf>
    <xf numFmtId="176" fontId="23" fillId="0" borderId="94" xfId="0" applyNumberFormat="1" applyFont="1" applyFill="1" applyBorder="1" applyAlignment="1">
      <alignment vertical="center"/>
    </xf>
    <xf numFmtId="176" fontId="23" fillId="0" borderId="94" xfId="0" applyNumberFormat="1" applyFont="1" applyBorder="1" applyAlignment="1">
      <alignment vertical="center"/>
    </xf>
    <xf numFmtId="176" fontId="23" fillId="0" borderId="84" xfId="0" applyNumberFormat="1" applyFont="1" applyBorder="1" applyAlignment="1">
      <alignment vertical="center"/>
    </xf>
    <xf numFmtId="176" fontId="23" fillId="0" borderId="0" xfId="0" applyNumberFormat="1" applyFont="1" applyBorder="1" applyAlignment="1">
      <alignment vertical="center"/>
    </xf>
    <xf numFmtId="176" fontId="23" fillId="0" borderId="0" xfId="0" applyNumberFormat="1" applyFont="1" applyFill="1" applyBorder="1" applyAlignment="1">
      <alignment vertical="center"/>
    </xf>
    <xf numFmtId="176" fontId="23" fillId="0" borderId="0" xfId="0" applyNumberFormat="1" applyFont="1" applyAlignment="1">
      <alignment vertical="center"/>
    </xf>
    <xf numFmtId="176" fontId="23" fillId="0" borderId="49" xfId="49" applyNumberFormat="1" applyFont="1" applyBorder="1" applyAlignment="1">
      <alignment horizontal="right" vertical="center"/>
    </xf>
    <xf numFmtId="0" fontId="25" fillId="0" borderId="71" xfId="46" applyNumberFormat="1" applyFont="1" applyFill="1" applyBorder="1" applyAlignment="1">
      <alignment horizontal="center" vertical="center"/>
    </xf>
    <xf numFmtId="0" fontId="23" fillId="0" borderId="61" xfId="46" applyNumberFormat="1" applyFont="1" applyFill="1" applyBorder="1" applyAlignment="1">
      <alignment horizontal="center" vertical="center"/>
    </xf>
    <xf numFmtId="0" fontId="23" fillId="0" borderId="61" xfId="46" applyNumberFormat="1" applyFont="1" applyFill="1" applyBorder="1" applyAlignment="1">
      <alignment horizontal="center" vertical="center" wrapText="1"/>
    </xf>
    <xf numFmtId="0" fontId="23" fillId="0" borderId="59" xfId="46" applyNumberFormat="1"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3" fillId="0" borderId="0" xfId="0" applyFont="1" applyFill="1" applyBorder="1" applyAlignment="1">
      <alignment vertical="center" shrinkToFit="1"/>
    </xf>
    <xf numFmtId="0" fontId="0" fillId="0" borderId="0" xfId="0" applyFont="1" applyFill="1" applyBorder="1" applyAlignment="1">
      <alignment vertical="center"/>
    </xf>
    <xf numFmtId="0" fontId="23" fillId="0" borderId="0" xfId="0" applyFont="1" applyAlignment="1" applyProtection="1">
      <alignment vertical="center"/>
    </xf>
    <xf numFmtId="0" fontId="23" fillId="0" borderId="69" xfId="0" applyFont="1" applyBorder="1" applyAlignment="1">
      <alignment horizontal="center" vertical="center" wrapText="1"/>
    </xf>
    <xf numFmtId="0" fontId="23" fillId="0" borderId="52" xfId="0" applyFont="1" applyBorder="1" applyAlignment="1">
      <alignment horizontal="center" vertical="center"/>
    </xf>
    <xf numFmtId="0" fontId="23" fillId="0" borderId="15" xfId="0" applyFont="1" applyBorder="1" applyAlignment="1">
      <alignment horizontal="center" vertical="center"/>
    </xf>
    <xf numFmtId="0" fontId="23" fillId="0" borderId="14" xfId="0" applyFont="1" applyBorder="1" applyAlignment="1">
      <alignment horizontal="center" vertical="center" wrapText="1"/>
    </xf>
    <xf numFmtId="181" fontId="23" fillId="0" borderId="60" xfId="0" applyNumberFormat="1" applyFont="1" applyBorder="1" applyAlignment="1">
      <alignment vertical="center"/>
    </xf>
    <xf numFmtId="181" fontId="23" fillId="0" borderId="59" xfId="0" applyNumberFormat="1" applyFont="1" applyBorder="1" applyAlignment="1">
      <alignment vertical="center"/>
    </xf>
    <xf numFmtId="176" fontId="23" fillId="0" borderId="61" xfId="0" applyNumberFormat="1" applyFont="1" applyBorder="1" applyAlignment="1">
      <alignment vertical="center"/>
    </xf>
    <xf numFmtId="176" fontId="23" fillId="0" borderId="59" xfId="0" applyNumberFormat="1" applyFont="1" applyBorder="1" applyAlignment="1">
      <alignment vertical="center"/>
    </xf>
    <xf numFmtId="181" fontId="23" fillId="0" borderId="55" xfId="0" applyNumberFormat="1" applyFont="1" applyBorder="1" applyAlignment="1">
      <alignment vertical="center"/>
    </xf>
    <xf numFmtId="181" fontId="23" fillId="0" borderId="57" xfId="0" applyNumberFormat="1" applyFont="1" applyBorder="1" applyAlignment="1">
      <alignment vertical="center"/>
    </xf>
    <xf numFmtId="181" fontId="23" fillId="0" borderId="55" xfId="0" applyNumberFormat="1" applyFont="1" applyBorder="1" applyAlignment="1" applyProtection="1">
      <alignment horizontal="right" vertical="center"/>
    </xf>
    <xf numFmtId="181" fontId="23" fillId="0" borderId="57" xfId="0" applyNumberFormat="1" applyFont="1" applyBorder="1" applyAlignment="1" applyProtection="1">
      <alignment horizontal="right" vertical="center"/>
    </xf>
    <xf numFmtId="176" fontId="23" fillId="0" borderId="54" xfId="0" applyNumberFormat="1" applyFont="1" applyBorder="1" applyAlignment="1">
      <alignment horizontal="center" vertical="center"/>
    </xf>
    <xf numFmtId="176" fontId="23" fillId="0" borderId="57" xfId="0" applyNumberFormat="1" applyFont="1" applyBorder="1" applyAlignment="1">
      <alignment horizontal="center" vertical="center"/>
    </xf>
    <xf numFmtId="176" fontId="23" fillId="0" borderId="57" xfId="0" applyNumberFormat="1" applyFont="1" applyBorder="1" applyAlignment="1" applyProtection="1">
      <alignment horizontal="right" vertical="center"/>
    </xf>
    <xf numFmtId="181" fontId="23" fillId="0" borderId="65" xfId="0" applyNumberFormat="1" applyFont="1" applyBorder="1" applyAlignment="1">
      <alignment horizontal="right" vertical="center"/>
    </xf>
    <xf numFmtId="181" fontId="23" fillId="0" borderId="54" xfId="0" applyNumberFormat="1" applyFont="1" applyBorder="1" applyAlignment="1">
      <alignment horizontal="right" vertical="center"/>
    </xf>
    <xf numFmtId="181" fontId="23" fillId="0" borderId="65" xfId="0" applyNumberFormat="1" applyFont="1" applyBorder="1" applyAlignment="1">
      <alignment horizontal="center" vertical="center"/>
    </xf>
    <xf numFmtId="181" fontId="23" fillId="0" borderId="54" xfId="0" applyNumberFormat="1" applyFont="1" applyBorder="1" applyAlignment="1">
      <alignment horizontal="center" vertical="center"/>
    </xf>
    <xf numFmtId="181" fontId="23" fillId="0" borderId="55" xfId="0" applyNumberFormat="1" applyFont="1" applyBorder="1" applyAlignment="1">
      <alignment horizontal="center" vertical="center"/>
    </xf>
    <xf numFmtId="181" fontId="23" fillId="0" borderId="57" xfId="0" applyNumberFormat="1" applyFont="1" applyBorder="1" applyAlignment="1">
      <alignment horizontal="center" vertical="center"/>
    </xf>
    <xf numFmtId="181" fontId="23" fillId="0" borderId="55" xfId="0" applyNumberFormat="1" applyFont="1" applyBorder="1" applyAlignment="1">
      <alignment horizontal="right" vertical="center"/>
    </xf>
    <xf numFmtId="181" fontId="23" fillId="0" borderId="57" xfId="0" applyNumberFormat="1" applyFont="1" applyBorder="1" applyAlignment="1">
      <alignment horizontal="right" vertical="center"/>
    </xf>
    <xf numFmtId="181" fontId="23" fillId="0" borderId="80" xfId="0" applyNumberFormat="1" applyFont="1" applyBorder="1" applyAlignment="1">
      <alignment horizontal="right" vertical="center"/>
    </xf>
    <xf numFmtId="181" fontId="23" fillId="0" borderId="58" xfId="0" applyNumberFormat="1" applyFont="1" applyBorder="1" applyAlignment="1">
      <alignment horizontal="right" vertical="center"/>
    </xf>
    <xf numFmtId="176" fontId="23" fillId="0" borderId="58" xfId="0" applyNumberFormat="1" applyFont="1" applyBorder="1" applyAlignment="1">
      <alignment horizontal="center" vertical="center"/>
    </xf>
    <xf numFmtId="176" fontId="23" fillId="0" borderId="64" xfId="0" applyNumberFormat="1" applyFont="1" applyBorder="1" applyAlignment="1">
      <alignment horizontal="center" vertical="center"/>
    </xf>
    <xf numFmtId="181" fontId="23" fillId="0" borderId="68" xfId="0" applyNumberFormat="1" applyFont="1" applyBorder="1" applyAlignment="1">
      <alignment horizontal="right" vertical="center"/>
    </xf>
    <xf numFmtId="181" fontId="23" fillId="0" borderId="70" xfId="0" applyNumberFormat="1" applyFont="1" applyBorder="1" applyAlignment="1">
      <alignment horizontal="right" vertical="center"/>
    </xf>
    <xf numFmtId="176" fontId="23" fillId="0" borderId="70" xfId="0" applyNumberFormat="1" applyFont="1" applyBorder="1" applyAlignment="1">
      <alignment horizontal="center" vertical="center"/>
    </xf>
    <xf numFmtId="176" fontId="23" fillId="0" borderId="56" xfId="0" applyNumberFormat="1" applyFont="1" applyBorder="1" applyAlignment="1">
      <alignment horizontal="center" vertical="center"/>
    </xf>
    <xf numFmtId="181" fontId="23" fillId="0" borderId="94" xfId="0" applyNumberFormat="1" applyFont="1" applyBorder="1" applyAlignment="1">
      <alignment horizontal="right" vertical="center"/>
    </xf>
    <xf numFmtId="181" fontId="23" fillId="0" borderId="50" xfId="0" applyNumberFormat="1" applyFont="1" applyBorder="1" applyAlignment="1">
      <alignment horizontal="right" vertical="center"/>
    </xf>
    <xf numFmtId="176" fontId="23" fillId="0" borderId="50" xfId="0" applyNumberFormat="1" applyFont="1" applyBorder="1" applyAlignment="1">
      <alignment horizontal="center" vertical="center"/>
    </xf>
    <xf numFmtId="176" fontId="23" fillId="0" borderId="84" xfId="0" applyNumberFormat="1" applyFont="1" applyBorder="1" applyAlignment="1">
      <alignment horizontal="center" vertical="center"/>
    </xf>
    <xf numFmtId="176" fontId="23" fillId="0" borderId="50" xfId="0" applyNumberFormat="1" applyFont="1" applyBorder="1" applyAlignment="1">
      <alignment horizontal="right" vertical="center"/>
    </xf>
    <xf numFmtId="176" fontId="23" fillId="0" borderId="84" xfId="0" applyNumberFormat="1" applyFont="1" applyBorder="1" applyAlignment="1">
      <alignment horizontal="right" vertical="center"/>
    </xf>
    <xf numFmtId="0" fontId="23" fillId="0" borderId="82" xfId="0" applyFont="1" applyBorder="1" applyAlignment="1">
      <alignment horizontal="center" vertical="center"/>
    </xf>
    <xf numFmtId="0" fontId="23" fillId="0" borderId="22" xfId="0" applyFont="1" applyBorder="1" applyAlignment="1">
      <alignment horizontal="center" vertical="center"/>
    </xf>
    <xf numFmtId="0" fontId="23" fillId="0" borderId="0" xfId="0" applyFont="1" applyAlignment="1" applyProtection="1">
      <alignment horizontal="left" vertical="center"/>
      <protection locked="0"/>
    </xf>
    <xf numFmtId="0" fontId="23" fillId="0" borderId="0" xfId="61" applyFont="1">
      <alignment vertical="center"/>
    </xf>
    <xf numFmtId="0" fontId="9" fillId="0" borderId="0" xfId="61" applyFont="1">
      <alignment vertical="center"/>
    </xf>
    <xf numFmtId="0" fontId="23" fillId="0" borderId="13" xfId="61" applyFont="1" applyBorder="1" applyAlignment="1">
      <alignment vertical="center"/>
    </xf>
    <xf numFmtId="0" fontId="23" fillId="0" borderId="15" xfId="61" applyFont="1" applyBorder="1" applyAlignment="1">
      <alignment horizontal="center" vertical="center"/>
    </xf>
    <xf numFmtId="0" fontId="23" fillId="0" borderId="68" xfId="61" applyFont="1" applyBorder="1" applyAlignment="1">
      <alignment horizontal="center" vertical="center"/>
    </xf>
    <xf numFmtId="182" fontId="23" fillId="0" borderId="70" xfId="61" applyNumberFormat="1" applyFont="1" applyBorder="1">
      <alignment vertical="center"/>
    </xf>
    <xf numFmtId="49" fontId="23" fillId="0" borderId="65" xfId="61" applyNumberFormat="1" applyFont="1" applyBorder="1" applyAlignment="1">
      <alignment horizontal="center" vertical="center"/>
    </xf>
    <xf numFmtId="182" fontId="23" fillId="0" borderId="54" xfId="61" applyNumberFormat="1" applyFont="1" applyBorder="1">
      <alignment vertical="center"/>
    </xf>
    <xf numFmtId="182" fontId="23" fillId="0" borderId="57" xfId="61" applyNumberFormat="1" applyFont="1" applyBorder="1">
      <alignment vertical="center"/>
    </xf>
    <xf numFmtId="49" fontId="23" fillId="0" borderId="63" xfId="61" applyNumberFormat="1" applyFont="1" applyBorder="1" applyAlignment="1">
      <alignment horizontal="center" vertical="center"/>
    </xf>
    <xf numFmtId="182" fontId="23" fillId="0" borderId="85" xfId="61" applyNumberFormat="1" applyFont="1" applyBorder="1">
      <alignment vertical="center"/>
    </xf>
    <xf numFmtId="182" fontId="23" fillId="0" borderId="49" xfId="61" applyNumberFormat="1" applyFont="1" applyBorder="1">
      <alignment vertical="center"/>
    </xf>
    <xf numFmtId="182" fontId="23" fillId="0" borderId="56" xfId="61" applyNumberFormat="1" applyFont="1" applyBorder="1">
      <alignment vertical="center"/>
    </xf>
    <xf numFmtId="0" fontId="23" fillId="0" borderId="0" xfId="55" applyFont="1" applyBorder="1" applyAlignment="1">
      <alignment vertical="center"/>
    </xf>
    <xf numFmtId="0" fontId="23" fillId="0" borderId="41" xfId="55" applyFont="1" applyBorder="1" applyAlignment="1">
      <alignment vertical="center"/>
    </xf>
    <xf numFmtId="0" fontId="23" fillId="0" borderId="41" xfId="55" applyFont="1" applyBorder="1" applyAlignment="1">
      <alignment horizontal="right" vertical="center"/>
    </xf>
    <xf numFmtId="0" fontId="23" fillId="0" borderId="0" xfId="55" applyFont="1" applyBorder="1" applyAlignment="1">
      <alignment horizontal="right" vertical="center"/>
    </xf>
    <xf numFmtId="0" fontId="23" fillId="0" borderId="14" xfId="55" applyFont="1" applyBorder="1" applyAlignment="1">
      <alignment horizontal="center" vertical="center"/>
    </xf>
    <xf numFmtId="0" fontId="23" fillId="0" borderId="15" xfId="55" applyFont="1" applyBorder="1" applyAlignment="1">
      <alignment horizontal="center" vertical="center"/>
    </xf>
    <xf numFmtId="0" fontId="23" fillId="0" borderId="71" xfId="55" applyFont="1" applyBorder="1" applyAlignment="1">
      <alignment horizontal="center" vertical="center"/>
    </xf>
    <xf numFmtId="0" fontId="23" fillId="0" borderId="60" xfId="55" applyFont="1" applyBorder="1" applyAlignment="1">
      <alignment horizontal="center" vertical="center"/>
    </xf>
    <xf numFmtId="176" fontId="23" fillId="0" borderId="61" xfId="54" applyNumberFormat="1" applyFont="1" applyBorder="1" applyAlignment="1">
      <alignment horizontal="right" vertical="center"/>
    </xf>
    <xf numFmtId="176" fontId="23" fillId="0" borderId="59" xfId="54" applyNumberFormat="1" applyFont="1" applyBorder="1" applyAlignment="1">
      <alignment horizontal="right" vertical="center"/>
    </xf>
    <xf numFmtId="176" fontId="23" fillId="0" borderId="62" xfId="54" applyNumberFormat="1" applyFont="1" applyBorder="1" applyAlignment="1">
      <alignment horizontal="right" vertical="center"/>
    </xf>
    <xf numFmtId="0" fontId="23" fillId="0" borderId="55" xfId="55" applyFont="1" applyBorder="1" applyAlignment="1">
      <alignment horizontal="center" vertical="center"/>
    </xf>
    <xf numFmtId="176" fontId="23" fillId="0" borderId="54" xfId="54" applyNumberFormat="1" applyFont="1" applyBorder="1" applyAlignment="1">
      <alignment horizontal="right" vertical="center"/>
    </xf>
    <xf numFmtId="176" fontId="23" fillId="0" borderId="57" xfId="54" applyNumberFormat="1" applyFont="1" applyBorder="1" applyAlignment="1">
      <alignment horizontal="right" vertical="center"/>
    </xf>
    <xf numFmtId="176" fontId="23" fillId="0" borderId="65" xfId="54" applyNumberFormat="1" applyFont="1" applyBorder="1" applyAlignment="1">
      <alignment horizontal="right" vertical="center"/>
    </xf>
    <xf numFmtId="0" fontId="23" fillId="0" borderId="79" xfId="55" applyFont="1" applyBorder="1" applyAlignment="1">
      <alignment horizontal="center" vertical="center"/>
    </xf>
    <xf numFmtId="176" fontId="23" fillId="0" borderId="70" xfId="54" applyNumberFormat="1" applyFont="1" applyBorder="1" applyAlignment="1">
      <alignment horizontal="right" vertical="center"/>
    </xf>
    <xf numFmtId="176" fontId="23" fillId="0" borderId="56" xfId="54" applyNumberFormat="1" applyFont="1" applyBorder="1" applyAlignment="1">
      <alignment horizontal="right" vertical="center"/>
    </xf>
    <xf numFmtId="176" fontId="23" fillId="0" borderId="68" xfId="54" applyNumberFormat="1" applyFont="1" applyBorder="1" applyAlignment="1">
      <alignment horizontal="right" vertical="center"/>
    </xf>
    <xf numFmtId="0" fontId="23" fillId="0" borderId="51" xfId="55" applyFont="1" applyBorder="1" applyAlignment="1">
      <alignment horizontal="center" vertical="center"/>
    </xf>
    <xf numFmtId="176" fontId="23" fillId="0" borderId="50" xfId="54" applyNumberFormat="1" applyFont="1" applyBorder="1" applyAlignment="1">
      <alignment horizontal="right" vertical="center"/>
    </xf>
    <xf numFmtId="176" fontId="23" fillId="0" borderId="84" xfId="54" applyNumberFormat="1" applyFont="1" applyBorder="1" applyAlignment="1">
      <alignment horizontal="right" vertical="center"/>
    </xf>
    <xf numFmtId="176" fontId="23" fillId="0" borderId="94" xfId="54" applyNumberFormat="1" applyFont="1" applyBorder="1" applyAlignment="1">
      <alignment horizontal="right" vertical="center"/>
    </xf>
    <xf numFmtId="0" fontId="23" fillId="0" borderId="23" xfId="55" applyFont="1" applyBorder="1" applyAlignment="1">
      <alignment vertical="center"/>
    </xf>
    <xf numFmtId="0" fontId="23" fillId="0" borderId="23" xfId="54" applyFont="1" applyBorder="1"/>
    <xf numFmtId="176" fontId="23" fillId="0" borderId="84" xfId="49" applyNumberFormat="1" applyFont="1" applyBorder="1" applyAlignment="1">
      <alignment horizontal="right" vertical="center"/>
    </xf>
    <xf numFmtId="0" fontId="23" fillId="0" borderId="0" xfId="0" applyFont="1" applyBorder="1"/>
    <xf numFmtId="0" fontId="23" fillId="0" borderId="23" xfId="0" applyFont="1" applyBorder="1"/>
    <xf numFmtId="0" fontId="23" fillId="0" borderId="91" xfId="46" applyNumberFormat="1" applyFont="1" applyFill="1" applyBorder="1" applyAlignment="1">
      <alignment horizontal="center" vertical="center" wrapText="1" justifyLastLine="1"/>
    </xf>
    <xf numFmtId="0" fontId="23" fillId="0" borderId="90" xfId="46" applyNumberFormat="1" applyFont="1" applyFill="1" applyBorder="1" applyAlignment="1">
      <alignment horizontal="center" vertical="center" wrapText="1" justifyLastLine="1"/>
    </xf>
    <xf numFmtId="0" fontId="23" fillId="0" borderId="23" xfId="46" applyNumberFormat="1" applyFont="1" applyFill="1" applyBorder="1" applyAlignment="1">
      <alignment horizontal="center" vertical="center" wrapText="1" justifyLastLine="1"/>
    </xf>
    <xf numFmtId="0" fontId="23" fillId="0" borderId="89" xfId="46" applyNumberFormat="1" applyFont="1" applyFill="1" applyBorder="1" applyAlignment="1">
      <alignment horizontal="center" vertical="center" wrapText="1" justifyLastLine="1"/>
    </xf>
    <xf numFmtId="179" fontId="23" fillId="0" borderId="63" xfId="46" applyNumberFormat="1" applyFont="1" applyFill="1" applyBorder="1" applyAlignment="1">
      <alignment horizontal="right" vertical="center"/>
    </xf>
    <xf numFmtId="179" fontId="23" fillId="0" borderId="49" xfId="46" applyNumberFormat="1" applyFont="1" applyFill="1" applyBorder="1" applyAlignment="1">
      <alignment horizontal="right" vertical="center"/>
    </xf>
    <xf numFmtId="179" fontId="23" fillId="0" borderId="88" xfId="46" applyNumberFormat="1" applyFont="1" applyFill="1" applyBorder="1" applyAlignment="1">
      <alignment horizontal="right" vertical="center"/>
    </xf>
    <xf numFmtId="176" fontId="23" fillId="0" borderId="0" xfId="0" applyNumberFormat="1" applyFont="1" applyBorder="1" applyAlignment="1">
      <alignment horizontal="right" vertical="center"/>
    </xf>
    <xf numFmtId="176" fontId="23" fillId="0" borderId="55" xfId="49" applyNumberFormat="1" applyFont="1" applyBorder="1" applyAlignment="1">
      <alignment horizontal="right" vertical="center"/>
    </xf>
    <xf numFmtId="176" fontId="23" fillId="0" borderId="41" xfId="49" applyNumberFormat="1" applyFont="1" applyBorder="1" applyAlignment="1">
      <alignment horizontal="right" vertical="center"/>
    </xf>
    <xf numFmtId="0" fontId="23" fillId="0" borderId="0" xfId="0" applyFont="1" applyAlignment="1">
      <alignment vertical="center" shrinkToFit="1"/>
    </xf>
    <xf numFmtId="0" fontId="47" fillId="0" borderId="41" xfId="0" applyFont="1" applyBorder="1" applyAlignment="1">
      <alignment horizontal="right" vertical="center"/>
    </xf>
    <xf numFmtId="0" fontId="47" fillId="0" borderId="0" xfId="0" applyFont="1" applyAlignment="1">
      <alignment vertical="center"/>
    </xf>
    <xf numFmtId="0" fontId="36" fillId="0" borderId="0" xfId="0" applyFont="1" applyAlignment="1">
      <alignment vertical="center"/>
    </xf>
    <xf numFmtId="0" fontId="23" fillId="0" borderId="60" xfId="46" applyNumberFormat="1" applyFont="1" applyFill="1" applyBorder="1" applyAlignment="1">
      <alignment horizontal="center" vertical="center" wrapText="1"/>
    </xf>
    <xf numFmtId="0" fontId="23" fillId="0" borderId="55" xfId="46" applyNumberFormat="1" applyFont="1" applyFill="1" applyBorder="1" applyAlignment="1">
      <alignment horizontal="center" vertical="center" wrapText="1"/>
    </xf>
    <xf numFmtId="0" fontId="23" fillId="0" borderId="82" xfId="46" applyNumberFormat="1" applyFont="1" applyFill="1" applyBorder="1" applyAlignment="1">
      <alignment horizontal="center" vertical="center" wrapText="1"/>
    </xf>
    <xf numFmtId="0" fontId="23" fillId="0" borderId="41" xfId="46" applyNumberFormat="1" applyFont="1" applyFill="1" applyBorder="1" applyAlignment="1">
      <alignment horizontal="center" vertical="center" wrapText="1"/>
    </xf>
    <xf numFmtId="0" fontId="23" fillId="0" borderId="13" xfId="53" applyNumberFormat="1" applyFont="1" applyFill="1" applyBorder="1" applyAlignment="1">
      <alignment horizontal="distributed" vertical="center" indent="12"/>
    </xf>
    <xf numFmtId="3" fontId="23" fillId="0" borderId="0" xfId="46" applyNumberFormat="1" applyFont="1" applyFill="1" applyBorder="1" applyAlignment="1">
      <alignment horizontal="right" vertical="center"/>
    </xf>
    <xf numFmtId="0" fontId="23" fillId="0" borderId="0" xfId="46" applyNumberFormat="1" applyFont="1" applyFill="1" applyBorder="1" applyAlignment="1">
      <alignment horizontal="distributed" vertical="distributed"/>
    </xf>
    <xf numFmtId="0" fontId="23" fillId="0" borderId="0" xfId="46" applyFont="1" applyFill="1" applyBorder="1" applyAlignment="1">
      <alignment vertical="center"/>
    </xf>
    <xf numFmtId="0" fontId="23" fillId="0" borderId="0" xfId="46" applyNumberFormat="1" applyFont="1" applyFill="1" applyBorder="1" applyAlignment="1">
      <alignment vertical="center"/>
    </xf>
    <xf numFmtId="0" fontId="23" fillId="0" borderId="0" xfId="0" applyFont="1" applyBorder="1" applyAlignment="1"/>
    <xf numFmtId="0" fontId="23" fillId="0" borderId="0" xfId="0" applyFont="1" applyBorder="1" applyAlignment="1">
      <alignment horizontal="right"/>
    </xf>
    <xf numFmtId="0" fontId="0" fillId="0" borderId="41" xfId="0" applyFont="1" applyFill="1" applyBorder="1" applyAlignment="1">
      <alignment vertical="center"/>
    </xf>
    <xf numFmtId="0" fontId="26" fillId="0" borderId="0" xfId="0" applyFont="1" applyAlignment="1">
      <alignment horizontal="center" vertical="center"/>
    </xf>
    <xf numFmtId="176" fontId="25" fillId="0" borderId="85" xfId="49" applyNumberFormat="1" applyFont="1" applyBorder="1" applyAlignment="1">
      <alignment horizontal="right" vertical="center"/>
    </xf>
    <xf numFmtId="49" fontId="23" fillId="0" borderId="55" xfId="51" applyNumberFormat="1" applyFont="1" applyBorder="1" applyAlignment="1">
      <alignment horizontal="left" vertical="center" shrinkToFit="1"/>
    </xf>
    <xf numFmtId="176" fontId="25" fillId="0" borderId="57" xfId="49" applyNumberFormat="1" applyFont="1" applyBorder="1" applyAlignment="1">
      <alignment horizontal="right" vertical="center"/>
    </xf>
    <xf numFmtId="0" fontId="23" fillId="0" borderId="55" xfId="0" applyFont="1" applyBorder="1" applyAlignment="1">
      <alignment horizontal="center" vertical="center"/>
    </xf>
    <xf numFmtId="0" fontId="23" fillId="0" borderId="18" xfId="0" applyFont="1" applyBorder="1" applyAlignment="1">
      <alignment horizontal="center" vertical="center"/>
    </xf>
    <xf numFmtId="0" fontId="23" fillId="0" borderId="49" xfId="0" applyFont="1" applyBorder="1" applyAlignment="1">
      <alignment horizontal="center" vertical="center"/>
    </xf>
    <xf numFmtId="176" fontId="23" fillId="0" borderId="110" xfId="49" applyNumberFormat="1" applyFont="1" applyBorder="1" applyAlignment="1">
      <alignment horizontal="right" vertical="center"/>
    </xf>
    <xf numFmtId="0" fontId="23" fillId="0" borderId="92" xfId="0" applyFont="1" applyBorder="1" applyAlignment="1">
      <alignment horizontal="center" vertical="center"/>
    </xf>
    <xf numFmtId="183" fontId="23" fillId="0" borderId="53" xfId="49" applyNumberFormat="1" applyFont="1" applyBorder="1" applyAlignment="1">
      <alignment horizontal="right" vertical="center"/>
    </xf>
    <xf numFmtId="176" fontId="23" fillId="0" borderId="111" xfId="49" applyNumberFormat="1" applyFont="1" applyBorder="1" applyAlignment="1">
      <alignment horizontal="right" vertical="center"/>
    </xf>
    <xf numFmtId="0" fontId="23" fillId="0" borderId="112" xfId="0" applyFont="1" applyBorder="1" applyAlignment="1">
      <alignment horizontal="center" vertical="center"/>
    </xf>
    <xf numFmtId="176" fontId="23" fillId="0" borderId="113" xfId="49" applyNumberFormat="1" applyFont="1" applyBorder="1" applyAlignment="1">
      <alignment horizontal="right" vertical="center"/>
    </xf>
    <xf numFmtId="176" fontId="23" fillId="0" borderId="102" xfId="49" applyNumberFormat="1" applyFont="1" applyBorder="1" applyAlignment="1">
      <alignment horizontal="right" vertical="center"/>
    </xf>
    <xf numFmtId="0" fontId="23" fillId="0" borderId="93" xfId="0" applyFont="1" applyBorder="1" applyAlignment="1">
      <alignment horizontal="center" vertical="center"/>
    </xf>
    <xf numFmtId="183" fontId="23" fillId="0" borderId="102" xfId="49" applyNumberFormat="1" applyFont="1" applyBorder="1" applyAlignment="1">
      <alignment horizontal="right" vertical="center"/>
    </xf>
    <xf numFmtId="176" fontId="23" fillId="0" borderId="101" xfId="49" applyNumberFormat="1" applyFont="1" applyBorder="1" applyAlignment="1">
      <alignment horizontal="right" vertical="center"/>
    </xf>
    <xf numFmtId="0" fontId="23" fillId="0" borderId="114" xfId="0" applyFont="1" applyBorder="1" applyAlignment="1">
      <alignment horizontal="center" vertical="center"/>
    </xf>
    <xf numFmtId="176" fontId="23" fillId="0" borderId="115" xfId="49" applyNumberFormat="1" applyFont="1" applyBorder="1" applyAlignment="1">
      <alignment horizontal="right" vertical="center"/>
    </xf>
    <xf numFmtId="176" fontId="23" fillId="0" borderId="81" xfId="49" applyNumberFormat="1" applyFont="1" applyBorder="1" applyAlignment="1">
      <alignment horizontal="right" vertical="center"/>
    </xf>
    <xf numFmtId="0" fontId="23" fillId="0" borderId="98" xfId="0" applyFont="1" applyBorder="1" applyAlignment="1">
      <alignment horizontal="center" vertical="center"/>
    </xf>
    <xf numFmtId="176" fontId="23" fillId="0" borderId="97" xfId="49" applyNumberFormat="1" applyFont="1" applyBorder="1" applyAlignment="1">
      <alignment horizontal="center" vertical="center"/>
    </xf>
    <xf numFmtId="176" fontId="23" fillId="0" borderId="13" xfId="49" applyNumberFormat="1" applyFont="1" applyBorder="1" applyAlignment="1">
      <alignment horizontal="center" vertical="center"/>
    </xf>
    <xf numFmtId="0" fontId="23" fillId="0" borderId="95" xfId="0" applyFont="1" applyBorder="1" applyAlignment="1">
      <alignment horizontal="center" vertical="center"/>
    </xf>
    <xf numFmtId="176" fontId="23" fillId="0" borderId="116" xfId="49" applyNumberFormat="1" applyFont="1" applyBorder="1" applyAlignment="1">
      <alignment horizontal="center" vertical="center"/>
    </xf>
    <xf numFmtId="176" fontId="23" fillId="0" borderId="88" xfId="49" applyNumberFormat="1" applyFont="1" applyBorder="1" applyAlignment="1">
      <alignment horizontal="right" vertical="center"/>
    </xf>
    <xf numFmtId="0" fontId="23" fillId="0" borderId="105" xfId="0" applyFont="1" applyBorder="1" applyAlignment="1">
      <alignment horizontal="center" vertical="center"/>
    </xf>
    <xf numFmtId="176" fontId="23" fillId="0" borderId="117" xfId="49" applyNumberFormat="1" applyFont="1" applyBorder="1" applyAlignment="1">
      <alignment horizontal="right" vertical="center"/>
    </xf>
    <xf numFmtId="0" fontId="23" fillId="0" borderId="103" xfId="0" applyFont="1" applyBorder="1" applyAlignment="1">
      <alignment horizontal="center" vertical="center"/>
    </xf>
    <xf numFmtId="176" fontId="23" fillId="0" borderId="100" xfId="49" applyNumberFormat="1" applyFont="1" applyBorder="1" applyAlignment="1">
      <alignment horizontal="right" vertical="center"/>
    </xf>
    <xf numFmtId="0" fontId="23" fillId="0" borderId="118" xfId="0" applyFont="1" applyBorder="1" applyAlignment="1">
      <alignment horizontal="center" vertical="center"/>
    </xf>
    <xf numFmtId="0" fontId="23" fillId="0" borderId="97" xfId="49" applyNumberFormat="1" applyFont="1" applyBorder="1" applyAlignment="1">
      <alignment horizontal="center" vertical="center"/>
    </xf>
    <xf numFmtId="0" fontId="23" fillId="0" borderId="96" xfId="0" applyFont="1" applyBorder="1" applyAlignment="1">
      <alignment horizontal="center" vertical="center"/>
    </xf>
    <xf numFmtId="0" fontId="23" fillId="0" borderId="116" xfId="49" applyNumberFormat="1" applyFont="1" applyBorder="1" applyAlignment="1">
      <alignment horizontal="center" vertical="center"/>
    </xf>
    <xf numFmtId="0" fontId="32" fillId="0" borderId="0" xfId="0" applyFont="1" applyAlignment="1">
      <alignment vertical="center"/>
    </xf>
    <xf numFmtId="0" fontId="23" fillId="0" borderId="0" xfId="55" applyFont="1" applyFill="1" applyBorder="1" applyAlignment="1">
      <alignment horizontal="left" vertical="center"/>
    </xf>
    <xf numFmtId="0" fontId="23" fillId="0" borderId="0" xfId="55" applyFont="1" applyBorder="1" applyAlignment="1"/>
    <xf numFmtId="0" fontId="23" fillId="0" borderId="0" xfId="61" applyFont="1" applyAlignment="1">
      <alignment horizontal="right"/>
    </xf>
    <xf numFmtId="0" fontId="23" fillId="0" borderId="0" xfId="61" applyFont="1" applyAlignment="1"/>
    <xf numFmtId="0" fontId="23" fillId="0" borderId="2" xfId="0" applyFont="1" applyBorder="1" applyAlignment="1">
      <alignment horizontal="center" vertical="center"/>
    </xf>
    <xf numFmtId="0" fontId="23" fillId="0" borderId="59" xfId="0" applyFont="1" applyBorder="1" applyAlignment="1">
      <alignment horizontal="center" vertical="center"/>
    </xf>
    <xf numFmtId="0" fontId="23" fillId="0" borderId="55" xfId="0" applyFont="1" applyBorder="1" applyAlignment="1">
      <alignment horizontal="center" vertical="center"/>
    </xf>
    <xf numFmtId="0" fontId="23" fillId="0" borderId="47" xfId="0" applyFont="1" applyBorder="1" applyAlignment="1">
      <alignment horizontal="center" vertical="center"/>
    </xf>
    <xf numFmtId="0" fontId="23" fillId="0" borderId="60" xfId="0" applyFont="1" applyBorder="1" applyAlignment="1">
      <alignment horizontal="center" vertical="center"/>
    </xf>
    <xf numFmtId="0" fontId="23" fillId="0" borderId="53" xfId="0" applyFont="1" applyBorder="1" applyAlignment="1">
      <alignment horizontal="center" vertical="center"/>
    </xf>
    <xf numFmtId="0" fontId="23" fillId="0" borderId="41" xfId="0" applyFont="1" applyBorder="1" applyAlignment="1">
      <alignment horizontal="left" vertical="center"/>
    </xf>
    <xf numFmtId="0" fontId="0" fillId="0" borderId="41" xfId="0" applyFont="1" applyBorder="1" applyAlignment="1">
      <alignment horizontal="center" vertical="center"/>
    </xf>
    <xf numFmtId="0" fontId="23" fillId="0" borderId="83" xfId="0" applyFont="1" applyBorder="1" applyAlignment="1">
      <alignment horizontal="center" vertical="center"/>
    </xf>
    <xf numFmtId="0" fontId="23" fillId="0" borderId="48" xfId="0" applyFont="1" applyBorder="1" applyAlignment="1">
      <alignment horizontal="center" vertical="center"/>
    </xf>
    <xf numFmtId="0" fontId="23" fillId="0" borderId="67" xfId="46" applyNumberFormat="1" applyFont="1" applyFill="1" applyBorder="1" applyAlignment="1">
      <alignment horizontal="center" vertical="center" justifyLastLine="1"/>
    </xf>
    <xf numFmtId="0" fontId="23" fillId="0" borderId="54" xfId="0" applyFont="1" applyBorder="1" applyAlignment="1">
      <alignment horizontal="center" vertical="center"/>
    </xf>
    <xf numFmtId="0" fontId="23" fillId="0" borderId="57" xfId="0" applyFont="1" applyBorder="1" applyAlignment="1">
      <alignment horizontal="center" vertical="center"/>
    </xf>
    <xf numFmtId="0" fontId="0" fillId="0" borderId="0" xfId="0" applyFont="1" applyAlignment="1">
      <alignment horizontal="center" vertical="center"/>
    </xf>
    <xf numFmtId="0" fontId="25" fillId="0" borderId="41" xfId="0" applyFont="1" applyBorder="1" applyAlignment="1">
      <alignment horizontal="center" vertical="center"/>
    </xf>
    <xf numFmtId="176" fontId="25" fillId="0" borderId="18" xfId="49" applyNumberFormat="1" applyFont="1" applyBorder="1" applyAlignment="1">
      <alignment vertical="center"/>
    </xf>
    <xf numFmtId="180" fontId="25" fillId="0" borderId="55" xfId="0" applyNumberFormat="1" applyFont="1" applyBorder="1" applyAlignment="1">
      <alignment horizontal="center" vertical="center"/>
    </xf>
    <xf numFmtId="180" fontId="25" fillId="0" borderId="41" xfId="0" applyNumberFormat="1" applyFont="1" applyBorder="1" applyAlignment="1">
      <alignment horizontal="center" vertical="center"/>
    </xf>
    <xf numFmtId="0" fontId="23" fillId="0" borderId="14" xfId="46" applyNumberFormat="1" applyFont="1" applyFill="1" applyBorder="1" applyAlignment="1">
      <alignment horizontal="center" vertical="center" wrapText="1"/>
    </xf>
    <xf numFmtId="184" fontId="49" fillId="0" borderId="0" xfId="47" applyNumberFormat="1" applyFont="1" applyAlignment="1">
      <alignment horizontal="right" vertical="center"/>
    </xf>
    <xf numFmtId="184" fontId="49" fillId="0" borderId="0" xfId="47" applyNumberFormat="1" applyFont="1" applyBorder="1" applyAlignment="1">
      <alignment horizontal="right" vertical="center"/>
    </xf>
    <xf numFmtId="176" fontId="23" fillId="0" borderId="119" xfId="49" applyNumberFormat="1" applyFont="1" applyBorder="1" applyAlignment="1">
      <alignment horizontal="right" vertical="center"/>
    </xf>
    <xf numFmtId="176" fontId="23" fillId="0" borderId="106" xfId="49" applyNumberFormat="1" applyFont="1" applyBorder="1" applyAlignment="1">
      <alignment horizontal="right" vertical="center"/>
    </xf>
    <xf numFmtId="176" fontId="23" fillId="0" borderId="120" xfId="49" applyNumberFormat="1" applyFont="1" applyBorder="1" applyAlignment="1">
      <alignment horizontal="right" vertical="center"/>
    </xf>
    <xf numFmtId="0" fontId="23" fillId="0" borderId="121" xfId="0" applyFont="1" applyBorder="1" applyAlignment="1">
      <alignment horizontal="center" vertical="center"/>
    </xf>
    <xf numFmtId="0" fontId="23" fillId="0" borderId="80" xfId="0" applyNumberFormat="1" applyFont="1" applyFill="1" applyBorder="1" applyAlignment="1">
      <alignment horizontal="left" vertical="center" indent="1"/>
    </xf>
    <xf numFmtId="0" fontId="23" fillId="0" borderId="0" xfId="46" applyNumberFormat="1" applyFont="1" applyFill="1" applyBorder="1" applyAlignment="1">
      <alignment horizontal="center" vertical="center"/>
    </xf>
    <xf numFmtId="0" fontId="23" fillId="0" borderId="66" xfId="46" applyNumberFormat="1" applyFont="1" applyFill="1" applyBorder="1" applyAlignment="1">
      <alignment vertical="center" wrapText="1"/>
    </xf>
    <xf numFmtId="0" fontId="50" fillId="0" borderId="0" xfId="0" applyFont="1" applyBorder="1" applyAlignment="1"/>
    <xf numFmtId="0" fontId="50" fillId="0" borderId="0" xfId="0" applyFont="1" applyBorder="1" applyAlignment="1">
      <alignment vertical="center"/>
    </xf>
    <xf numFmtId="0" fontId="0" fillId="0" borderId="0" xfId="0" applyAlignment="1">
      <alignment vertical="center"/>
    </xf>
    <xf numFmtId="176" fontId="50" fillId="0" borderId="14" xfId="0" applyNumberFormat="1" applyFont="1" applyBorder="1" applyAlignment="1">
      <alignment vertical="center"/>
    </xf>
    <xf numFmtId="0" fontId="50" fillId="0" borderId="0" xfId="0" applyFont="1" applyAlignment="1">
      <alignment vertical="center"/>
    </xf>
    <xf numFmtId="0" fontId="50" fillId="0" borderId="41" xfId="0" applyFont="1" applyBorder="1" applyAlignment="1">
      <alignment vertical="center"/>
    </xf>
    <xf numFmtId="0" fontId="50" fillId="0" borderId="20" xfId="0" applyFont="1" applyBorder="1" applyAlignment="1">
      <alignment vertical="center"/>
    </xf>
    <xf numFmtId="0" fontId="50" fillId="0" borderId="43"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0" xfId="0" applyFont="1" applyBorder="1" applyAlignment="1">
      <alignment horizontal="center" vertical="center"/>
    </xf>
    <xf numFmtId="0" fontId="50" fillId="0" borderId="0" xfId="0" applyFont="1" applyAlignment="1">
      <alignment horizontal="center" vertical="center" wrapText="1"/>
    </xf>
    <xf numFmtId="0" fontId="50" fillId="0" borderId="71" xfId="0" applyFont="1" applyBorder="1" applyAlignment="1">
      <alignment horizontal="center" vertical="center"/>
    </xf>
    <xf numFmtId="176" fontId="50" fillId="0" borderId="15" xfId="0" applyNumberFormat="1" applyFont="1" applyBorder="1" applyAlignment="1">
      <alignment vertical="center"/>
    </xf>
    <xf numFmtId="0" fontId="0" fillId="0" borderId="0" xfId="0" applyBorder="1" applyAlignment="1">
      <alignment vertical="center"/>
    </xf>
    <xf numFmtId="176" fontId="50" fillId="0" borderId="15" xfId="0" applyNumberFormat="1" applyFont="1" applyBorder="1" applyAlignment="1">
      <alignment horizontal="right" vertical="center"/>
    </xf>
    <xf numFmtId="0" fontId="50" fillId="0" borderId="16" xfId="0" applyFont="1" applyBorder="1" applyAlignment="1">
      <alignment horizontal="center" vertical="center"/>
    </xf>
    <xf numFmtId="176" fontId="50" fillId="0" borderId="17" xfId="0" applyNumberFormat="1" applyFont="1" applyBorder="1" applyAlignment="1">
      <alignment vertical="center"/>
    </xf>
    <xf numFmtId="0" fontId="50" fillId="0" borderId="23" xfId="0" applyFont="1" applyBorder="1" applyAlignment="1">
      <alignment vertical="center"/>
    </xf>
    <xf numFmtId="0" fontId="50" fillId="0" borderId="82" xfId="0" applyFont="1" applyBorder="1" applyAlignment="1">
      <alignment vertical="center"/>
    </xf>
    <xf numFmtId="0" fontId="50" fillId="0" borderId="22" xfId="0" applyFont="1" applyBorder="1" applyAlignment="1">
      <alignment horizontal="center" vertical="center"/>
    </xf>
    <xf numFmtId="0" fontId="50" fillId="0" borderId="122" xfId="0" applyFont="1" applyBorder="1" applyAlignment="1">
      <alignment horizontal="center" vertical="center"/>
    </xf>
    <xf numFmtId="0" fontId="50" fillId="0" borderId="120" xfId="0" applyFont="1" applyBorder="1" applyAlignment="1">
      <alignment horizontal="center" vertical="center"/>
    </xf>
    <xf numFmtId="0" fontId="50" fillId="0" borderId="2" xfId="0" applyFont="1" applyBorder="1" applyAlignment="1">
      <alignment horizontal="center" vertical="center"/>
    </xf>
    <xf numFmtId="176" fontId="50" fillId="0" borderId="123" xfId="0" applyNumberFormat="1" applyFont="1" applyBorder="1" applyAlignment="1">
      <alignment vertical="center"/>
    </xf>
    <xf numFmtId="176" fontId="50" fillId="0" borderId="124" xfId="0" applyNumberFormat="1" applyFont="1" applyBorder="1" applyAlignment="1">
      <alignment vertical="center"/>
    </xf>
    <xf numFmtId="0" fontId="50" fillId="0" borderId="41" xfId="0" applyFont="1" applyBorder="1" applyAlignment="1">
      <alignment horizontal="center" vertical="center"/>
    </xf>
    <xf numFmtId="176" fontId="50" fillId="0" borderId="49" xfId="0" applyNumberFormat="1" applyFont="1" applyBorder="1" applyAlignment="1">
      <alignment vertical="center"/>
    </xf>
    <xf numFmtId="176" fontId="50" fillId="0" borderId="110" xfId="0" applyNumberFormat="1" applyFont="1" applyBorder="1" applyAlignment="1">
      <alignment vertical="center"/>
    </xf>
    <xf numFmtId="176" fontId="50" fillId="0" borderId="125" xfId="0" applyNumberFormat="1" applyFont="1" applyBorder="1" applyAlignment="1">
      <alignment vertical="center"/>
    </xf>
    <xf numFmtId="0" fontId="23" fillId="0" borderId="55" xfId="0" applyFont="1" applyBorder="1" applyAlignment="1">
      <alignment horizontal="center" vertical="center"/>
    </xf>
    <xf numFmtId="0" fontId="23" fillId="0" borderId="60" xfId="0" applyFont="1" applyBorder="1" applyAlignment="1">
      <alignment horizontal="center" vertical="center"/>
    </xf>
    <xf numFmtId="0" fontId="23" fillId="0" borderId="2" xfId="0" applyFont="1" applyBorder="1" applyAlignment="1">
      <alignment horizontal="center" vertical="center"/>
    </xf>
    <xf numFmtId="0" fontId="23" fillId="0" borderId="53" xfId="0" applyFont="1" applyBorder="1" applyAlignment="1">
      <alignment horizontal="center" vertical="center"/>
    </xf>
    <xf numFmtId="176" fontId="23" fillId="0" borderId="61" xfId="0" applyNumberFormat="1" applyFont="1" applyBorder="1" applyAlignment="1">
      <alignment horizontal="center" vertical="center"/>
    </xf>
    <xf numFmtId="176" fontId="23" fillId="0" borderId="59" xfId="0" applyNumberFormat="1" applyFont="1" applyBorder="1" applyAlignment="1">
      <alignment horizontal="center" vertical="center"/>
    </xf>
    <xf numFmtId="0" fontId="23" fillId="0" borderId="43" xfId="0" applyFont="1" applyBorder="1" applyAlignment="1">
      <alignment horizontal="center" vertical="center"/>
    </xf>
    <xf numFmtId="176" fontId="23" fillId="0" borderId="15" xfId="49" applyNumberFormat="1" applyFont="1" applyFill="1" applyBorder="1" applyAlignment="1">
      <alignment horizontal="right" vertical="center"/>
    </xf>
    <xf numFmtId="176" fontId="23" fillId="0" borderId="59" xfId="49" applyNumberFormat="1" applyFont="1" applyFill="1" applyBorder="1" applyAlignment="1">
      <alignment horizontal="right" vertical="center"/>
    </xf>
    <xf numFmtId="176" fontId="23" fillId="0" borderId="57" xfId="49" applyNumberFormat="1" applyFont="1" applyFill="1" applyBorder="1" applyAlignment="1">
      <alignment horizontal="right" vertical="center"/>
    </xf>
    <xf numFmtId="176" fontId="23" fillId="0" borderId="44" xfId="49" applyNumberFormat="1" applyFont="1" applyFill="1" applyBorder="1" applyAlignment="1">
      <alignment horizontal="right" vertical="center"/>
    </xf>
    <xf numFmtId="176" fontId="23" fillId="0" borderId="56" xfId="49" applyNumberFormat="1" applyFont="1" applyFill="1" applyBorder="1" applyAlignment="1">
      <alignment horizontal="right" vertical="center"/>
    </xf>
    <xf numFmtId="176" fontId="23" fillId="0" borderId="52" xfId="49" applyNumberFormat="1" applyFont="1" applyFill="1" applyBorder="1" applyAlignment="1">
      <alignment horizontal="right" vertical="center"/>
    </xf>
    <xf numFmtId="176" fontId="23" fillId="0" borderId="22" xfId="49" applyNumberFormat="1" applyFont="1" applyFill="1" applyBorder="1" applyAlignment="1">
      <alignment horizontal="right" vertical="center"/>
    </xf>
    <xf numFmtId="176" fontId="23" fillId="0" borderId="44" xfId="49" applyNumberFormat="1" applyFont="1" applyBorder="1" applyAlignment="1">
      <alignment horizontal="right" vertical="center"/>
    </xf>
    <xf numFmtId="0" fontId="23" fillId="0" borderId="69" xfId="0" applyFont="1" applyBorder="1" applyAlignment="1">
      <alignment horizontal="center" vertical="center"/>
    </xf>
    <xf numFmtId="176" fontId="23" fillId="0" borderId="46" xfId="49" applyNumberFormat="1" applyFont="1" applyFill="1" applyBorder="1" applyAlignment="1">
      <alignment horizontal="right" vertical="center"/>
    </xf>
    <xf numFmtId="0" fontId="23" fillId="0" borderId="61" xfId="0" applyFont="1" applyBorder="1" applyAlignment="1">
      <alignment horizontal="center" vertical="center"/>
    </xf>
    <xf numFmtId="0" fontId="23" fillId="0" borderId="14" xfId="0" applyFont="1" applyBorder="1" applyAlignment="1">
      <alignment horizontal="center" vertical="center"/>
    </xf>
    <xf numFmtId="0" fontId="23" fillId="0" borderId="47" xfId="0" applyFont="1" applyBorder="1" applyAlignment="1">
      <alignment horizontal="center" vertical="center" wrapText="1"/>
    </xf>
    <xf numFmtId="0" fontId="23" fillId="0" borderId="50" xfId="0" applyFont="1" applyBorder="1" applyAlignment="1">
      <alignment horizontal="center" vertical="center"/>
    </xf>
    <xf numFmtId="176" fontId="23" fillId="0" borderId="84" xfId="49" applyNumberFormat="1" applyFont="1" applyFill="1" applyBorder="1" applyAlignment="1">
      <alignment horizontal="right" vertical="center"/>
    </xf>
    <xf numFmtId="0" fontId="50" fillId="0" borderId="0" xfId="0" applyFont="1" applyBorder="1" applyAlignment="1">
      <alignment horizontal="right" vertical="center"/>
    </xf>
    <xf numFmtId="181" fontId="23" fillId="0" borderId="55" xfId="0" applyNumberFormat="1" applyFont="1" applyFill="1" applyBorder="1" applyAlignment="1" applyProtection="1">
      <alignment horizontal="right" vertical="center"/>
    </xf>
    <xf numFmtId="181" fontId="23" fillId="0" borderId="65" xfId="0" applyNumberFormat="1" applyFont="1" applyFill="1" applyBorder="1" applyAlignment="1">
      <alignment horizontal="right" vertical="center"/>
    </xf>
    <xf numFmtId="181" fontId="23" fillId="0" borderId="55" xfId="0" applyNumberFormat="1" applyFont="1" applyFill="1" applyBorder="1" applyAlignment="1">
      <alignment vertical="center"/>
    </xf>
    <xf numFmtId="181" fontId="23" fillId="0" borderId="55" xfId="0" applyNumberFormat="1" applyFont="1" applyFill="1" applyBorder="1" applyAlignment="1">
      <alignment horizontal="right" vertical="center"/>
    </xf>
    <xf numFmtId="181" fontId="23" fillId="0" borderId="65" xfId="0" applyNumberFormat="1" applyFont="1" applyFill="1" applyBorder="1" applyAlignment="1">
      <alignment horizontal="center" vertical="center"/>
    </xf>
    <xf numFmtId="176" fontId="23" fillId="0" borderId="59" xfId="0" applyNumberFormat="1" applyFont="1" applyFill="1" applyBorder="1" applyAlignment="1">
      <alignment vertical="center"/>
    </xf>
    <xf numFmtId="176" fontId="23" fillId="0" borderId="57" xfId="0" applyNumberFormat="1" applyFont="1" applyFill="1" applyBorder="1" applyAlignment="1">
      <alignment vertical="center"/>
    </xf>
    <xf numFmtId="0" fontId="23" fillId="0" borderId="62" xfId="0" applyNumberFormat="1" applyFont="1" applyFill="1" applyBorder="1" applyAlignment="1">
      <alignment horizontal="left" vertical="center" indent="1"/>
    </xf>
    <xf numFmtId="0" fontId="23" fillId="0" borderId="65" xfId="0" applyNumberFormat="1" applyFont="1" applyFill="1" applyBorder="1" applyAlignment="1">
      <alignment horizontal="left" vertical="center" indent="1"/>
    </xf>
    <xf numFmtId="0" fontId="23" fillId="0" borderId="65" xfId="0" applyNumberFormat="1" applyFont="1" applyFill="1" applyBorder="1" applyAlignment="1">
      <alignment horizontal="left" vertical="center" indent="2"/>
    </xf>
    <xf numFmtId="0" fontId="23" fillId="0" borderId="65" xfId="0" applyNumberFormat="1" applyFont="1" applyFill="1" applyBorder="1" applyAlignment="1">
      <alignment horizontal="left" vertical="center" wrapText="1" indent="2"/>
    </xf>
    <xf numFmtId="0" fontId="23" fillId="0" borderId="65" xfId="0" applyNumberFormat="1" applyFont="1" applyFill="1" applyBorder="1" applyAlignment="1">
      <alignment horizontal="left" vertical="center" wrapText="1" indent="1"/>
    </xf>
    <xf numFmtId="0" fontId="23" fillId="0" borderId="68" xfId="0" applyNumberFormat="1" applyFont="1" applyFill="1" applyBorder="1" applyAlignment="1">
      <alignment horizontal="left" vertical="center" wrapText="1" indent="1"/>
    </xf>
    <xf numFmtId="0" fontId="23" fillId="0" borderId="94" xfId="0" applyNumberFormat="1" applyFont="1" applyFill="1" applyBorder="1" applyAlignment="1">
      <alignment horizontal="left" vertical="center" wrapText="1" indent="1"/>
    </xf>
    <xf numFmtId="181" fontId="23" fillId="0" borderId="60" xfId="0" applyNumberFormat="1" applyFont="1" applyFill="1" applyBorder="1" applyAlignment="1">
      <alignment vertical="center"/>
    </xf>
    <xf numFmtId="181" fontId="23" fillId="0" borderId="59" xfId="0" applyNumberFormat="1" applyFont="1" applyFill="1" applyBorder="1" applyAlignment="1">
      <alignment vertical="center"/>
    </xf>
    <xf numFmtId="176" fontId="23" fillId="0" borderId="61" xfId="0" applyNumberFormat="1" applyFont="1" applyFill="1" applyBorder="1" applyAlignment="1">
      <alignment vertical="center"/>
    </xf>
    <xf numFmtId="181" fontId="23" fillId="0" borderId="57" xfId="0" applyNumberFormat="1" applyFont="1" applyFill="1" applyBorder="1" applyAlignment="1">
      <alignment vertical="center"/>
    </xf>
    <xf numFmtId="176" fontId="23" fillId="0" borderId="54" xfId="0" applyNumberFormat="1" applyFont="1" applyFill="1" applyBorder="1" applyAlignment="1">
      <alignment vertical="center"/>
    </xf>
    <xf numFmtId="181" fontId="23" fillId="0" borderId="80" xfId="0" applyNumberFormat="1" applyFont="1" applyFill="1" applyBorder="1" applyAlignment="1">
      <alignment horizontal="right" vertical="center"/>
    </xf>
    <xf numFmtId="181" fontId="23" fillId="0" borderId="58" xfId="0" applyNumberFormat="1" applyFont="1" applyFill="1" applyBorder="1" applyAlignment="1">
      <alignment horizontal="right" vertical="center"/>
    </xf>
    <xf numFmtId="176" fontId="23" fillId="0" borderId="58" xfId="0" applyNumberFormat="1" applyFont="1" applyFill="1" applyBorder="1" applyAlignment="1">
      <alignment horizontal="center" vertical="center"/>
    </xf>
    <xf numFmtId="176" fontId="23" fillId="0" borderId="64" xfId="0" applyNumberFormat="1" applyFont="1" applyFill="1" applyBorder="1" applyAlignment="1">
      <alignment horizontal="center" vertical="center"/>
    </xf>
    <xf numFmtId="181" fontId="23" fillId="0" borderId="54" xfId="0" applyNumberFormat="1" applyFont="1" applyFill="1" applyBorder="1" applyAlignment="1">
      <alignment horizontal="right" vertical="center"/>
    </xf>
    <xf numFmtId="176" fontId="23" fillId="0" borderId="54" xfId="0" applyNumberFormat="1" applyFont="1" applyFill="1" applyBorder="1" applyAlignment="1">
      <alignment horizontal="center" vertical="center"/>
    </xf>
    <xf numFmtId="176" fontId="23" fillId="0" borderId="57" xfId="0" applyNumberFormat="1" applyFont="1" applyFill="1" applyBorder="1" applyAlignment="1">
      <alignment horizontal="center" vertical="center"/>
    </xf>
    <xf numFmtId="181" fontId="23" fillId="0" borderId="68" xfId="0" applyNumberFormat="1" applyFont="1" applyFill="1" applyBorder="1" applyAlignment="1">
      <alignment horizontal="right" vertical="center"/>
    </xf>
    <xf numFmtId="181" fontId="23" fillId="0" borderId="70" xfId="0" applyNumberFormat="1" applyFont="1" applyFill="1" applyBorder="1" applyAlignment="1">
      <alignment horizontal="right" vertical="center"/>
    </xf>
    <xf numFmtId="176" fontId="23" fillId="0" borderId="70" xfId="0" applyNumberFormat="1" applyFont="1" applyFill="1" applyBorder="1" applyAlignment="1">
      <alignment horizontal="center" vertical="center"/>
    </xf>
    <xf numFmtId="176" fontId="23" fillId="0" borderId="56" xfId="0" applyNumberFormat="1" applyFont="1" applyFill="1" applyBorder="1" applyAlignment="1">
      <alignment horizontal="center" vertical="center"/>
    </xf>
    <xf numFmtId="181" fontId="23" fillId="0" borderId="94" xfId="0" applyNumberFormat="1" applyFont="1" applyFill="1" applyBorder="1" applyAlignment="1">
      <alignment horizontal="right" vertical="center"/>
    </xf>
    <xf numFmtId="181" fontId="23" fillId="0" borderId="50" xfId="0" applyNumberFormat="1" applyFont="1" applyFill="1" applyBorder="1" applyAlignment="1">
      <alignment horizontal="right" vertical="center"/>
    </xf>
    <xf numFmtId="176" fontId="23" fillId="0" borderId="50" xfId="0" applyNumberFormat="1" applyFont="1" applyFill="1" applyBorder="1" applyAlignment="1">
      <alignment horizontal="center" vertical="center"/>
    </xf>
    <xf numFmtId="176" fontId="23" fillId="0" borderId="84" xfId="0" applyNumberFormat="1" applyFont="1" applyFill="1" applyBorder="1" applyAlignment="1">
      <alignment horizontal="center" vertical="center"/>
    </xf>
    <xf numFmtId="181" fontId="23" fillId="0" borderId="57" xfId="0" applyNumberFormat="1" applyFont="1" applyFill="1" applyBorder="1" applyAlignment="1" applyProtection="1">
      <alignment horizontal="right" vertical="center"/>
    </xf>
    <xf numFmtId="181" fontId="23" fillId="0" borderId="54" xfId="0" applyNumberFormat="1" applyFont="1" applyFill="1" applyBorder="1" applyAlignment="1">
      <alignment horizontal="center" vertical="center"/>
    </xf>
    <xf numFmtId="181" fontId="23" fillId="0" borderId="55" xfId="0" applyNumberFormat="1" applyFont="1" applyFill="1" applyBorder="1" applyAlignment="1">
      <alignment horizontal="center" vertical="center"/>
    </xf>
    <xf numFmtId="181" fontId="23" fillId="0" borderId="57" xfId="0" applyNumberFormat="1" applyFont="1" applyFill="1" applyBorder="1" applyAlignment="1">
      <alignment horizontal="center" vertical="center"/>
    </xf>
    <xf numFmtId="181" fontId="23" fillId="0" borderId="57" xfId="0" applyNumberFormat="1" applyFont="1" applyFill="1" applyBorder="1" applyAlignment="1">
      <alignment horizontal="right" vertical="center"/>
    </xf>
    <xf numFmtId="176" fontId="23" fillId="0" borderId="54" xfId="0" applyNumberFormat="1" applyFont="1" applyFill="1" applyBorder="1" applyAlignment="1">
      <alignment horizontal="right" vertical="center"/>
    </xf>
    <xf numFmtId="176" fontId="23" fillId="0" borderId="57" xfId="0" applyNumberFormat="1" applyFont="1" applyFill="1" applyBorder="1" applyAlignment="1">
      <alignment horizontal="right" vertical="center"/>
    </xf>
    <xf numFmtId="176" fontId="23" fillId="0" borderId="57" xfId="0" applyNumberFormat="1" applyFont="1" applyFill="1" applyBorder="1" applyAlignment="1" applyProtection="1">
      <alignment horizontal="right" vertical="center"/>
    </xf>
    <xf numFmtId="176" fontId="23" fillId="0" borderId="50" xfId="0" applyNumberFormat="1" applyFont="1" applyFill="1" applyBorder="1" applyAlignment="1">
      <alignment horizontal="right" vertical="center"/>
    </xf>
    <xf numFmtId="176" fontId="23" fillId="0" borderId="84" xfId="0" applyNumberFormat="1" applyFont="1" applyFill="1" applyBorder="1" applyAlignment="1">
      <alignment horizontal="right" vertical="center"/>
    </xf>
    <xf numFmtId="0" fontId="23" fillId="0" borderId="19" xfId="46" applyNumberFormat="1" applyFont="1" applyFill="1" applyBorder="1" applyAlignment="1">
      <alignment horizontal="center" vertical="center"/>
    </xf>
    <xf numFmtId="0" fontId="23" fillId="0" borderId="41" xfId="0" applyFont="1" applyBorder="1" applyAlignment="1">
      <alignment vertical="center"/>
    </xf>
    <xf numFmtId="0" fontId="23" fillId="0" borderId="41" xfId="0" applyFont="1" applyBorder="1" applyAlignment="1">
      <alignment horizontal="center" vertical="center"/>
    </xf>
    <xf numFmtId="0" fontId="23" fillId="0" borderId="71" xfId="0" applyFont="1" applyBorder="1" applyAlignment="1">
      <alignment horizontal="center" vertical="center"/>
    </xf>
    <xf numFmtId="0" fontId="23" fillId="0" borderId="62" xfId="0" applyFont="1" applyBorder="1" applyAlignment="1">
      <alignment horizontal="center" vertical="center"/>
    </xf>
    <xf numFmtId="0" fontId="23" fillId="0" borderId="63" xfId="46" applyFont="1" applyFill="1" applyBorder="1" applyAlignment="1">
      <alignment horizontal="center" vertical="center"/>
    </xf>
    <xf numFmtId="0" fontId="23" fillId="0" borderId="36" xfId="52" applyNumberFormat="1" applyFont="1" applyFill="1" applyBorder="1" applyAlignment="1">
      <alignment horizontal="center" vertical="center" wrapText="1"/>
    </xf>
    <xf numFmtId="0" fontId="23" fillId="0" borderId="12" xfId="46" applyNumberFormat="1" applyFont="1" applyFill="1" applyBorder="1" applyAlignment="1">
      <alignment horizontal="center" vertical="center"/>
    </xf>
    <xf numFmtId="0" fontId="23" fillId="0" borderId="23" xfId="46" applyNumberFormat="1" applyFont="1" applyFill="1" applyBorder="1" applyAlignment="1">
      <alignment horizontal="center" vertical="center"/>
    </xf>
    <xf numFmtId="0" fontId="23" fillId="0" borderId="127" xfId="0" applyFont="1" applyFill="1" applyBorder="1" applyAlignment="1">
      <alignment horizontal="center" vertical="center" wrapText="1"/>
    </xf>
    <xf numFmtId="176" fontId="23" fillId="0" borderId="128" xfId="49" applyNumberFormat="1" applyFont="1" applyBorder="1" applyAlignment="1">
      <alignment horizontal="right" vertical="center"/>
    </xf>
    <xf numFmtId="0" fontId="0" fillId="0" borderId="0" xfId="0" applyBorder="1"/>
    <xf numFmtId="0" fontId="50" fillId="0" borderId="41" xfId="0" applyFont="1" applyBorder="1" applyAlignment="1">
      <alignment horizontal="right" vertical="center"/>
    </xf>
    <xf numFmtId="0" fontId="23" fillId="0" borderId="62" xfId="0" applyFont="1" applyBorder="1" applyAlignment="1">
      <alignment horizontal="center" vertical="center"/>
    </xf>
    <xf numFmtId="0" fontId="23" fillId="0" borderId="19" xfId="46" applyNumberFormat="1" applyFont="1" applyFill="1" applyBorder="1" applyAlignment="1">
      <alignment horizontal="center" vertical="center"/>
    </xf>
    <xf numFmtId="0" fontId="23" fillId="0" borderId="23" xfId="46" applyNumberFormat="1" applyFont="1" applyFill="1" applyBorder="1" applyAlignment="1">
      <alignment horizontal="center" vertical="center"/>
    </xf>
    <xf numFmtId="176" fontId="23" fillId="0" borderId="2" xfId="0" applyNumberFormat="1" applyFont="1" applyFill="1" applyBorder="1" applyAlignment="1">
      <alignment vertical="center"/>
    </xf>
    <xf numFmtId="176" fontId="23" fillId="0" borderId="62" xfId="0" applyNumberFormat="1" applyFont="1" applyBorder="1" applyAlignment="1">
      <alignment horizontal="center" vertical="center"/>
    </xf>
    <xf numFmtId="176" fontId="23" fillId="0" borderId="84" xfId="0" applyNumberFormat="1" applyFont="1" applyFill="1" applyBorder="1" applyAlignment="1">
      <alignment vertical="center"/>
    </xf>
    <xf numFmtId="0" fontId="23" fillId="0" borderId="81" xfId="46" applyNumberFormat="1" applyFont="1" applyFill="1" applyBorder="1" applyAlignment="1">
      <alignment horizontal="center" vertical="center" wrapText="1"/>
    </xf>
    <xf numFmtId="176" fontId="23" fillId="0" borderId="64" xfId="49" applyNumberFormat="1" applyFont="1" applyBorder="1" applyAlignment="1">
      <alignment horizontal="right" vertical="center"/>
    </xf>
    <xf numFmtId="0" fontId="23" fillId="0" borderId="41" xfId="0" applyFont="1" applyBorder="1" applyAlignment="1">
      <alignment horizontal="right"/>
    </xf>
    <xf numFmtId="0" fontId="23" fillId="0" borderId="71" xfId="46" applyFont="1" applyFill="1" applyBorder="1" applyAlignment="1">
      <alignment horizontal="center" vertical="center"/>
    </xf>
    <xf numFmtId="176" fontId="23" fillId="0" borderId="15" xfId="49" applyNumberFormat="1" applyFont="1" applyBorder="1" applyAlignment="1">
      <alignment horizontal="right" vertical="center"/>
    </xf>
    <xf numFmtId="0" fontId="23" fillId="0" borderId="12" xfId="52" applyNumberFormat="1" applyFont="1" applyFill="1" applyBorder="1" applyAlignment="1">
      <alignment horizontal="center" vertical="center" wrapText="1"/>
    </xf>
    <xf numFmtId="176" fontId="23" fillId="0" borderId="48" xfId="49" applyNumberFormat="1" applyFont="1" applyBorder="1" applyAlignment="1">
      <alignment horizontal="center" vertical="center"/>
    </xf>
    <xf numFmtId="0" fontId="0" fillId="0" borderId="41" xfId="0" applyFont="1" applyBorder="1"/>
    <xf numFmtId="0" fontId="23" fillId="0" borderId="0" xfId="0" applyFont="1" applyFill="1" applyBorder="1" applyAlignment="1">
      <alignment vertical="center"/>
    </xf>
    <xf numFmtId="0" fontId="23" fillId="0" borderId="63" xfId="0" applyFont="1" applyFill="1" applyBorder="1" applyAlignment="1">
      <alignment horizontal="center" vertical="center"/>
    </xf>
    <xf numFmtId="176" fontId="23" fillId="0" borderId="63" xfId="49" applyNumberFormat="1" applyFont="1" applyFill="1" applyBorder="1" applyAlignment="1">
      <alignment horizontal="center" vertical="center"/>
    </xf>
    <xf numFmtId="0" fontId="23" fillId="0" borderId="65" xfId="0" applyFont="1" applyBorder="1" applyAlignment="1">
      <alignment horizontal="center" vertical="center"/>
    </xf>
    <xf numFmtId="176" fontId="23" fillId="0" borderId="85" xfId="49" applyNumberFormat="1" applyFont="1" applyBorder="1" applyAlignment="1">
      <alignment horizontal="right" vertical="center"/>
    </xf>
    <xf numFmtId="0" fontId="23" fillId="0" borderId="62" xfId="0" applyFont="1" applyFill="1" applyBorder="1" applyAlignment="1">
      <alignment horizontal="center" vertical="center"/>
    </xf>
    <xf numFmtId="176" fontId="23" fillId="0" borderId="62" xfId="49" applyNumberFormat="1" applyFont="1" applyBorder="1" applyAlignment="1">
      <alignment horizontal="right" vertical="center"/>
    </xf>
    <xf numFmtId="176" fontId="23" fillId="0" borderId="60" xfId="49" applyNumberFormat="1" applyFont="1" applyBorder="1" applyAlignment="1">
      <alignment horizontal="right" vertical="center"/>
    </xf>
    <xf numFmtId="0" fontId="23" fillId="0" borderId="80" xfId="0" applyFont="1" applyFill="1" applyBorder="1" applyAlignment="1">
      <alignment horizontal="center" vertical="center"/>
    </xf>
    <xf numFmtId="176" fontId="23" fillId="0" borderId="58" xfId="49" applyNumberFormat="1" applyFont="1" applyBorder="1" applyAlignment="1">
      <alignment horizontal="right" vertical="center"/>
    </xf>
    <xf numFmtId="176" fontId="23" fillId="0" borderId="80" xfId="49" applyNumberFormat="1" applyFont="1" applyBorder="1" applyAlignment="1">
      <alignment horizontal="right" vertical="center"/>
    </xf>
    <xf numFmtId="0" fontId="50" fillId="0" borderId="14" xfId="0" applyFont="1" applyBorder="1" applyAlignment="1">
      <alignment horizontal="center" vertical="center"/>
    </xf>
    <xf numFmtId="0" fontId="50" fillId="0" borderId="47" xfId="0" applyFont="1" applyBorder="1" applyAlignment="1">
      <alignment horizontal="center" vertical="center" wrapText="1"/>
    </xf>
    <xf numFmtId="0" fontId="50" fillId="0" borderId="14" xfId="0" applyFont="1" applyBorder="1" applyAlignment="1">
      <alignment horizontal="center" vertical="center" wrapText="1"/>
    </xf>
    <xf numFmtId="176" fontId="23" fillId="0" borderId="16" xfId="49" applyNumberFormat="1" applyFont="1" applyBorder="1" applyAlignment="1">
      <alignment horizontal="right" vertical="center"/>
    </xf>
    <xf numFmtId="0" fontId="0" fillId="0" borderId="41" xfId="0" applyBorder="1"/>
    <xf numFmtId="0" fontId="23" fillId="0" borderId="41" xfId="0" applyFont="1" applyBorder="1"/>
    <xf numFmtId="0" fontId="36" fillId="25" borderId="129" xfId="47" applyFont="1" applyFill="1" applyBorder="1" applyAlignment="1">
      <alignment horizontal="center" vertical="center"/>
    </xf>
    <xf numFmtId="176" fontId="50" fillId="0" borderId="18" xfId="0" applyNumberFormat="1" applyFont="1" applyBorder="1" applyAlignment="1">
      <alignment horizontal="right" vertical="center"/>
    </xf>
    <xf numFmtId="0" fontId="23" fillId="0" borderId="46" xfId="0" applyFont="1" applyBorder="1" applyAlignment="1">
      <alignment horizontal="center" vertical="center"/>
    </xf>
    <xf numFmtId="0" fontId="23" fillId="0" borderId="71" xfId="0" applyFont="1" applyBorder="1" applyAlignment="1">
      <alignment horizontal="center" vertical="center"/>
    </xf>
    <xf numFmtId="0" fontId="23" fillId="0" borderId="47" xfId="0" applyFont="1" applyBorder="1" applyAlignment="1">
      <alignment horizontal="center" vertical="center"/>
    </xf>
    <xf numFmtId="0" fontId="39" fillId="0" borderId="0" xfId="56" applyAlignment="1" applyProtection="1">
      <alignment vertical="center"/>
    </xf>
    <xf numFmtId="0" fontId="23" fillId="0" borderId="66" xfId="0" applyFont="1" applyBorder="1" applyAlignment="1">
      <alignment horizontal="center" vertical="center"/>
    </xf>
    <xf numFmtId="176" fontId="23" fillId="0" borderId="17" xfId="49" applyNumberFormat="1" applyFont="1" applyBorder="1" applyAlignment="1">
      <alignment horizontal="right" vertical="center"/>
    </xf>
    <xf numFmtId="0" fontId="23" fillId="0" borderId="47" xfId="0" applyFont="1" applyBorder="1" applyAlignment="1">
      <alignment horizontal="center" vertical="center"/>
    </xf>
    <xf numFmtId="0" fontId="36" fillId="25" borderId="88" xfId="47" applyFont="1" applyFill="1" applyBorder="1" applyAlignment="1">
      <alignment horizontal="center" vertical="center"/>
    </xf>
    <xf numFmtId="0" fontId="23" fillId="0" borderId="82" xfId="0" applyFont="1" applyBorder="1" applyAlignment="1">
      <alignment horizontal="center" vertical="center"/>
    </xf>
    <xf numFmtId="0" fontId="23" fillId="0" borderId="52" xfId="0" applyFont="1" applyBorder="1" applyAlignment="1">
      <alignment horizontal="center" vertical="center"/>
    </xf>
    <xf numFmtId="0" fontId="23" fillId="0" borderId="15" xfId="0" applyFont="1" applyBorder="1" applyAlignment="1">
      <alignment horizontal="center" vertical="center"/>
    </xf>
    <xf numFmtId="0" fontId="37" fillId="0" borderId="0" xfId="47" applyFont="1" applyAlignment="1">
      <alignment horizontal="center" vertical="center" wrapText="1"/>
    </xf>
    <xf numFmtId="0" fontId="40" fillId="25" borderId="100" xfId="56" applyFont="1" applyFill="1" applyBorder="1" applyAlignment="1" applyProtection="1">
      <alignment vertical="center" wrapText="1"/>
    </xf>
    <xf numFmtId="0" fontId="40" fillId="25" borderId="106" xfId="56" applyFont="1" applyFill="1" applyBorder="1" applyAlignment="1" applyProtection="1">
      <alignment vertical="center" wrapText="1"/>
    </xf>
    <xf numFmtId="0" fontId="9" fillId="0" borderId="0" xfId="47" applyFont="1" applyAlignment="1">
      <alignment vertical="center" wrapText="1"/>
    </xf>
    <xf numFmtId="0" fontId="35" fillId="0" borderId="0" xfId="47" applyFont="1" applyAlignment="1">
      <alignment horizontal="center" vertical="center"/>
    </xf>
    <xf numFmtId="0" fontId="38" fillId="24" borderId="95" xfId="47" applyFont="1" applyFill="1" applyBorder="1" applyAlignment="1">
      <alignment horizontal="center" vertical="center"/>
    </xf>
    <xf numFmtId="0" fontId="38" fillId="24" borderId="96" xfId="47" applyFont="1" applyFill="1" applyBorder="1" applyAlignment="1">
      <alignment horizontal="center" vertical="center"/>
    </xf>
    <xf numFmtId="0" fontId="46" fillId="0" borderId="0" xfId="0" applyFont="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0" fillId="0" borderId="22" xfId="0" applyBorder="1" applyAlignment="1">
      <alignment horizontal="center" vertical="center"/>
    </xf>
    <xf numFmtId="0" fontId="43" fillId="0" borderId="30"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19" xfId="0" applyFont="1" applyBorder="1" applyAlignment="1">
      <alignment horizontal="center" vertical="center"/>
    </xf>
    <xf numFmtId="0" fontId="43" fillId="0" borderId="36" xfId="0" applyFont="1" applyBorder="1" applyAlignment="1">
      <alignment horizontal="center" vertical="center"/>
    </xf>
    <xf numFmtId="0" fontId="43" fillId="0" borderId="20" xfId="0" applyFont="1" applyBorder="1" applyAlignment="1">
      <alignment horizontal="center" vertical="center"/>
    </xf>
    <xf numFmtId="178" fontId="43" fillId="0" borderId="109" xfId="0" applyNumberFormat="1" applyFont="1" applyBorder="1" applyAlignment="1">
      <alignment horizontal="center" vertical="center"/>
    </xf>
    <xf numFmtId="178" fontId="43" fillId="0" borderId="37" xfId="0" applyNumberFormat="1" applyFont="1" applyBorder="1" applyAlignment="1">
      <alignment horizontal="center" vertical="center"/>
    </xf>
    <xf numFmtId="178" fontId="43" fillId="0" borderId="40" xfId="0" applyNumberFormat="1" applyFont="1" applyBorder="1" applyAlignment="1">
      <alignment horizontal="center" vertical="center"/>
    </xf>
    <xf numFmtId="178" fontId="43" fillId="0" borderId="39" xfId="0" applyNumberFormat="1" applyFont="1" applyBorder="1" applyAlignment="1">
      <alignment horizontal="center" vertical="center" wrapText="1"/>
    </xf>
    <xf numFmtId="178" fontId="43" fillId="0" borderId="32" xfId="0" applyNumberFormat="1" applyFont="1" applyBorder="1" applyAlignment="1">
      <alignment horizontal="center" vertical="center" wrapText="1"/>
    </xf>
    <xf numFmtId="178" fontId="43" fillId="0" borderId="28" xfId="0" applyNumberFormat="1" applyFont="1" applyBorder="1" applyAlignment="1">
      <alignment horizontal="center" vertical="center" wrapText="1"/>
    </xf>
    <xf numFmtId="0" fontId="43" fillId="0" borderId="38"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107" xfId="0" applyFont="1" applyBorder="1" applyAlignment="1">
      <alignment horizontal="center" vertical="center"/>
    </xf>
    <xf numFmtId="0" fontId="43" fillId="0" borderId="108" xfId="0" applyFont="1" applyBorder="1" applyAlignment="1">
      <alignment horizontal="center" vertical="center"/>
    </xf>
    <xf numFmtId="178" fontId="43" fillId="0" borderId="29" xfId="0" applyNumberFormat="1" applyFont="1" applyBorder="1" applyAlignment="1">
      <alignment horizontal="center" vertical="center" wrapText="1"/>
    </xf>
    <xf numFmtId="0" fontId="43" fillId="0" borderId="35"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8" xfId="0" applyFont="1" applyBorder="1" applyAlignment="1">
      <alignment horizontal="center" vertical="center" wrapText="1"/>
    </xf>
    <xf numFmtId="0" fontId="25" fillId="0" borderId="13" xfId="0" applyFont="1" applyBorder="1" applyAlignment="1">
      <alignment horizontal="center" vertical="center"/>
    </xf>
    <xf numFmtId="0" fontId="23" fillId="0" borderId="41" xfId="0" applyFont="1" applyBorder="1" applyAlignment="1">
      <alignment vertical="center"/>
    </xf>
    <xf numFmtId="0" fontId="23" fillId="0" borderId="66" xfId="0" applyFont="1" applyBorder="1" applyAlignment="1">
      <alignment horizontal="center" vertical="center" textRotation="255"/>
    </xf>
    <xf numFmtId="0" fontId="23" fillId="0" borderId="36"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18" xfId="0" applyFont="1" applyBorder="1" applyAlignment="1">
      <alignment horizontal="center" vertical="center"/>
    </xf>
    <xf numFmtId="0" fontId="23" fillId="0" borderId="42" xfId="0" applyFont="1" applyBorder="1" applyAlignment="1">
      <alignment horizontal="center" vertical="center"/>
    </xf>
    <xf numFmtId="0" fontId="23" fillId="0" borderId="55" xfId="0" applyFont="1" applyBorder="1" applyAlignment="1">
      <alignment horizontal="center" vertical="center"/>
    </xf>
    <xf numFmtId="0" fontId="23" fillId="0" borderId="53" xfId="0" applyFont="1" applyBorder="1" applyAlignment="1">
      <alignment horizontal="center" vertical="center"/>
    </xf>
    <xf numFmtId="0" fontId="23" fillId="0" borderId="13" xfId="0" applyFont="1" applyBorder="1" applyAlignment="1">
      <alignment horizontal="center" vertical="center"/>
    </xf>
    <xf numFmtId="0" fontId="23" fillId="0" borderId="66" xfId="0" applyFont="1" applyBorder="1" applyAlignment="1">
      <alignment horizontal="center" vertical="center" textRotation="255" wrapText="1"/>
    </xf>
    <xf numFmtId="0" fontId="23" fillId="0" borderId="36" xfId="0" applyFont="1" applyBorder="1" applyAlignment="1">
      <alignment horizontal="center" vertical="center" textRotation="255" wrapText="1"/>
    </xf>
    <xf numFmtId="0" fontId="23" fillId="0" borderId="20" xfId="0" applyFont="1" applyBorder="1" applyAlignment="1">
      <alignment horizontal="center" vertical="center" textRotation="255" wrapText="1"/>
    </xf>
    <xf numFmtId="0" fontId="23" fillId="0" borderId="47" xfId="0" applyFont="1" applyBorder="1" applyAlignment="1">
      <alignment horizontal="center" vertical="center" textRotation="255" wrapText="1"/>
    </xf>
    <xf numFmtId="0" fontId="23" fillId="0" borderId="45" xfId="0" applyFont="1" applyBorder="1" applyAlignment="1">
      <alignment horizontal="center" vertical="center" textRotation="255" wrapText="1"/>
    </xf>
    <xf numFmtId="0" fontId="23" fillId="0" borderId="43" xfId="0" applyFont="1" applyBorder="1" applyAlignment="1">
      <alignment horizontal="center" vertical="center" textRotation="255" wrapText="1"/>
    </xf>
    <xf numFmtId="0" fontId="23" fillId="0" borderId="2" xfId="0" applyFont="1" applyBorder="1" applyAlignment="1">
      <alignment horizontal="center" vertical="center"/>
    </xf>
    <xf numFmtId="0" fontId="23" fillId="0" borderId="57" xfId="0" applyFont="1" applyBorder="1" applyAlignment="1">
      <alignment horizontal="center" vertical="center"/>
    </xf>
    <xf numFmtId="0" fontId="23" fillId="0" borderId="60" xfId="0" applyFont="1" applyBorder="1" applyAlignment="1">
      <alignment horizontal="center" vertical="center"/>
    </xf>
    <xf numFmtId="0" fontId="23" fillId="0" borderId="19" xfId="0" applyFont="1" applyFill="1" applyBorder="1" applyAlignment="1">
      <alignment horizontal="center" vertical="center" wrapText="1"/>
    </xf>
    <xf numFmtId="0" fontId="23" fillId="0" borderId="77" xfId="0" applyFont="1" applyFill="1" applyBorder="1" applyAlignment="1">
      <alignment horizontal="center" vertical="center" wrapText="1"/>
    </xf>
    <xf numFmtId="0" fontId="23" fillId="0" borderId="78" xfId="0" applyFont="1" applyFill="1" applyBorder="1" applyAlignment="1">
      <alignment horizontal="center" vertical="center" wrapText="1"/>
    </xf>
    <xf numFmtId="0" fontId="23" fillId="0" borderId="76"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49" fontId="23" fillId="0" borderId="51" xfId="51" applyNumberFormat="1" applyFont="1" applyBorder="1" applyAlignment="1">
      <alignment horizontal="left" vertical="center"/>
    </xf>
    <xf numFmtId="0" fontId="0" fillId="0" borderId="51" xfId="0" applyFont="1" applyBorder="1" applyAlignment="1">
      <alignment horizontal="left" vertical="center"/>
    </xf>
    <xf numFmtId="0" fontId="46" fillId="0" borderId="0" xfId="0" applyFont="1" applyAlignment="1">
      <alignment horizontal="right" vertical="center"/>
    </xf>
    <xf numFmtId="0" fontId="46" fillId="0" borderId="0" xfId="0" applyFont="1" applyAlignment="1">
      <alignment horizontal="left" vertical="center"/>
    </xf>
    <xf numFmtId="0" fontId="23" fillId="0" borderId="55" xfId="0" applyFont="1" applyBorder="1" applyAlignment="1">
      <alignment horizontal="left" vertical="center"/>
    </xf>
    <xf numFmtId="0" fontId="0" fillId="0" borderId="55" xfId="0" applyFont="1" applyBorder="1" applyAlignment="1">
      <alignment horizontal="left" vertical="center"/>
    </xf>
    <xf numFmtId="0" fontId="23" fillId="0" borderId="55" xfId="0" applyNumberFormat="1" applyFont="1" applyBorder="1" applyAlignment="1">
      <alignment horizontal="left" vertical="center"/>
    </xf>
    <xf numFmtId="176" fontId="23" fillId="0" borderId="13" xfId="0" applyNumberFormat="1" applyFont="1" applyBorder="1" applyAlignment="1">
      <alignment horizontal="center" vertical="center"/>
    </xf>
    <xf numFmtId="0" fontId="0" fillId="0" borderId="13" xfId="0" applyFont="1" applyBorder="1" applyAlignment="1">
      <alignment vertical="center"/>
    </xf>
    <xf numFmtId="49" fontId="23" fillId="0" borderId="2" xfId="37" applyNumberFormat="1" applyFont="1" applyBorder="1" applyAlignment="1">
      <alignment horizontal="center" vertical="center"/>
    </xf>
    <xf numFmtId="49" fontId="0" fillId="0" borderId="2" xfId="0" applyNumberFormat="1" applyFont="1" applyBorder="1" applyAlignment="1">
      <alignment vertical="center"/>
    </xf>
    <xf numFmtId="49" fontId="23" fillId="0" borderId="81" xfId="0" applyNumberFormat="1" applyFont="1" applyBorder="1" applyAlignment="1">
      <alignment horizontal="center" vertical="center" wrapText="1"/>
    </xf>
    <xf numFmtId="49" fontId="0" fillId="0" borderId="81" xfId="0" applyNumberFormat="1" applyFont="1" applyBorder="1" applyAlignment="1">
      <alignment horizontal="center" vertical="center" wrapText="1"/>
    </xf>
    <xf numFmtId="49" fontId="23" fillId="0" borderId="55" xfId="51" applyNumberFormat="1" applyFont="1" applyBorder="1" applyAlignment="1">
      <alignment horizontal="left" vertical="center"/>
    </xf>
    <xf numFmtId="0" fontId="23" fillId="0" borderId="67" xfId="0" applyFont="1" applyBorder="1" applyAlignment="1">
      <alignment horizontal="center" vertical="center"/>
    </xf>
    <xf numFmtId="0" fontId="23" fillId="0" borderId="0" xfId="0" applyFont="1" applyBorder="1" applyAlignment="1">
      <alignment horizontal="center" vertical="center"/>
    </xf>
    <xf numFmtId="0" fontId="23" fillId="0" borderId="41" xfId="0" applyFont="1" applyBorder="1" applyAlignment="1">
      <alignment horizontal="center" vertical="center"/>
    </xf>
    <xf numFmtId="0" fontId="23" fillId="0" borderId="71" xfId="0" applyFont="1" applyBorder="1" applyAlignment="1">
      <alignment horizontal="center" vertical="center"/>
    </xf>
    <xf numFmtId="0" fontId="23" fillId="0" borderId="47" xfId="0" applyFont="1" applyBorder="1" applyAlignment="1">
      <alignment horizontal="center" vertical="center"/>
    </xf>
    <xf numFmtId="0" fontId="23" fillId="0" borderId="43" xfId="0" applyFont="1" applyBorder="1" applyAlignment="1">
      <alignment horizontal="center" vertical="center"/>
    </xf>
    <xf numFmtId="0" fontId="23" fillId="0" borderId="85" xfId="0" applyFont="1" applyBorder="1" applyAlignment="1">
      <alignment horizontal="center" vertical="center"/>
    </xf>
    <xf numFmtId="0" fontId="23" fillId="0" borderId="82" xfId="0" applyFont="1" applyBorder="1" applyAlignment="1">
      <alignment horizontal="center" vertical="center"/>
    </xf>
    <xf numFmtId="0" fontId="23" fillId="0" borderId="59" xfId="0" applyFont="1" applyBorder="1" applyAlignment="1">
      <alignment horizontal="center" vertical="center"/>
    </xf>
    <xf numFmtId="0" fontId="23" fillId="0" borderId="62" xfId="0" applyFont="1" applyBorder="1" applyAlignment="1">
      <alignment horizontal="center" vertical="center"/>
    </xf>
    <xf numFmtId="0" fontId="23" fillId="0" borderId="52" xfId="0" applyFont="1" applyBorder="1" applyAlignment="1">
      <alignment horizontal="center" vertical="center"/>
    </xf>
    <xf numFmtId="0" fontId="23" fillId="0" borderId="126" xfId="0" applyFont="1" applyBorder="1" applyAlignment="1">
      <alignment horizontal="center" vertical="center"/>
    </xf>
    <xf numFmtId="0" fontId="23" fillId="0" borderId="67" xfId="0" applyFont="1" applyBorder="1" applyAlignment="1">
      <alignment horizontal="center" vertical="center" wrapText="1"/>
    </xf>
    <xf numFmtId="0" fontId="46" fillId="0" borderId="0" xfId="0" applyFont="1" applyAlignment="1">
      <alignment horizontal="center"/>
    </xf>
    <xf numFmtId="0" fontId="46" fillId="0" borderId="0" xfId="0" applyFont="1" applyAlignment="1">
      <alignment horizontal="center" vertical="top"/>
    </xf>
    <xf numFmtId="0" fontId="23" fillId="0" borderId="23" xfId="0" applyFont="1" applyBorder="1" applyAlignment="1">
      <alignment horizontal="center" vertical="center"/>
    </xf>
    <xf numFmtId="0" fontId="23" fillId="0" borderId="48" xfId="0" applyFont="1" applyBorder="1" applyAlignment="1">
      <alignment horizontal="center" vertical="center"/>
    </xf>
    <xf numFmtId="0" fontId="23" fillId="0" borderId="12" xfId="0" applyFont="1" applyBorder="1" applyAlignment="1">
      <alignment horizontal="center" vertical="center"/>
    </xf>
    <xf numFmtId="0" fontId="23" fillId="0" borderId="15" xfId="0" applyFont="1" applyBorder="1" applyAlignment="1">
      <alignment horizontal="center" vertical="center"/>
    </xf>
    <xf numFmtId="0" fontId="32" fillId="0" borderId="0" xfId="0" applyFont="1" applyAlignment="1">
      <alignment horizontal="center" vertical="center"/>
    </xf>
    <xf numFmtId="0" fontId="26" fillId="0" borderId="0" xfId="0" applyFont="1" applyAlignment="1">
      <alignment horizontal="center" vertical="center"/>
    </xf>
    <xf numFmtId="0" fontId="42" fillId="0" borderId="0" xfId="0" applyFont="1" applyAlignment="1">
      <alignment horizontal="center" vertical="top"/>
    </xf>
    <xf numFmtId="0" fontId="42" fillId="0" borderId="0" xfId="0" applyFont="1" applyAlignment="1">
      <alignment horizontal="center"/>
    </xf>
    <xf numFmtId="0" fontId="23" fillId="0" borderId="66" xfId="46" applyFont="1" applyFill="1" applyBorder="1" applyAlignment="1">
      <alignment horizontal="center" vertical="center" wrapText="1"/>
    </xf>
    <xf numFmtId="0" fontId="23" fillId="0" borderId="36" xfId="46" applyFont="1" applyFill="1" applyBorder="1" applyAlignment="1">
      <alignment horizontal="center" vertical="center"/>
    </xf>
    <xf numFmtId="0" fontId="23" fillId="0" borderId="63" xfId="46" applyFont="1" applyFill="1" applyBorder="1" applyAlignment="1">
      <alignment horizontal="center" vertical="center"/>
    </xf>
    <xf numFmtId="0" fontId="23" fillId="0" borderId="66" xfId="46" applyFont="1" applyFill="1" applyBorder="1" applyAlignment="1">
      <alignment horizontal="center" vertical="center"/>
    </xf>
    <xf numFmtId="0" fontId="23" fillId="0" borderId="20" xfId="46" applyFont="1" applyFill="1" applyBorder="1" applyAlignment="1">
      <alignment horizontal="center" vertical="center"/>
    </xf>
    <xf numFmtId="0" fontId="23" fillId="0" borderId="36" xfId="52" applyNumberFormat="1" applyFont="1" applyFill="1" applyBorder="1" applyAlignment="1">
      <alignment horizontal="center" vertical="center" wrapText="1"/>
    </xf>
    <xf numFmtId="0" fontId="23" fillId="0" borderId="20" xfId="52" applyNumberFormat="1" applyFont="1" applyFill="1" applyBorder="1" applyAlignment="1">
      <alignment horizontal="center" vertical="center" wrapText="1"/>
    </xf>
    <xf numFmtId="0" fontId="33" fillId="0" borderId="0" xfId="0" applyFont="1" applyAlignment="1">
      <alignment horizontal="center" vertical="center"/>
    </xf>
    <xf numFmtId="0" fontId="25" fillId="0" borderId="13" xfId="53" applyNumberFormat="1" applyFont="1" applyFill="1" applyBorder="1" applyAlignment="1">
      <alignment horizontal="center" vertical="center"/>
    </xf>
    <xf numFmtId="0" fontId="25" fillId="0" borderId="2" xfId="46" applyFont="1" applyFill="1" applyBorder="1" applyAlignment="1">
      <alignment vertical="center"/>
    </xf>
    <xf numFmtId="0" fontId="25" fillId="0" borderId="60" xfId="46" applyFont="1" applyFill="1" applyBorder="1" applyAlignment="1">
      <alignment vertical="center"/>
    </xf>
    <xf numFmtId="0" fontId="23" fillId="0" borderId="48" xfId="53" applyNumberFormat="1" applyFont="1" applyFill="1" applyBorder="1" applyAlignment="1">
      <alignment horizontal="distributed" vertical="center" indent="5"/>
    </xf>
    <xf numFmtId="0" fontId="23" fillId="0" borderId="13" xfId="46" applyFont="1" applyFill="1" applyBorder="1" applyAlignment="1">
      <alignment horizontal="distributed" vertical="center" indent="5"/>
    </xf>
    <xf numFmtId="0" fontId="23" fillId="0" borderId="12" xfId="46" applyFont="1" applyFill="1" applyBorder="1" applyAlignment="1">
      <alignment horizontal="distributed" vertical="center" indent="5"/>
    </xf>
    <xf numFmtId="0" fontId="23" fillId="0" borderId="48" xfId="53" applyNumberFormat="1" applyFont="1" applyFill="1" applyBorder="1" applyAlignment="1">
      <alignment horizontal="center" vertical="center" wrapText="1"/>
    </xf>
    <xf numFmtId="0" fontId="23" fillId="0" borderId="15" xfId="46" applyFont="1" applyFill="1" applyBorder="1" applyAlignment="1">
      <alignment vertical="center"/>
    </xf>
    <xf numFmtId="0" fontId="23" fillId="0" borderId="59" xfId="46" applyFont="1" applyFill="1" applyBorder="1" applyAlignment="1">
      <alignment vertical="center"/>
    </xf>
    <xf numFmtId="0" fontId="25" fillId="0" borderId="15" xfId="46" applyNumberFormat="1" applyFont="1" applyFill="1" applyBorder="1" applyAlignment="1">
      <alignment horizontal="center" vertical="center"/>
    </xf>
    <xf numFmtId="0" fontId="25" fillId="0" borderId="59" xfId="46" applyFont="1" applyFill="1" applyBorder="1" applyAlignment="1">
      <alignment vertical="center"/>
    </xf>
    <xf numFmtId="0" fontId="23" fillId="0" borderId="15" xfId="46" applyNumberFormat="1" applyFont="1" applyFill="1" applyBorder="1" applyAlignment="1">
      <alignment horizontal="distributed" vertical="center" justifyLastLine="1"/>
    </xf>
    <xf numFmtId="0" fontId="23" fillId="0" borderId="59" xfId="46" applyFont="1" applyFill="1" applyBorder="1" applyAlignment="1">
      <alignment horizontal="distributed" vertical="center" justifyLastLine="1"/>
    </xf>
    <xf numFmtId="0" fontId="23" fillId="0" borderId="14" xfId="46" applyNumberFormat="1" applyFont="1" applyFill="1" applyBorder="1" applyAlignment="1">
      <alignment horizontal="distributed" vertical="center" justifyLastLine="1"/>
    </xf>
    <xf numFmtId="0" fontId="23" fillId="0" borderId="61" xfId="46" applyFont="1" applyFill="1" applyBorder="1" applyAlignment="1">
      <alignment horizontal="distributed" vertical="center" justifyLastLine="1"/>
    </xf>
    <xf numFmtId="0" fontId="23" fillId="0" borderId="14" xfId="46" applyNumberFormat="1" applyFont="1" applyFill="1" applyBorder="1" applyAlignment="1">
      <alignment horizontal="distributed" vertical="center" wrapText="1" justifyLastLine="1"/>
    </xf>
    <xf numFmtId="0" fontId="23" fillId="0" borderId="61" xfId="46" applyNumberFormat="1" applyFont="1" applyFill="1" applyBorder="1" applyAlignment="1">
      <alignment horizontal="distributed" vertical="center" wrapText="1" justifyLastLine="1"/>
    </xf>
    <xf numFmtId="0" fontId="23" fillId="0" borderId="14" xfId="46" applyNumberFormat="1" applyFont="1" applyFill="1" applyBorder="1" applyAlignment="1">
      <alignment horizontal="center" vertical="center" wrapText="1"/>
    </xf>
    <xf numFmtId="0" fontId="23" fillId="0" borderId="61" xfId="46" applyNumberFormat="1" applyFont="1" applyFill="1" applyBorder="1" applyAlignment="1">
      <alignment horizontal="center" vertical="center" wrapText="1"/>
    </xf>
    <xf numFmtId="0" fontId="23" fillId="0" borderId="15" xfId="53" applyNumberFormat="1" applyFont="1" applyFill="1" applyBorder="1" applyAlignment="1">
      <alignment horizontal="center" vertical="center" wrapText="1"/>
    </xf>
    <xf numFmtId="0" fontId="23" fillId="0" borderId="59" xfId="46" applyFont="1" applyFill="1" applyBorder="1" applyAlignment="1">
      <alignment horizontal="center" vertical="center"/>
    </xf>
    <xf numFmtId="0" fontId="23" fillId="0" borderId="0" xfId="46" applyNumberFormat="1" applyFont="1" applyFill="1" applyBorder="1" applyAlignment="1">
      <alignment horizontal="center" vertical="center" justifyLastLine="1"/>
    </xf>
    <xf numFmtId="0" fontId="23" fillId="0" borderId="41" xfId="46" applyNumberFormat="1" applyFont="1" applyFill="1" applyBorder="1" applyAlignment="1">
      <alignment horizontal="center" vertical="center" justifyLastLine="1"/>
    </xf>
    <xf numFmtId="0" fontId="23" fillId="0" borderId="2" xfId="46" applyNumberFormat="1" applyFont="1" applyFill="1" applyBorder="1" applyAlignment="1">
      <alignment horizontal="center" vertical="center" justifyLastLine="1"/>
    </xf>
    <xf numFmtId="0" fontId="23" fillId="0" borderId="71" xfId="46" applyNumberFormat="1" applyFont="1" applyFill="1" applyBorder="1" applyAlignment="1">
      <alignment horizontal="center" vertical="center" justifyLastLine="1"/>
    </xf>
    <xf numFmtId="0" fontId="23" fillId="0" borderId="13" xfId="46" applyNumberFormat="1" applyFont="1" applyFill="1" applyBorder="1" applyAlignment="1">
      <alignment vertical="center" justifyLastLine="1"/>
    </xf>
    <xf numFmtId="0" fontId="23" fillId="0" borderId="12" xfId="46" applyNumberFormat="1" applyFont="1" applyFill="1" applyBorder="1" applyAlignment="1">
      <alignment vertical="center" justifyLastLine="1"/>
    </xf>
    <xf numFmtId="0" fontId="51" fillId="0" borderId="0" xfId="0" applyFont="1" applyAlignment="1">
      <alignment horizontal="center" vertical="center"/>
    </xf>
    <xf numFmtId="0" fontId="28" fillId="0" borderId="12" xfId="46" applyNumberFormat="1" applyFont="1" applyFill="1" applyBorder="1" applyAlignment="1">
      <alignment horizontal="center" vertical="center"/>
    </xf>
    <xf numFmtId="0" fontId="0" fillId="0" borderId="71" xfId="0" applyBorder="1" applyAlignment="1">
      <alignment horizontal="center" vertical="center"/>
    </xf>
    <xf numFmtId="0" fontId="0" fillId="0" borderId="62" xfId="0" applyBorder="1" applyAlignment="1">
      <alignment horizontal="center" vertical="center"/>
    </xf>
    <xf numFmtId="0" fontId="28" fillId="0" borderId="83" xfId="46" applyNumberFormat="1" applyFont="1" applyFill="1" applyBorder="1" applyAlignment="1">
      <alignment horizontal="center" vertical="center" wrapText="1"/>
    </xf>
    <xf numFmtId="0" fontId="28" fillId="0" borderId="14" xfId="46" applyNumberFormat="1" applyFont="1" applyFill="1" applyBorder="1" applyAlignment="1">
      <alignment horizontal="center" vertical="center"/>
    </xf>
    <xf numFmtId="0" fontId="28" fillId="0" borderId="61" xfId="46" applyNumberFormat="1" applyFont="1" applyFill="1" applyBorder="1" applyAlignment="1">
      <alignment horizontal="center" vertical="center"/>
    </xf>
    <xf numFmtId="0" fontId="28" fillId="0" borderId="78" xfId="46" applyNumberFormat="1" applyFont="1" applyFill="1" applyBorder="1" applyAlignment="1">
      <alignment horizontal="center" vertical="center" wrapText="1"/>
    </xf>
    <xf numFmtId="0" fontId="0" fillId="0" borderId="45" xfId="0" applyBorder="1"/>
    <xf numFmtId="0" fontId="0" fillId="0" borderId="58" xfId="0" applyBorder="1"/>
    <xf numFmtId="0" fontId="28" fillId="0" borderId="48" xfId="46" applyNumberFormat="1" applyFont="1" applyFill="1" applyBorder="1" applyAlignment="1">
      <alignment horizontal="center" vertical="center"/>
    </xf>
    <xf numFmtId="0" fontId="28" fillId="0" borderId="13" xfId="46" applyFont="1" applyFill="1" applyBorder="1" applyAlignment="1">
      <alignment horizontal="center" vertical="center"/>
    </xf>
    <xf numFmtId="0" fontId="28" fillId="0" borderId="14" xfId="46" applyNumberFormat="1" applyFont="1" applyFill="1" applyBorder="1" applyAlignment="1">
      <alignment horizontal="center" vertical="center" wrapText="1"/>
    </xf>
    <xf numFmtId="0" fontId="28" fillId="0" borderId="61" xfId="46" applyNumberFormat="1" applyFont="1" applyFill="1" applyBorder="1" applyAlignment="1">
      <alignment horizontal="center" vertical="center" wrapText="1"/>
    </xf>
    <xf numFmtId="0" fontId="28" fillId="0" borderId="15" xfId="46" applyNumberFormat="1" applyFont="1" applyFill="1" applyBorder="1" applyAlignment="1">
      <alignment horizontal="center" vertical="center" wrapText="1"/>
    </xf>
    <xf numFmtId="0" fontId="28" fillId="0" borderId="59" xfId="46" applyNumberFormat="1" applyFont="1" applyFill="1" applyBorder="1" applyAlignment="1">
      <alignment horizontal="center" vertical="center" wrapText="1"/>
    </xf>
    <xf numFmtId="0" fontId="28" fillId="0" borderId="47" xfId="46" applyNumberFormat="1" applyFont="1" applyFill="1" applyBorder="1" applyAlignment="1">
      <alignment horizontal="center" vertical="center" wrapText="1"/>
    </xf>
    <xf numFmtId="0" fontId="28" fillId="0" borderId="58" xfId="46" applyNumberFormat="1" applyFont="1" applyFill="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center" vertical="center"/>
    </xf>
    <xf numFmtId="0" fontId="25" fillId="0" borderId="19" xfId="46" applyNumberFormat="1" applyFont="1" applyFill="1" applyBorder="1" applyAlignment="1">
      <alignment horizontal="center" vertical="center"/>
    </xf>
    <xf numFmtId="0" fontId="25" fillId="0" borderId="36" xfId="46" applyNumberFormat="1" applyFont="1" applyFill="1" applyBorder="1" applyAlignment="1">
      <alignment horizontal="center" vertical="center"/>
    </xf>
    <xf numFmtId="0" fontId="25" fillId="0" borderId="80" xfId="46" applyNumberFormat="1" applyFont="1" applyFill="1" applyBorder="1" applyAlignment="1">
      <alignment horizontal="center" vertical="center"/>
    </xf>
    <xf numFmtId="0" fontId="25" fillId="0" borderId="78" xfId="46" applyNumberFormat="1" applyFont="1" applyFill="1" applyBorder="1" applyAlignment="1">
      <alignment horizontal="center" vertical="center" wrapText="1"/>
    </xf>
    <xf numFmtId="0" fontId="25" fillId="0" borderId="45" xfId="46" applyNumberFormat="1" applyFont="1" applyFill="1" applyBorder="1" applyAlignment="1">
      <alignment horizontal="center" vertical="center" wrapText="1"/>
    </xf>
    <xf numFmtId="0" fontId="25" fillId="0" borderId="58" xfId="46" applyNumberFormat="1" applyFont="1" applyFill="1" applyBorder="1" applyAlignment="1">
      <alignment horizontal="center" vertical="center" wrapText="1"/>
    </xf>
    <xf numFmtId="0" fontId="25" fillId="0" borderId="78" xfId="46" applyNumberFormat="1" applyFont="1" applyFill="1" applyBorder="1" applyAlignment="1">
      <alignment horizontal="center" vertical="center" wrapText="1" shrinkToFit="1"/>
    </xf>
    <xf numFmtId="0" fontId="25" fillId="0" borderId="45" xfId="46" applyNumberFormat="1" applyFont="1" applyFill="1" applyBorder="1" applyAlignment="1">
      <alignment horizontal="center" vertical="center" shrinkToFit="1"/>
    </xf>
    <xf numFmtId="0" fontId="25" fillId="0" borderId="58" xfId="46" applyNumberFormat="1" applyFont="1" applyFill="1" applyBorder="1" applyAlignment="1">
      <alignment horizontal="center" vertical="center" shrinkToFit="1"/>
    </xf>
    <xf numFmtId="0" fontId="25" fillId="0" borderId="48" xfId="46" applyNumberFormat="1" applyFont="1" applyFill="1" applyBorder="1" applyAlignment="1">
      <alignment horizontal="distributed" vertical="center" indent="5"/>
    </xf>
    <xf numFmtId="0" fontId="25" fillId="0" borderId="13" xfId="46" applyNumberFormat="1" applyFont="1" applyFill="1" applyBorder="1" applyAlignment="1">
      <alignment horizontal="distributed" vertical="center" indent="5"/>
    </xf>
    <xf numFmtId="0" fontId="25" fillId="0" borderId="47" xfId="46" applyNumberFormat="1" applyFont="1" applyFill="1" applyBorder="1" applyAlignment="1">
      <alignment horizontal="center" vertical="center"/>
    </xf>
    <xf numFmtId="0" fontId="25" fillId="0" borderId="45" xfId="46" applyNumberFormat="1" applyFont="1" applyFill="1" applyBorder="1" applyAlignment="1">
      <alignment horizontal="center" vertical="center"/>
    </xf>
    <xf numFmtId="0" fontId="25" fillId="0" borderId="58" xfId="46" applyNumberFormat="1" applyFont="1" applyFill="1" applyBorder="1" applyAlignment="1">
      <alignment horizontal="center" vertical="center"/>
    </xf>
    <xf numFmtId="0" fontId="25" fillId="0" borderId="47" xfId="46" applyNumberFormat="1" applyFont="1" applyFill="1" applyBorder="1" applyAlignment="1">
      <alignment horizontal="center" vertical="center" wrapText="1" shrinkToFit="1"/>
    </xf>
    <xf numFmtId="0" fontId="25" fillId="0" borderId="45" xfId="46" applyNumberFormat="1" applyFont="1" applyFill="1" applyBorder="1" applyAlignment="1">
      <alignment horizontal="center" vertical="center" wrapText="1" shrinkToFit="1"/>
    </xf>
    <xf numFmtId="0" fontId="25" fillId="0" borderId="58" xfId="46" applyNumberFormat="1" applyFont="1" applyFill="1" applyBorder="1" applyAlignment="1">
      <alignment horizontal="center" vertical="center" wrapText="1" shrinkToFit="1"/>
    </xf>
    <xf numFmtId="0" fontId="25" fillId="0" borderId="47" xfId="46" applyNumberFormat="1" applyFont="1" applyFill="1" applyBorder="1" applyAlignment="1">
      <alignment horizontal="center" vertical="center" wrapText="1"/>
    </xf>
    <xf numFmtId="0" fontId="25" fillId="0" borderId="46" xfId="46" applyNumberFormat="1" applyFont="1" applyFill="1" applyBorder="1" applyAlignment="1">
      <alignment horizontal="center" vertical="center" wrapText="1"/>
    </xf>
    <xf numFmtId="0" fontId="25" fillId="0" borderId="44" xfId="46" applyNumberFormat="1" applyFont="1" applyFill="1" applyBorder="1" applyAlignment="1">
      <alignment horizontal="center" vertical="center" wrapText="1"/>
    </xf>
    <xf numFmtId="0" fontId="25" fillId="0" borderId="64" xfId="46" applyNumberFormat="1" applyFont="1" applyFill="1" applyBorder="1" applyAlignment="1">
      <alignment horizontal="center" vertical="center" wrapText="1"/>
    </xf>
    <xf numFmtId="0" fontId="25" fillId="0" borderId="46" xfId="46" applyNumberFormat="1" applyFont="1" applyFill="1" applyBorder="1" applyAlignment="1">
      <alignment horizontal="center" vertical="center"/>
    </xf>
    <xf numFmtId="0" fontId="25" fillId="0" borderId="44" xfId="46" applyNumberFormat="1" applyFont="1" applyFill="1" applyBorder="1" applyAlignment="1">
      <alignment horizontal="center" vertical="center"/>
    </xf>
    <xf numFmtId="0" fontId="25" fillId="0" borderId="64" xfId="46" applyNumberFormat="1" applyFont="1" applyFill="1" applyBorder="1" applyAlignment="1">
      <alignment horizontal="center" vertical="center"/>
    </xf>
    <xf numFmtId="0" fontId="25" fillId="0" borderId="58" xfId="46" applyFont="1" applyFill="1" applyBorder="1" applyAlignment="1">
      <alignment horizontal="center" vertical="center" wrapText="1"/>
    </xf>
    <xf numFmtId="0" fontId="23" fillId="0" borderId="19" xfId="46" applyNumberFormat="1" applyFont="1" applyFill="1" applyBorder="1" applyAlignment="1">
      <alignment horizontal="center" vertical="center"/>
    </xf>
    <xf numFmtId="0" fontId="23" fillId="0" borderId="80" xfId="46" applyNumberFormat="1" applyFont="1" applyFill="1" applyBorder="1" applyAlignment="1">
      <alignment horizontal="center" vertical="center"/>
    </xf>
    <xf numFmtId="0" fontId="23" fillId="0" borderId="48" xfId="46" applyNumberFormat="1" applyFont="1" applyFill="1" applyBorder="1" applyAlignment="1">
      <alignment horizontal="distributed" vertical="center" indent="5"/>
    </xf>
    <xf numFmtId="0" fontId="23" fillId="0" borderId="13" xfId="46" applyNumberFormat="1" applyFont="1" applyFill="1" applyBorder="1" applyAlignment="1">
      <alignment horizontal="distributed" vertical="center" indent="5"/>
    </xf>
    <xf numFmtId="0" fontId="23" fillId="0" borderId="20" xfId="0" applyFont="1" applyBorder="1" applyAlignment="1">
      <alignment horizontal="center" vertical="center"/>
    </xf>
    <xf numFmtId="0" fontId="50" fillId="0" borderId="43"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15" xfId="0" applyFont="1" applyBorder="1" applyAlignment="1">
      <alignment horizontal="center" vertical="center" wrapText="1"/>
    </xf>
    <xf numFmtId="0" fontId="32" fillId="0" borderId="0" xfId="0" applyFont="1" applyAlignment="1">
      <alignment horizontal="left" vertical="center"/>
    </xf>
    <xf numFmtId="0" fontId="32" fillId="0" borderId="0" xfId="0" applyFont="1" applyAlignment="1">
      <alignment horizontal="right" vertical="center"/>
    </xf>
    <xf numFmtId="0" fontId="0" fillId="0" borderId="13" xfId="0" applyBorder="1" applyAlignment="1">
      <alignment horizontal="left" vertical="center"/>
    </xf>
    <xf numFmtId="0" fontId="0" fillId="0" borderId="12" xfId="0" applyBorder="1" applyAlignment="1">
      <alignment horizontal="left" vertical="center"/>
    </xf>
    <xf numFmtId="0" fontId="23" fillId="0" borderId="48" xfId="0" applyFont="1" applyBorder="1" applyAlignment="1">
      <alignment horizontal="right" vertical="center"/>
    </xf>
    <xf numFmtId="0" fontId="23" fillId="0" borderId="13" xfId="0" applyFont="1" applyBorder="1" applyAlignment="1">
      <alignment horizontal="right" vertical="center"/>
    </xf>
    <xf numFmtId="0" fontId="23" fillId="0" borderId="36" xfId="0" applyFont="1" applyBorder="1" applyAlignment="1">
      <alignment horizontal="center" vertical="center"/>
    </xf>
    <xf numFmtId="0" fontId="50" fillId="0" borderId="44" xfId="0" applyFont="1" applyBorder="1" applyAlignment="1">
      <alignment horizontal="center" vertical="center" wrapText="1"/>
    </xf>
    <xf numFmtId="0" fontId="23" fillId="0" borderId="23" xfId="46" applyNumberFormat="1" applyFont="1" applyFill="1" applyBorder="1" applyAlignment="1">
      <alignment horizontal="center" vertical="center"/>
    </xf>
    <xf numFmtId="0" fontId="23" fillId="0" borderId="0" xfId="46" applyNumberFormat="1" applyFont="1" applyFill="1" applyBorder="1" applyAlignment="1">
      <alignment horizontal="center" vertical="center"/>
    </xf>
    <xf numFmtId="0" fontId="23" fillId="0" borderId="82" xfId="46" applyNumberFormat="1" applyFont="1" applyFill="1" applyBorder="1" applyAlignment="1">
      <alignment horizontal="center" vertical="center"/>
    </xf>
    <xf numFmtId="0" fontId="0" fillId="0" borderId="46" xfId="0" applyFont="1" applyBorder="1" applyAlignment="1">
      <alignment horizontal="center" vertical="center"/>
    </xf>
    <xf numFmtId="0" fontId="0" fillId="0" borderId="22" xfId="0" applyFont="1" applyBorder="1" applyAlignment="1">
      <alignment horizontal="center" vertical="center"/>
    </xf>
    <xf numFmtId="0" fontId="26" fillId="0" borderId="0" xfId="0" applyFont="1" applyAlignment="1">
      <alignment horizontal="center"/>
    </xf>
    <xf numFmtId="0" fontId="26" fillId="0" borderId="0" xfId="0" applyFont="1" applyAlignment="1">
      <alignment horizontal="center" vertical="top"/>
    </xf>
    <xf numFmtId="0" fontId="50" fillId="0" borderId="86" xfId="0" applyFont="1" applyBorder="1" applyAlignment="1">
      <alignment horizontal="center" vertical="center"/>
    </xf>
    <xf numFmtId="0" fontId="50" fillId="0" borderId="87" xfId="0" applyFont="1" applyBorder="1" applyAlignment="1">
      <alignment horizontal="center" vertical="center"/>
    </xf>
    <xf numFmtId="0" fontId="23" fillId="0" borderId="15" xfId="0" applyFont="1" applyBorder="1" applyAlignment="1">
      <alignment horizontal="center" vertical="center" justifyLastLine="1"/>
    </xf>
    <xf numFmtId="0" fontId="23" fillId="0" borderId="2" xfId="0" applyFont="1" applyBorder="1" applyAlignment="1">
      <alignment horizontal="center" vertical="center" justifyLastLine="1"/>
    </xf>
    <xf numFmtId="0" fontId="23" fillId="0" borderId="71" xfId="0" applyFont="1" applyBorder="1" applyAlignment="1">
      <alignment horizontal="center" vertical="center" justifyLastLine="1"/>
    </xf>
    <xf numFmtId="0" fontId="23" fillId="0" borderId="48" xfId="0" applyFont="1" applyBorder="1" applyAlignment="1">
      <alignment horizontal="center" vertical="center" justifyLastLine="1"/>
    </xf>
    <xf numFmtId="0" fontId="23" fillId="0" borderId="13" xfId="0" applyFont="1" applyBorder="1" applyAlignment="1">
      <alignment horizontal="center" vertical="center" justifyLastLine="1"/>
    </xf>
    <xf numFmtId="0" fontId="26" fillId="0" borderId="0" xfId="61" applyFont="1" applyAlignment="1">
      <alignment horizontal="center" vertical="center"/>
    </xf>
    <xf numFmtId="0" fontId="23" fillId="0" borderId="19" xfId="61" applyFont="1" applyBorder="1" applyAlignment="1">
      <alignment horizontal="center" vertical="distributed"/>
    </xf>
    <xf numFmtId="0" fontId="23" fillId="0" borderId="20" xfId="61" applyFont="1" applyBorder="1" applyAlignment="1">
      <alignment horizontal="center" vertical="distributed"/>
    </xf>
    <xf numFmtId="0" fontId="23" fillId="0" borderId="78" xfId="61" applyFont="1" applyBorder="1" applyAlignment="1">
      <alignment horizontal="center" vertical="center"/>
    </xf>
    <xf numFmtId="0" fontId="23" fillId="0" borderId="43" xfId="61" applyFont="1" applyBorder="1" applyAlignment="1">
      <alignment horizontal="center" vertical="center"/>
    </xf>
    <xf numFmtId="0" fontId="23" fillId="0" borderId="21" xfId="61" applyFont="1" applyBorder="1" applyAlignment="1">
      <alignment horizontal="center" vertical="center"/>
    </xf>
    <xf numFmtId="0" fontId="23" fillId="0" borderId="22" xfId="61" applyFont="1" applyBorder="1" applyAlignment="1">
      <alignment horizontal="center" vertical="center"/>
    </xf>
    <xf numFmtId="0" fontId="46" fillId="0" borderId="0" xfId="55" applyFont="1" applyAlignment="1">
      <alignment horizontal="center" vertical="center"/>
    </xf>
    <xf numFmtId="0" fontId="23" fillId="0" borderId="23" xfId="55" applyFont="1" applyBorder="1" applyAlignment="1">
      <alignment horizontal="center" vertical="center"/>
    </xf>
    <xf numFmtId="0" fontId="23" fillId="0" borderId="82" xfId="55" applyFont="1" applyBorder="1" applyAlignment="1">
      <alignment horizontal="center" vertical="center"/>
    </xf>
    <xf numFmtId="0" fontId="23" fillId="0" borderId="48" xfId="55" applyFont="1" applyBorder="1" applyAlignment="1">
      <alignment horizontal="center" vertical="center"/>
    </xf>
    <xf numFmtId="0" fontId="23" fillId="0" borderId="12" xfId="55" applyFont="1" applyBorder="1" applyAlignment="1">
      <alignment horizontal="center" vertical="center"/>
    </xf>
    <xf numFmtId="0" fontId="9" fillId="0" borderId="13" xfId="0" applyFont="1" applyBorder="1" applyAlignment="1">
      <alignment horizontal="center" vertical="center"/>
    </xf>
  </cellXfs>
  <cellStyles count="6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Header1" xfId="20"/>
    <cellStyle name="Header2" xfId="21"/>
    <cellStyle name="Normal_#18-Internet" xfId="22"/>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56" builtinId="8"/>
    <cellStyle name="ハイパーリンク 2" xfId="57"/>
    <cellStyle name="メモ" xfId="32" builtinId="10" customBuiltin="1"/>
    <cellStyle name="メモ 2" xfId="62"/>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5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2_第１巻_表頭_CD-ROM収録" xfId="48"/>
    <cellStyle name="標準 3" xfId="59"/>
    <cellStyle name="標準 4" xfId="60"/>
    <cellStyle name="標準 5" xfId="61"/>
    <cellStyle name="標準_055農地転用状況・すみ_055農地転用状況_056農地転用状況" xfId="54"/>
    <cellStyle name="標準_12 一覧表（Excel)仕様" xfId="51"/>
    <cellStyle name="標準_hyoto" xfId="53"/>
    <cellStyle name="標準_hyoto_03_表頭（農業経営）#2－" xfId="52"/>
    <cellStyle name="標準_Sheet1" xfId="55"/>
    <cellStyle name="標準_一覧表様式40100" xfId="49"/>
    <cellStyle name="良い" xfId="5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5" name="額縁 4">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24675</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34200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110400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2</xdr:rowOff>
    </xdr:from>
    <xdr:to>
      <xdr:col>1</xdr:col>
      <xdr:colOff>34200</xdr:colOff>
      <xdr:row>0</xdr:row>
      <xdr:rowOff>324002</xdr:rowOff>
    </xdr:to>
    <xdr:sp macro="" textlink="">
      <xdr:nvSpPr>
        <xdr:cNvPr id="2" name="額縁 1">
          <a:hlinkClick xmlns:r="http://schemas.openxmlformats.org/officeDocument/2006/relationships" r:id="rId1"/>
        </xdr:cNvPr>
        <xdr:cNvSpPr/>
      </xdr:nvSpPr>
      <xdr:spPr>
        <a:xfrm>
          <a:off x="0" y="2"/>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91350</xdr:colOff>
      <xdr:row>0</xdr:row>
      <xdr:rowOff>324001</xdr:rowOff>
    </xdr:to>
    <xdr:sp macro="" textlink="">
      <xdr:nvSpPr>
        <xdr:cNvPr id="6" name="額縁 5">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34200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1478" name="額縁 1477">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91350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24675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xdr:colOff>
      <xdr:row>0</xdr:row>
      <xdr:rowOff>1</xdr:rowOff>
    </xdr:from>
    <xdr:to>
      <xdr:col>0</xdr:col>
      <xdr:colOff>720001</xdr:colOff>
      <xdr:row>0</xdr:row>
      <xdr:rowOff>324001</xdr:rowOff>
    </xdr:to>
    <xdr:sp macro="" textlink="">
      <xdr:nvSpPr>
        <xdr:cNvPr id="2" name="額縁 1">
          <a:hlinkClick xmlns:r="http://schemas.openxmlformats.org/officeDocument/2006/relationships" r:id="rId1"/>
        </xdr:cNvPr>
        <xdr:cNvSpPr/>
      </xdr:nvSpPr>
      <xdr:spPr>
        <a:xfrm>
          <a:off x="1"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34200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567600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4" name="額縁 3">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tabSelected="1" workbookViewId="0">
      <selection activeCell="B3" sqref="B3"/>
    </sheetView>
  </sheetViews>
  <sheetFormatPr defaultColWidth="9" defaultRowHeight="13.5"/>
  <cols>
    <col min="1" max="1" width="5.625" style="31" customWidth="1"/>
    <col min="2" max="2" width="7.125" style="31" customWidth="1"/>
    <col min="3" max="3" width="93.375" style="499" customWidth="1"/>
    <col min="4" max="4" width="25.625" style="43" customWidth="1"/>
    <col min="5" max="16384" width="9" style="31"/>
  </cols>
  <sheetData>
    <row r="1" spans="1:4" ht="30" customHeight="1">
      <c r="A1" s="488"/>
      <c r="B1" s="500" t="s">
        <v>463</v>
      </c>
      <c r="C1" s="500"/>
      <c r="D1" s="500"/>
    </row>
    <row r="2" spans="1:4" ht="30" customHeight="1">
      <c r="B2" s="500" t="s">
        <v>465</v>
      </c>
      <c r="C2" s="500"/>
      <c r="D2" s="500"/>
    </row>
    <row r="3" spans="1:4" ht="30" customHeight="1" thickBot="1">
      <c r="B3" s="32" t="s">
        <v>406</v>
      </c>
      <c r="C3" s="496"/>
      <c r="D3" s="33"/>
    </row>
    <row r="4" spans="1:4" ht="35.1" customHeight="1">
      <c r="A4" s="34"/>
      <c r="B4" s="501" t="s">
        <v>177</v>
      </c>
      <c r="C4" s="502"/>
      <c r="D4" s="35" t="s">
        <v>178</v>
      </c>
    </row>
    <row r="5" spans="1:4" ht="35.1" customHeight="1">
      <c r="A5" s="34"/>
      <c r="B5" s="37" t="str">
        <f>HYPERLINK("#052!A1","52")</f>
        <v>52</v>
      </c>
      <c r="C5" s="497" t="str">
        <f>HYPERLINK("#052!A1","【農林業経営体】 経営体数")</f>
        <v>【農林業経営体】 経営体数</v>
      </c>
      <c r="D5" s="36" t="s">
        <v>419</v>
      </c>
    </row>
    <row r="6" spans="1:4" ht="35.1" customHeight="1">
      <c r="A6" s="34"/>
      <c r="B6" s="37" t="str">
        <f>HYPERLINK("#053!A1","53")</f>
        <v>53</v>
      </c>
      <c r="C6" s="497" t="str">
        <f>HYPERLINK("#053!A1","【農林業経営体】 組織形態別経営体数")</f>
        <v>【農林業経営体】 組織形態別経営体数</v>
      </c>
      <c r="D6" s="36" t="s">
        <v>419</v>
      </c>
    </row>
    <row r="7" spans="1:4" ht="35.1" customHeight="1">
      <c r="A7" s="34"/>
      <c r="B7" s="37" t="str">
        <f>HYPERLINK("#054!A1","54")</f>
        <v>54</v>
      </c>
      <c r="C7" s="497" t="str">
        <f>HYPERLINK("#054!A1","【農業経営体】 組織形態別経営体数")</f>
        <v>【農業経営体】 組織形態別経営体数</v>
      </c>
      <c r="D7" s="36" t="s">
        <v>419</v>
      </c>
    </row>
    <row r="8" spans="1:4" ht="35.1" customHeight="1">
      <c r="A8" s="34"/>
      <c r="B8" s="37" t="str">
        <f>HYPERLINK("#055!A1","55")</f>
        <v>55</v>
      </c>
      <c r="C8" s="497" t="str">
        <f>HYPERLINK("#055!A1","【農業経営体】 経営耕地面積規模別経営体数")</f>
        <v>【農業経営体】 経営耕地面積規模別経営体数</v>
      </c>
      <c r="D8" s="36" t="s">
        <v>419</v>
      </c>
    </row>
    <row r="9" spans="1:4" ht="35.1" customHeight="1">
      <c r="A9" s="34"/>
      <c r="B9" s="37" t="str">
        <f>HYPERLINK("#056!A1","56")</f>
        <v>56</v>
      </c>
      <c r="C9" s="497" t="str">
        <f>HYPERLINK("#056!A1","【農業経営体】 農業経営組織別経営体数")</f>
        <v>【農業経営体】 農業経営組織別経営体数</v>
      </c>
      <c r="D9" s="39" t="s">
        <v>419</v>
      </c>
    </row>
    <row r="10" spans="1:4" ht="35.1" customHeight="1">
      <c r="A10" s="34"/>
      <c r="B10" s="37" t="str">
        <f>HYPERLINK("#057!A1","57")</f>
        <v>57</v>
      </c>
      <c r="C10" s="497" t="str">
        <f>HYPERLINK("#057!A1","【農業経営体】 土地‐経営耕地の状況")</f>
        <v>【農業経営体】 土地‐経営耕地の状況</v>
      </c>
      <c r="D10" s="36" t="s">
        <v>419</v>
      </c>
    </row>
    <row r="11" spans="1:4" ht="35.1" customHeight="1">
      <c r="A11" s="34"/>
      <c r="B11" s="37" t="str">
        <f>HYPERLINK("#058!A1","58")</f>
        <v>58</v>
      </c>
      <c r="C11" s="497" t="str">
        <f>HYPERLINK("#058!A1","【農業経営体】 農産物販売金額規模別農業経営体数")</f>
        <v>【農業経営体】 農産物販売金額規模別農業経営体数</v>
      </c>
      <c r="D11" s="36" t="s">
        <v>420</v>
      </c>
    </row>
    <row r="12" spans="1:4" ht="35.1" customHeight="1">
      <c r="A12" s="34"/>
      <c r="B12" s="37" t="str">
        <f>HYPERLINK("#059!A1","59")</f>
        <v>59</v>
      </c>
      <c r="C12" s="497" t="str">
        <f>HYPERLINK("#059!A1","【農業経営体】 販売目的の作物の類別作付（栽培）経営体数と作付（栽培）面積")</f>
        <v>【農業経営体】 販売目的の作物の類別作付（栽培）経営体数と作付（栽培）面積</v>
      </c>
      <c r="D12" s="36" t="s">
        <v>419</v>
      </c>
    </row>
    <row r="13" spans="1:4" ht="35.1" customHeight="1">
      <c r="A13" s="34"/>
      <c r="B13" s="37" t="str">
        <f>HYPERLINK("#060!A1","60")</f>
        <v>60</v>
      </c>
      <c r="C13" s="497" t="str">
        <f>HYPERLINK("#060!A1","【農業経営体】 販売目的の野菜類の作物別作付（栽培）経営体数と栽培面積")</f>
        <v>【農業経営体】 販売目的の野菜類の作物別作付（栽培）経営体数と栽培面積</v>
      </c>
      <c r="D13" s="36" t="s">
        <v>419</v>
      </c>
    </row>
    <row r="14" spans="1:4" ht="35.1" customHeight="1">
      <c r="A14" s="34"/>
      <c r="B14" s="37" t="str">
        <f>HYPERLINK("#061!A1","61")</f>
        <v>61</v>
      </c>
      <c r="C14" s="497" t="str">
        <f>HYPERLINK("#061!A1","【農業経営体】 販売目的の花き類の品目別作付(栽培)経営体数")</f>
        <v>【農業経営体】 販売目的の花き類の品目別作付(栽培)経営体数</v>
      </c>
      <c r="D14" s="36" t="s">
        <v>419</v>
      </c>
    </row>
    <row r="15" spans="1:4" ht="35.1" customHeight="1">
      <c r="A15" s="34"/>
      <c r="B15" s="37" t="str">
        <f>HYPERLINK("#062!A1","62")</f>
        <v>62</v>
      </c>
      <c r="C15" s="497" t="str">
        <f>HYPERLINK("#062!A1","【農業経営体】 販売目的の果樹類の品目別栽培経営体数と栽培面積")</f>
        <v>【農業経営体】 販売目的の果樹類の品目別栽培経営体数と栽培面積</v>
      </c>
      <c r="D15" s="36" t="s">
        <v>419</v>
      </c>
    </row>
    <row r="16" spans="1:4" ht="35.1" customHeight="1">
      <c r="A16" s="34"/>
      <c r="B16" s="37" t="str">
        <f>HYPERLINK("#063!A1","63")</f>
        <v>63</v>
      </c>
      <c r="C16" s="497" t="str">
        <f>HYPERLINK("#063!A1","【農業経営体】 販売目的の家畜等を飼養している経営体数と飼養頭羽数")</f>
        <v>【農業経営体】 販売目的の家畜等を飼養している経営体数と飼養頭羽数</v>
      </c>
      <c r="D16" s="36" t="s">
        <v>419</v>
      </c>
    </row>
    <row r="17" spans="1:4" ht="35.1" customHeight="1">
      <c r="A17" s="34"/>
      <c r="B17" s="37" t="str">
        <f>HYPERLINK("#064!A1","64")</f>
        <v>64</v>
      </c>
      <c r="C17" s="497" t="str">
        <f>HYPERLINK("#064!A1","【農業経営体】 世帯員，役員・構成員（経営主を含む）の状況")</f>
        <v>【農業経営体】 世帯員，役員・構成員（経営主を含む）の状況</v>
      </c>
      <c r="D17" s="36" t="s">
        <v>419</v>
      </c>
    </row>
    <row r="18" spans="1:4" ht="35.1" customHeight="1">
      <c r="A18" s="34"/>
      <c r="B18" s="37" t="str">
        <f>HYPERLINK("#065!A1","65")</f>
        <v>65</v>
      </c>
      <c r="C18" s="497" t="str">
        <f>HYPERLINK("#065!A1","【農業経営体】 雇用者の状況")</f>
        <v>【農業経営体】 雇用者の状況</v>
      </c>
      <c r="D18" s="36" t="s">
        <v>419</v>
      </c>
    </row>
    <row r="19" spans="1:4" ht="35.1" customHeight="1">
      <c r="A19" s="34"/>
      <c r="B19" s="37" t="str">
        <f>HYPERLINK("#066!A1","66")</f>
        <v>66</v>
      </c>
      <c r="C19" s="497" t="str">
        <f>HYPERLINK("#066!A1","【農業経営体】 農作業を受託した経営体の事業部門別経営体数")</f>
        <v>【農業経営体】 農作業を受託した経営体の事業部門別経営体数</v>
      </c>
      <c r="D19" s="36" t="s">
        <v>419</v>
      </c>
    </row>
    <row r="20" spans="1:4" ht="35.1" customHeight="1">
      <c r="A20" s="34"/>
      <c r="B20" s="37" t="str">
        <f>HYPERLINK("#067!A1","67")</f>
        <v>67</v>
      </c>
      <c r="C20" s="497" t="str">
        <f>HYPERLINK("#067!A1","【農業経営体】 水稲作受託作業種類別経営体数と受託面積")</f>
        <v>【農業経営体】 水稲作受託作業種類別経営体数と受託面積</v>
      </c>
      <c r="D20" s="36" t="s">
        <v>419</v>
      </c>
    </row>
    <row r="21" spans="1:4" ht="35.1" customHeight="1">
      <c r="A21" s="34"/>
      <c r="B21" s="37" t="str">
        <f>HYPERLINK("#068!A1","68")</f>
        <v>68</v>
      </c>
      <c r="C21" s="497" t="str">
        <f>HYPERLINK("#068!A1","【農業経営体】 農業生産関連事業を行っている経営体の事業種類別経営体数")</f>
        <v>【農業経営体】 農業生産関連事業を行っている経営体の事業種類別経営体数</v>
      </c>
      <c r="D21" s="36" t="s">
        <v>419</v>
      </c>
    </row>
    <row r="22" spans="1:4" ht="35.1" customHeight="1">
      <c r="A22" s="34"/>
      <c r="B22" s="37" t="str">
        <f>HYPERLINK("#069!A1","69")</f>
        <v>69</v>
      </c>
      <c r="C22" s="497" t="str">
        <f>HYPERLINK("#069!A1","【農業経営体】 農産物出荷先別経営体数")</f>
        <v>【農業経営体】 農産物出荷先別経営体数</v>
      </c>
      <c r="D22" s="36" t="s">
        <v>419</v>
      </c>
    </row>
    <row r="23" spans="1:4" ht="35.1" customHeight="1">
      <c r="A23" s="34"/>
      <c r="B23" s="37" t="str">
        <f>HYPERLINK("#070!A1","70")</f>
        <v>70</v>
      </c>
      <c r="C23" s="497" t="str">
        <f>HYPERLINK("#070!A1","【農業経営体】 農産物の売上１位の出荷先別経営体数")</f>
        <v>【農業経営体】 農産物の売上１位の出荷先別経営体数</v>
      </c>
      <c r="D23" s="36" t="s">
        <v>419</v>
      </c>
    </row>
    <row r="24" spans="1:4" ht="35.1" customHeight="1">
      <c r="A24" s="34"/>
      <c r="B24" s="37" t="str">
        <f>HYPERLINK("#071!A1","71")</f>
        <v>71</v>
      </c>
      <c r="C24" s="497" t="str">
        <f>HYPERLINK("#071!A1","【農林業経営体】 データを活用した農業を行っている経営体数")</f>
        <v>【農林業経営体】 データを活用した農業を行っている経営体数</v>
      </c>
      <c r="D24" s="36" t="s">
        <v>419</v>
      </c>
    </row>
    <row r="25" spans="1:4" ht="35.1" customHeight="1">
      <c r="A25" s="34"/>
      <c r="B25" s="38" t="str">
        <f>HYPERLINK("#072!A1","72")</f>
        <v>72</v>
      </c>
      <c r="C25" s="497" t="str">
        <f>HYPERLINK("#072!A1","【農林業経営体】 有機農業に取り組んでいる経営体の取組品目別作付（栽培）経営体数と作付（栽培）面積")</f>
        <v>【農林業経営体】 有機農業に取り組んでいる経営体の取組品目別作付（栽培）経営体数と作付（栽培）面積</v>
      </c>
      <c r="D25" s="36" t="s">
        <v>419</v>
      </c>
    </row>
    <row r="26" spans="1:4" ht="35.1" customHeight="1">
      <c r="A26" s="34"/>
      <c r="B26" s="38" t="str">
        <f>HYPERLINK("#073!A1","73")</f>
        <v>73</v>
      </c>
      <c r="C26" s="497" t="str">
        <f>HYPERLINK("#073!A1","【農業経営体（個人経営）】 主副業別農家数")</f>
        <v>【農業経営体（個人経営）】 主副業別農家数</v>
      </c>
      <c r="D26" s="36" t="s">
        <v>419</v>
      </c>
    </row>
    <row r="27" spans="1:4" ht="35.1" customHeight="1">
      <c r="A27" s="34"/>
      <c r="B27" s="38" t="str">
        <f>HYPERLINK("#074!A1","74")</f>
        <v>74</v>
      </c>
      <c r="C27" s="497" t="str">
        <f>HYPERLINK("#074!A1","【農業経営体（個人経営）】 自営農業従事日数階層別の農業従事者数(自営業に従事した世帯員数)")</f>
        <v>【農業経営体（個人経営）】 自営農業従事日数階層別の農業従事者数(自営業に従事した世帯員数)</v>
      </c>
      <c r="D27" s="36" t="s">
        <v>419</v>
      </c>
    </row>
    <row r="28" spans="1:4" ht="35.1" customHeight="1">
      <c r="A28" s="34"/>
      <c r="B28" s="38" t="str">
        <f>HYPERLINK("#075!A1","75")</f>
        <v>75</v>
      </c>
      <c r="C28" s="497" t="str">
        <f>HYPERLINK("#075!A1","【農業経営体（個人経営）】 年齢階層別の基幹的農業従事者数(仕事が主で,主に自営農業に従事した世帯員数)")</f>
        <v>【農業経営体（個人経営）】 年齢階層別の基幹的農業従事者数(仕事が主で,主に自営農業に従事した世帯員数)</v>
      </c>
      <c r="D28" s="36" t="s">
        <v>419</v>
      </c>
    </row>
    <row r="29" spans="1:4" ht="35.1" customHeight="1">
      <c r="A29" s="34"/>
      <c r="B29" s="38" t="str">
        <f>HYPERLINK("#076!A1","76")</f>
        <v>76</v>
      </c>
      <c r="C29" s="497" t="str">
        <f>HYPERLINK("#076!A1","【農業経営体（団体経営）】 農業の従事日数別の農業に６０日以上従事した役員・構成員(経営主含む)数")</f>
        <v>【農業経営体（団体経営）】 農業の従事日数別の農業に６０日以上従事した役員・構成員(経営主含む)数</v>
      </c>
      <c r="D29" s="36" t="s">
        <v>419</v>
      </c>
    </row>
    <row r="30" spans="1:4" ht="35.1" customHeight="1">
      <c r="A30" s="34"/>
      <c r="B30" s="38" t="str">
        <f>HYPERLINK("#077!A1","77")</f>
        <v>77</v>
      </c>
      <c r="C30" s="497" t="str">
        <f>HYPERLINK("#077!A1","【農業経営体（団体経営）】 年齢階層別の農業に６０日以上従事した役員・構成員(経営主含む)数")</f>
        <v>【農業経営体（団体経営）】 年齢階層別の農業に６０日以上従事した役員・構成員(経営主含む)数</v>
      </c>
      <c r="D30" s="36" t="s">
        <v>419</v>
      </c>
    </row>
    <row r="31" spans="1:4" ht="35.1" customHeight="1">
      <c r="A31" s="34"/>
      <c r="B31" s="38" t="str">
        <f>HYPERLINK("#078!A1","78")</f>
        <v>78</v>
      </c>
      <c r="C31" s="497" t="str">
        <f>HYPERLINK("#078!A1","【総農家等】 耕地‐農家数と耕地面積 ")</f>
        <v xml:space="preserve">【総農家等】 耕地‐農家数と耕地面積 </v>
      </c>
      <c r="D31" s="483" t="s">
        <v>419</v>
      </c>
    </row>
    <row r="32" spans="1:4" ht="35.1" customHeight="1">
      <c r="A32" s="34"/>
      <c r="B32" s="38" t="str">
        <f>HYPERLINK("#079!A1","79")</f>
        <v>79</v>
      </c>
      <c r="C32" s="497" t="str">
        <f>HYPERLINK("#079!A1","主要農産物作付面積と収穫量")</f>
        <v>主要農産物作付面積と収穫量</v>
      </c>
      <c r="D32" s="41" t="s">
        <v>464</v>
      </c>
    </row>
    <row r="33" spans="1:4" ht="35.1" customHeight="1">
      <c r="A33" s="34"/>
      <c r="B33" s="40" t="str">
        <f>HYPERLINK("#080!A1","80")</f>
        <v>80</v>
      </c>
      <c r="C33" s="497" t="str">
        <f>HYPERLINK("#080!A1","耕地面積")</f>
        <v>耕地面積</v>
      </c>
      <c r="D33" s="41" t="s">
        <v>447</v>
      </c>
    </row>
    <row r="34" spans="1:4" ht="35.1" customHeight="1" thickBot="1">
      <c r="A34" s="34"/>
      <c r="B34" s="42" t="str">
        <f>HYPERLINK("#081!A1","81")</f>
        <v>81</v>
      </c>
      <c r="C34" s="498" t="str">
        <f>HYPERLINK("#081!A1","農地転用件数及び面積")</f>
        <v>農地転用件数及び面積</v>
      </c>
      <c r="D34" s="492" t="s">
        <v>448</v>
      </c>
    </row>
    <row r="35" spans="1:4" ht="35.1" customHeight="1">
      <c r="A35" s="34"/>
    </row>
    <row r="36" spans="1:4" ht="35.1" customHeight="1">
      <c r="A36" s="34"/>
    </row>
    <row r="37" spans="1:4" ht="30" customHeight="1"/>
  </sheetData>
  <mergeCells count="3">
    <mergeCell ref="B1:D1"/>
    <mergeCell ref="B2:D2"/>
    <mergeCell ref="B4:C4"/>
  </mergeCells>
  <phoneticPr fontId="22"/>
  <hyperlinks>
    <hyperlink ref="B5" location="'052'!A1" display="52"/>
    <hyperlink ref="B6" location="'053'!A1" display="'053'!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ColWidth="9" defaultRowHeight="12"/>
  <cols>
    <col min="1" max="1" width="22.5" style="82" customWidth="1"/>
    <col min="2" max="3" width="11.25" style="82" customWidth="1"/>
    <col min="4" max="4" width="22.5" style="82" customWidth="1"/>
    <col min="5" max="6" width="11.25" style="82" customWidth="1"/>
    <col min="7" max="16384" width="9" style="82"/>
  </cols>
  <sheetData>
    <row r="1" spans="1:6" ht="30" customHeight="1"/>
    <row r="2" spans="1:6" ht="22.5" customHeight="1">
      <c r="A2" s="589" t="s">
        <v>429</v>
      </c>
      <c r="B2" s="589"/>
      <c r="C2" s="589"/>
      <c r="D2" s="589"/>
      <c r="E2" s="589"/>
      <c r="F2" s="589"/>
    </row>
    <row r="3" spans="1:6" s="81" customFormat="1" ht="13.5" customHeight="1" thickBot="1">
      <c r="A3" s="21" t="s">
        <v>257</v>
      </c>
      <c r="B3" s="21"/>
      <c r="C3" s="94"/>
      <c r="D3" s="94"/>
      <c r="E3" s="113"/>
      <c r="F3" s="89" t="s">
        <v>275</v>
      </c>
    </row>
    <row r="4" spans="1:6" s="81" customFormat="1" ht="22.5" customHeight="1">
      <c r="A4" s="299" t="s">
        <v>256</v>
      </c>
      <c r="B4" s="298" t="s">
        <v>255</v>
      </c>
      <c r="C4" s="300" t="s">
        <v>254</v>
      </c>
      <c r="D4" s="299" t="s">
        <v>256</v>
      </c>
      <c r="E4" s="298" t="s">
        <v>255</v>
      </c>
      <c r="F4" s="297" t="s">
        <v>254</v>
      </c>
    </row>
    <row r="5" spans="1:6" s="81" customFormat="1" ht="16.5" customHeight="1">
      <c r="A5" s="296" t="s">
        <v>189</v>
      </c>
      <c r="B5" s="295">
        <v>66</v>
      </c>
      <c r="C5" s="294" t="s">
        <v>84</v>
      </c>
      <c r="D5" s="280" t="s">
        <v>213</v>
      </c>
      <c r="E5" s="292">
        <v>79</v>
      </c>
      <c r="F5" s="289">
        <v>13</v>
      </c>
    </row>
    <row r="6" spans="1:6" s="81" customFormat="1" ht="16.5" customHeight="1">
      <c r="A6" s="290" t="s">
        <v>214</v>
      </c>
      <c r="B6" s="258">
        <v>38</v>
      </c>
      <c r="C6" s="288" t="s">
        <v>84</v>
      </c>
      <c r="D6" s="280" t="s">
        <v>187</v>
      </c>
      <c r="E6" s="292">
        <v>77</v>
      </c>
      <c r="F6" s="289">
        <v>18</v>
      </c>
    </row>
    <row r="7" spans="1:6" s="81" customFormat="1" ht="16.5" customHeight="1">
      <c r="A7" s="290" t="s">
        <v>215</v>
      </c>
      <c r="B7" s="258">
        <v>59</v>
      </c>
      <c r="C7" s="288" t="s">
        <v>84</v>
      </c>
      <c r="D7" s="280" t="s">
        <v>137</v>
      </c>
      <c r="E7" s="292">
        <v>79</v>
      </c>
      <c r="F7" s="289">
        <v>11</v>
      </c>
    </row>
    <row r="8" spans="1:6" s="81" customFormat="1" ht="16.5" customHeight="1">
      <c r="A8" s="290" t="s">
        <v>216</v>
      </c>
      <c r="B8" s="258" t="s">
        <v>84</v>
      </c>
      <c r="C8" s="288" t="s">
        <v>84</v>
      </c>
      <c r="D8" s="280" t="s">
        <v>138</v>
      </c>
      <c r="E8" s="292">
        <v>73</v>
      </c>
      <c r="F8" s="289">
        <v>14</v>
      </c>
    </row>
    <row r="9" spans="1:6" s="81" customFormat="1" ht="16.5" customHeight="1">
      <c r="A9" s="293" t="s">
        <v>217</v>
      </c>
      <c r="B9" s="258">
        <v>74</v>
      </c>
      <c r="C9" s="288">
        <v>6</v>
      </c>
      <c r="D9" s="280" t="s">
        <v>218</v>
      </c>
      <c r="E9" s="292">
        <v>44</v>
      </c>
      <c r="F9" s="289">
        <v>4</v>
      </c>
    </row>
    <row r="10" spans="1:6" s="81" customFormat="1" ht="16.5" customHeight="1">
      <c r="A10" s="290" t="s">
        <v>188</v>
      </c>
      <c r="B10" s="258">
        <v>101</v>
      </c>
      <c r="C10" s="288">
        <v>42</v>
      </c>
      <c r="D10" s="280" t="s">
        <v>135</v>
      </c>
      <c r="E10" s="292">
        <v>127</v>
      </c>
      <c r="F10" s="289">
        <v>37</v>
      </c>
    </row>
    <row r="11" spans="1:6" s="81" customFormat="1" ht="16.5" customHeight="1">
      <c r="A11" s="290" t="s">
        <v>191</v>
      </c>
      <c r="B11" s="258">
        <v>107</v>
      </c>
      <c r="C11" s="288">
        <v>24</v>
      </c>
      <c r="D11" s="280" t="s">
        <v>219</v>
      </c>
      <c r="E11" s="292">
        <v>8</v>
      </c>
      <c r="F11" s="289">
        <v>1</v>
      </c>
    </row>
    <row r="12" spans="1:6" s="81" customFormat="1" ht="16.5" customHeight="1">
      <c r="A12" s="290" t="s">
        <v>220</v>
      </c>
      <c r="B12" s="258">
        <v>37</v>
      </c>
      <c r="C12" s="288">
        <v>10</v>
      </c>
      <c r="D12" s="280" t="s">
        <v>221</v>
      </c>
      <c r="E12" s="292">
        <v>9</v>
      </c>
      <c r="F12" s="291">
        <v>1</v>
      </c>
    </row>
    <row r="13" spans="1:6" s="81" customFormat="1" ht="16.5" customHeight="1">
      <c r="A13" s="290" t="s">
        <v>222</v>
      </c>
      <c r="B13" s="289">
        <v>71</v>
      </c>
      <c r="C13" s="288">
        <v>15</v>
      </c>
      <c r="D13" s="287" t="s">
        <v>85</v>
      </c>
      <c r="E13" s="286">
        <v>308</v>
      </c>
      <c r="F13" s="285">
        <v>95</v>
      </c>
    </row>
    <row r="14" spans="1:6" s="81" customFormat="1" ht="16.5" customHeight="1" thickBot="1">
      <c r="A14" s="284" t="s">
        <v>136</v>
      </c>
      <c r="B14" s="259">
        <v>197</v>
      </c>
      <c r="C14" s="283">
        <v>154</v>
      </c>
      <c r="D14" s="282"/>
      <c r="E14" s="92"/>
      <c r="F14" s="92"/>
    </row>
    <row r="15" spans="1:6" s="81" customFormat="1" ht="12.75" customHeight="1">
      <c r="A15" s="47" t="s">
        <v>412</v>
      </c>
      <c r="B15" s="47"/>
      <c r="C15" s="93"/>
      <c r="D15" s="248"/>
      <c r="E15" s="249"/>
      <c r="F15" s="248"/>
    </row>
    <row r="16" spans="1:6">
      <c r="A16" s="79"/>
      <c r="B16" s="79"/>
      <c r="C16" s="68"/>
      <c r="D16" s="80"/>
      <c r="E16" s="80"/>
      <c r="F16" s="80"/>
    </row>
  </sheetData>
  <mergeCells count="1">
    <mergeCell ref="A2:F2"/>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election activeCell="A2" sqref="A2:E2"/>
    </sheetView>
  </sheetViews>
  <sheetFormatPr defaultColWidth="9" defaultRowHeight="12"/>
  <cols>
    <col min="1" max="5" width="18.5" style="1" customWidth="1"/>
    <col min="6" max="16384" width="9" style="1"/>
  </cols>
  <sheetData>
    <row r="1" spans="1:5" s="7" customFormat="1" ht="30" customHeight="1">
      <c r="A1" s="14"/>
      <c r="B1" s="13"/>
      <c r="C1" s="19"/>
      <c r="D1" s="18"/>
      <c r="E1" s="18"/>
    </row>
    <row r="2" spans="1:5" ht="22.5" customHeight="1">
      <c r="A2" s="590" t="s">
        <v>430</v>
      </c>
      <c r="B2" s="590"/>
      <c r="C2" s="590"/>
      <c r="D2" s="590"/>
      <c r="E2" s="590"/>
    </row>
    <row r="3" spans="1:5" s="7" customFormat="1" ht="13.5" customHeight="1" thickBot="1">
      <c r="A3" s="21" t="s">
        <v>0</v>
      </c>
      <c r="B3" s="94"/>
      <c r="C3" s="94"/>
      <c r="D3" s="94"/>
      <c r="E3" s="91" t="s">
        <v>275</v>
      </c>
    </row>
    <row r="4" spans="1:5" s="7" customFormat="1" ht="18.75" customHeight="1">
      <c r="A4" s="250" t="s">
        <v>90</v>
      </c>
      <c r="B4" s="251" t="s">
        <v>89</v>
      </c>
      <c r="C4" s="252" t="s">
        <v>88</v>
      </c>
      <c r="D4" s="253" t="s">
        <v>87</v>
      </c>
      <c r="E4" s="253" t="s">
        <v>86</v>
      </c>
    </row>
    <row r="5" spans="1:5" s="7" customFormat="1" ht="18.75" customHeight="1" thickBot="1">
      <c r="A5" s="254">
        <v>87</v>
      </c>
      <c r="B5" s="255">
        <v>76</v>
      </c>
      <c r="C5" s="256">
        <v>3</v>
      </c>
      <c r="D5" s="256">
        <v>8</v>
      </c>
      <c r="E5" s="256">
        <v>9</v>
      </c>
    </row>
    <row r="6" spans="1:5" s="7" customFormat="1" ht="15" customHeight="1">
      <c r="A6" s="47" t="s">
        <v>412</v>
      </c>
      <c r="B6" s="257"/>
      <c r="C6" s="257"/>
      <c r="D6" s="257"/>
      <c r="E6" s="257"/>
    </row>
  </sheetData>
  <mergeCells count="1">
    <mergeCell ref="A2:E2"/>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ColWidth="9" defaultRowHeight="12"/>
  <cols>
    <col min="1" max="1" width="22.5" style="82" customWidth="1"/>
    <col min="2" max="3" width="11.25" style="82" customWidth="1"/>
    <col min="4" max="4" width="22.5" style="82" customWidth="1"/>
    <col min="5" max="6" width="11.25" style="82" customWidth="1"/>
    <col min="7" max="16384" width="9" style="82"/>
  </cols>
  <sheetData>
    <row r="1" spans="1:6" s="81" customFormat="1" ht="30" customHeight="1">
      <c r="A1" s="85"/>
      <c r="B1" s="85"/>
      <c r="C1" s="85"/>
      <c r="D1" s="85"/>
      <c r="E1" s="85"/>
      <c r="F1" s="85"/>
    </row>
    <row r="2" spans="1:6" s="81" customFormat="1" ht="22.5" customHeight="1">
      <c r="A2" s="589" t="s">
        <v>431</v>
      </c>
      <c r="B2" s="589"/>
      <c r="C2" s="589"/>
      <c r="D2" s="589"/>
      <c r="E2" s="589"/>
      <c r="F2" s="589"/>
    </row>
    <row r="3" spans="1:6" s="81" customFormat="1" ht="13.5" customHeight="1" thickBot="1">
      <c r="A3" s="21" t="s">
        <v>257</v>
      </c>
      <c r="B3" s="21"/>
      <c r="C3" s="90"/>
      <c r="D3" s="257"/>
      <c r="E3" s="257"/>
      <c r="F3" s="91" t="s">
        <v>275</v>
      </c>
    </row>
    <row r="4" spans="1:6" s="81" customFormat="1" ht="22.5" customHeight="1">
      <c r="A4" s="299" t="s">
        <v>258</v>
      </c>
      <c r="B4" s="308" t="s">
        <v>255</v>
      </c>
      <c r="C4" s="309" t="s">
        <v>254</v>
      </c>
      <c r="D4" s="299" t="s">
        <v>258</v>
      </c>
      <c r="E4" s="308" t="s">
        <v>255</v>
      </c>
      <c r="F4" s="307" t="s">
        <v>254</v>
      </c>
    </row>
    <row r="5" spans="1:6" s="81" customFormat="1" ht="18" customHeight="1">
      <c r="A5" s="296" t="s">
        <v>93</v>
      </c>
      <c r="B5" s="292">
        <v>129</v>
      </c>
      <c r="C5" s="288">
        <v>196</v>
      </c>
      <c r="D5" s="290" t="s">
        <v>185</v>
      </c>
      <c r="E5" s="292">
        <v>50</v>
      </c>
      <c r="F5" s="258">
        <v>14</v>
      </c>
    </row>
    <row r="6" spans="1:6" s="81" customFormat="1" ht="18" customHeight="1">
      <c r="A6" s="290" t="s">
        <v>92</v>
      </c>
      <c r="B6" s="292">
        <v>40</v>
      </c>
      <c r="C6" s="288">
        <v>8</v>
      </c>
      <c r="D6" s="290" t="s">
        <v>181</v>
      </c>
      <c r="E6" s="292">
        <v>5</v>
      </c>
      <c r="F6" s="258">
        <v>6</v>
      </c>
    </row>
    <row r="7" spans="1:6" s="81" customFormat="1" ht="18" customHeight="1">
      <c r="A7" s="290" t="s">
        <v>223</v>
      </c>
      <c r="B7" s="292">
        <v>2</v>
      </c>
      <c r="C7" s="288" t="s">
        <v>84</v>
      </c>
      <c r="D7" s="290" t="s">
        <v>182</v>
      </c>
      <c r="E7" s="292">
        <v>10</v>
      </c>
      <c r="F7" s="258">
        <v>2</v>
      </c>
    </row>
    <row r="8" spans="1:6" s="81" customFormat="1" ht="18" customHeight="1">
      <c r="A8" s="290" t="s">
        <v>224</v>
      </c>
      <c r="B8" s="292">
        <v>6</v>
      </c>
      <c r="C8" s="288">
        <v>2</v>
      </c>
      <c r="D8" s="306" t="s">
        <v>183</v>
      </c>
      <c r="E8" s="305">
        <v>9</v>
      </c>
      <c r="F8" s="291">
        <v>2</v>
      </c>
    </row>
    <row r="9" spans="1:6" s="81" customFormat="1" ht="18" customHeight="1">
      <c r="A9" s="304" t="s">
        <v>225</v>
      </c>
      <c r="B9" s="292">
        <v>5</v>
      </c>
      <c r="C9" s="303" t="s">
        <v>84</v>
      </c>
      <c r="D9" s="306" t="s">
        <v>184</v>
      </c>
      <c r="E9" s="292" t="s">
        <v>84</v>
      </c>
      <c r="F9" s="289" t="s">
        <v>84</v>
      </c>
    </row>
    <row r="10" spans="1:6" s="81" customFormat="1" ht="18" customHeight="1">
      <c r="A10" s="304" t="s">
        <v>291</v>
      </c>
      <c r="B10" s="336">
        <v>1</v>
      </c>
      <c r="C10" s="288" t="s">
        <v>84</v>
      </c>
      <c r="D10" s="339" t="s">
        <v>91</v>
      </c>
      <c r="E10" s="93">
        <v>13</v>
      </c>
      <c r="F10" s="338">
        <v>3</v>
      </c>
    </row>
    <row r="11" spans="1:6" s="81" customFormat="1" ht="18" customHeight="1" thickBot="1">
      <c r="A11" s="302" t="s">
        <v>292</v>
      </c>
      <c r="B11" s="337">
        <v>1</v>
      </c>
      <c r="C11" s="301" t="s">
        <v>84</v>
      </c>
      <c r="D11" s="281"/>
      <c r="E11" s="92"/>
      <c r="F11" s="92"/>
    </row>
    <row r="12" spans="1:6" ht="15" customHeight="1">
      <c r="A12" s="47" t="s">
        <v>412</v>
      </c>
      <c r="B12" s="47"/>
      <c r="C12" s="90"/>
      <c r="D12" s="260"/>
      <c r="E12" s="260"/>
      <c r="F12" s="260"/>
    </row>
  </sheetData>
  <mergeCells count="1">
    <mergeCell ref="A2:F2"/>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zoomScale="90" zoomScaleNormal="90" workbookViewId="0"/>
  </sheetViews>
  <sheetFormatPr defaultColWidth="9" defaultRowHeight="12"/>
  <cols>
    <col min="1" max="1" width="31.25" style="1" customWidth="1"/>
    <col min="2" max="3" width="25" style="1" customWidth="1"/>
    <col min="4" max="16384" width="9" style="1"/>
  </cols>
  <sheetData>
    <row r="1" spans="1:11" ht="30" customHeight="1"/>
    <row r="2" spans="1:11" ht="22.5" customHeight="1">
      <c r="A2" s="592" t="s">
        <v>359</v>
      </c>
      <c r="B2" s="592"/>
      <c r="C2" s="592"/>
    </row>
    <row r="3" spans="1:11" ht="22.5" customHeight="1">
      <c r="A3" s="591" t="s">
        <v>432</v>
      </c>
      <c r="B3" s="591"/>
      <c r="C3" s="591"/>
    </row>
    <row r="4" spans="1:11" s="345" customFormat="1" ht="18.75" customHeight="1" thickBot="1">
      <c r="A4" s="348" t="s">
        <v>300</v>
      </c>
      <c r="B4" s="348"/>
      <c r="C4" s="261" t="s">
        <v>275</v>
      </c>
      <c r="D4" s="347"/>
      <c r="E4" s="347"/>
      <c r="F4" s="347"/>
      <c r="G4" s="347"/>
      <c r="H4" s="347"/>
      <c r="I4" s="347"/>
      <c r="J4" s="347"/>
      <c r="K4" s="347"/>
    </row>
    <row r="5" spans="1:11" s="345" customFormat="1" ht="19.5" customHeight="1">
      <c r="A5" s="349"/>
      <c r="B5" s="350" t="s">
        <v>383</v>
      </c>
      <c r="C5" s="351" t="s">
        <v>384</v>
      </c>
      <c r="D5" s="352"/>
      <c r="E5" s="353"/>
      <c r="F5" s="353"/>
      <c r="G5" s="347"/>
      <c r="H5" s="347"/>
      <c r="I5" s="347"/>
      <c r="J5" s="347"/>
      <c r="K5" s="347"/>
    </row>
    <row r="6" spans="1:11" s="345" customFormat="1" ht="19.5" customHeight="1">
      <c r="A6" s="354" t="s">
        <v>301</v>
      </c>
      <c r="B6" s="346">
        <v>6</v>
      </c>
      <c r="C6" s="355">
        <v>128</v>
      </c>
      <c r="D6" s="356"/>
      <c r="G6" s="347"/>
      <c r="H6" s="347"/>
      <c r="I6" s="347"/>
      <c r="J6" s="347"/>
      <c r="K6" s="347"/>
    </row>
    <row r="7" spans="1:11" s="345" customFormat="1" ht="19.5" customHeight="1">
      <c r="A7" s="354" t="s">
        <v>302</v>
      </c>
      <c r="B7" s="346">
        <v>23</v>
      </c>
      <c r="C7" s="357" t="s">
        <v>299</v>
      </c>
      <c r="D7" s="356"/>
      <c r="G7" s="347"/>
      <c r="H7" s="347"/>
      <c r="I7" s="347"/>
      <c r="J7" s="347"/>
      <c r="K7" s="347"/>
    </row>
    <row r="8" spans="1:11" s="345" customFormat="1" ht="19.5" customHeight="1">
      <c r="A8" s="354" t="s">
        <v>303</v>
      </c>
      <c r="B8" s="346">
        <v>2</v>
      </c>
      <c r="C8" s="357" t="s">
        <v>299</v>
      </c>
      <c r="D8" s="356"/>
      <c r="G8" s="347"/>
      <c r="H8" s="347"/>
      <c r="I8" s="347"/>
      <c r="J8" s="347"/>
      <c r="K8" s="347"/>
    </row>
    <row r="9" spans="1:11" s="345" customFormat="1" ht="19.5" customHeight="1">
      <c r="A9" s="354" t="s">
        <v>304</v>
      </c>
      <c r="B9" s="346">
        <v>7</v>
      </c>
      <c r="C9" s="355">
        <v>669</v>
      </c>
      <c r="D9" s="344"/>
      <c r="E9" s="347"/>
      <c r="F9" s="347"/>
      <c r="G9" s="347"/>
      <c r="H9" s="347"/>
      <c r="I9" s="347"/>
      <c r="J9" s="347"/>
      <c r="K9" s="347"/>
    </row>
    <row r="10" spans="1:11" s="345" customFormat="1" ht="19.5" customHeight="1">
      <c r="A10" s="354" t="s">
        <v>305</v>
      </c>
      <c r="B10" s="346">
        <v>2</v>
      </c>
      <c r="C10" s="357" t="s">
        <v>299</v>
      </c>
      <c r="D10" s="344"/>
      <c r="E10" s="347"/>
      <c r="F10" s="347"/>
      <c r="G10" s="347"/>
      <c r="H10" s="347"/>
      <c r="I10" s="347"/>
      <c r="J10" s="347"/>
      <c r="K10" s="347"/>
    </row>
    <row r="11" spans="1:11" s="345" customFormat="1" ht="19.5" customHeight="1" thickBot="1">
      <c r="A11" s="358" t="s">
        <v>306</v>
      </c>
      <c r="B11" s="359">
        <v>16</v>
      </c>
      <c r="C11" s="484" t="s">
        <v>402</v>
      </c>
      <c r="D11" s="344"/>
      <c r="E11" s="347"/>
      <c r="F11" s="347"/>
      <c r="G11" s="347"/>
      <c r="H11" s="347"/>
      <c r="I11" s="347"/>
      <c r="J11" s="347"/>
      <c r="K11" s="347"/>
    </row>
    <row r="12" spans="1:11" ht="19.5" customHeight="1">
      <c r="A12" s="262" t="s">
        <v>412</v>
      </c>
      <c r="B12" s="263"/>
      <c r="C12" s="263"/>
    </row>
  </sheetData>
  <mergeCells count="2">
    <mergeCell ref="A3:C3"/>
    <mergeCell ref="A2:C2"/>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ColWidth="9" defaultRowHeight="12"/>
  <cols>
    <col min="1" max="3" width="25" style="82" customWidth="1"/>
    <col min="4" max="16384" width="9" style="82"/>
  </cols>
  <sheetData>
    <row r="1" spans="1:3" ht="30" customHeight="1"/>
    <row r="2" spans="1:3" ht="22.5" customHeight="1">
      <c r="A2" s="589" t="s">
        <v>433</v>
      </c>
      <c r="B2" s="589"/>
      <c r="C2" s="589"/>
    </row>
    <row r="3" spans="1:3" ht="12.75" customHeight="1" thickBot="1">
      <c r="A3" s="441" t="s">
        <v>360</v>
      </c>
      <c r="B3" s="322"/>
      <c r="C3" s="460" t="s">
        <v>277</v>
      </c>
    </row>
    <row r="4" spans="1:3" ht="16.5" customHeight="1">
      <c r="A4" s="463"/>
      <c r="B4" s="464" t="s">
        <v>255</v>
      </c>
      <c r="C4" s="464" t="s">
        <v>361</v>
      </c>
    </row>
    <row r="5" spans="1:3" ht="16.5" customHeight="1">
      <c r="A5" s="445" t="s">
        <v>297</v>
      </c>
      <c r="B5" s="122">
        <v>2323</v>
      </c>
      <c r="C5" s="122">
        <v>7468</v>
      </c>
    </row>
    <row r="6" spans="1:3" ht="16.5" customHeight="1">
      <c r="A6" s="461" t="s">
        <v>367</v>
      </c>
      <c r="B6" s="462">
        <v>2270</v>
      </c>
      <c r="C6" s="462">
        <v>4939</v>
      </c>
    </row>
    <row r="7" spans="1:3" ht="16.5" customHeight="1" thickBot="1">
      <c r="A7" s="444" t="s">
        <v>368</v>
      </c>
      <c r="B7" s="124">
        <v>1808</v>
      </c>
      <c r="C7" s="124">
        <v>2529</v>
      </c>
    </row>
    <row r="8" spans="1:3" ht="18" customHeight="1">
      <c r="A8" s="21" t="s">
        <v>412</v>
      </c>
      <c r="B8" s="94"/>
      <c r="C8" s="93"/>
    </row>
  </sheetData>
  <mergeCells count="1">
    <mergeCell ref="A2:C2"/>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ColWidth="9" defaultRowHeight="12"/>
  <cols>
    <col min="1" max="3" width="25" style="1" customWidth="1"/>
    <col min="4" max="16384" width="9" style="1"/>
  </cols>
  <sheetData>
    <row r="1" spans="1:3" ht="30" customHeight="1"/>
    <row r="2" spans="1:3" ht="22.5" customHeight="1">
      <c r="A2" s="590" t="s">
        <v>434</v>
      </c>
      <c r="B2" s="590"/>
      <c r="C2" s="590"/>
    </row>
    <row r="3" spans="1:3" ht="12.75" customHeight="1" thickBot="1">
      <c r="A3" s="441" t="s">
        <v>293</v>
      </c>
      <c r="B3" s="322"/>
      <c r="C3" s="460" t="s">
        <v>277</v>
      </c>
    </row>
    <row r="4" spans="1:3" ht="16.5" customHeight="1">
      <c r="A4" s="598" t="s">
        <v>250</v>
      </c>
      <c r="B4" s="458" t="s">
        <v>96</v>
      </c>
      <c r="C4" s="459">
        <v>362</v>
      </c>
    </row>
    <row r="5" spans="1:3" ht="16.5" customHeight="1">
      <c r="A5" s="598"/>
      <c r="B5" s="265" t="s">
        <v>94</v>
      </c>
      <c r="C5" s="116">
        <v>3223</v>
      </c>
    </row>
    <row r="6" spans="1:3" ht="16.5" customHeight="1">
      <c r="A6" s="599"/>
      <c r="B6" s="266" t="s">
        <v>294</v>
      </c>
      <c r="C6" s="122">
        <v>75323</v>
      </c>
    </row>
    <row r="7" spans="1:3" ht="16.5" customHeight="1">
      <c r="A7" s="596" t="s">
        <v>248</v>
      </c>
      <c r="B7" s="264" t="s">
        <v>95</v>
      </c>
      <c r="C7" s="109">
        <v>52</v>
      </c>
    </row>
    <row r="8" spans="1:3" ht="16.5" customHeight="1">
      <c r="A8" s="594"/>
      <c r="B8" s="265" t="s">
        <v>94</v>
      </c>
      <c r="C8" s="116">
        <v>158</v>
      </c>
    </row>
    <row r="9" spans="1:3" ht="16.5" customHeight="1">
      <c r="A9" s="597"/>
      <c r="B9" s="266" t="s">
        <v>294</v>
      </c>
      <c r="C9" s="122">
        <v>31310</v>
      </c>
    </row>
    <row r="10" spans="1:3" ht="16.5" customHeight="1">
      <c r="A10" s="593" t="s">
        <v>249</v>
      </c>
      <c r="B10" s="264" t="s">
        <v>95</v>
      </c>
      <c r="C10" s="109">
        <v>340</v>
      </c>
    </row>
    <row r="11" spans="1:3" ht="16.5" customHeight="1">
      <c r="A11" s="594"/>
      <c r="B11" s="265" t="s">
        <v>94</v>
      </c>
      <c r="C11" s="116">
        <v>3065</v>
      </c>
    </row>
    <row r="12" spans="1:3" ht="16.5" customHeight="1" thickBot="1">
      <c r="A12" s="595"/>
      <c r="B12" s="267" t="s">
        <v>294</v>
      </c>
      <c r="C12" s="159">
        <v>44013</v>
      </c>
    </row>
    <row r="13" spans="1:3" ht="18" customHeight="1">
      <c r="A13" s="21" t="s">
        <v>412</v>
      </c>
      <c r="B13" s="94"/>
      <c r="C13" s="93"/>
    </row>
  </sheetData>
  <mergeCells count="4">
    <mergeCell ref="A10:A12"/>
    <mergeCell ref="A7:A9"/>
    <mergeCell ref="A4:A6"/>
    <mergeCell ref="A2:C2"/>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workbookViewId="0"/>
  </sheetViews>
  <sheetFormatPr defaultColWidth="9" defaultRowHeight="12"/>
  <cols>
    <col min="1" max="11" width="9.125" style="1" customWidth="1"/>
    <col min="12" max="16384" width="9" style="1"/>
  </cols>
  <sheetData>
    <row r="1" spans="1:11" ht="30" customHeight="1">
      <c r="A1" s="3"/>
      <c r="B1" s="7"/>
      <c r="C1" s="7"/>
      <c r="D1" s="7"/>
      <c r="E1" s="7"/>
      <c r="F1" s="6"/>
      <c r="G1" s="7"/>
      <c r="H1" s="7"/>
      <c r="I1" s="7"/>
      <c r="J1" s="7"/>
      <c r="K1" s="5"/>
    </row>
    <row r="2" spans="1:11" ht="22.5" customHeight="1">
      <c r="A2" s="590" t="s">
        <v>435</v>
      </c>
      <c r="B2" s="590"/>
      <c r="C2" s="590"/>
      <c r="D2" s="590"/>
      <c r="E2" s="590"/>
      <c r="F2" s="590"/>
      <c r="G2" s="590"/>
      <c r="H2" s="590"/>
      <c r="I2" s="590"/>
      <c r="J2" s="600"/>
      <c r="K2" s="600"/>
    </row>
    <row r="3" spans="1:11" ht="13.5" customHeight="1" thickBot="1">
      <c r="A3" s="273" t="s">
        <v>0</v>
      </c>
      <c r="B3" s="94"/>
      <c r="C3" s="94"/>
      <c r="D3" s="94"/>
      <c r="E3" s="94"/>
      <c r="F3" s="93"/>
      <c r="G3" s="94"/>
      <c r="H3" s="94"/>
      <c r="I3" s="94"/>
      <c r="J3" s="94"/>
      <c r="K3" s="274" t="s">
        <v>275</v>
      </c>
    </row>
    <row r="4" spans="1:11" ht="18.75" customHeight="1">
      <c r="A4" s="601" t="s">
        <v>105</v>
      </c>
      <c r="B4" s="604" t="s">
        <v>107</v>
      </c>
      <c r="C4" s="605"/>
      <c r="D4" s="605"/>
      <c r="E4" s="605"/>
      <c r="F4" s="605"/>
      <c r="G4" s="605"/>
      <c r="H4" s="605"/>
      <c r="I4" s="606"/>
      <c r="J4" s="607" t="s">
        <v>106</v>
      </c>
      <c r="K4" s="268"/>
    </row>
    <row r="5" spans="1:11" ht="18.75" customHeight="1">
      <c r="A5" s="602"/>
      <c r="B5" s="610" t="s">
        <v>105</v>
      </c>
      <c r="C5" s="612" t="s">
        <v>104</v>
      </c>
      <c r="D5" s="612" t="s">
        <v>103</v>
      </c>
      <c r="E5" s="612" t="s">
        <v>102</v>
      </c>
      <c r="F5" s="614" t="s">
        <v>101</v>
      </c>
      <c r="G5" s="612" t="s">
        <v>100</v>
      </c>
      <c r="H5" s="616" t="s">
        <v>99</v>
      </c>
      <c r="I5" s="618" t="s">
        <v>98</v>
      </c>
      <c r="J5" s="608"/>
      <c r="K5" s="620" t="s">
        <v>97</v>
      </c>
    </row>
    <row r="6" spans="1:11" ht="18.75" customHeight="1">
      <c r="A6" s="603"/>
      <c r="B6" s="611"/>
      <c r="C6" s="613"/>
      <c r="D6" s="613"/>
      <c r="E6" s="613"/>
      <c r="F6" s="615"/>
      <c r="G6" s="613"/>
      <c r="H6" s="617"/>
      <c r="I6" s="619"/>
      <c r="J6" s="609"/>
      <c r="K6" s="621"/>
    </row>
    <row r="7" spans="1:11" ht="24" customHeight="1" thickBot="1">
      <c r="A7" s="123">
        <v>204</v>
      </c>
      <c r="B7" s="159">
        <v>204</v>
      </c>
      <c r="C7" s="159">
        <v>163</v>
      </c>
      <c r="D7" s="159">
        <v>39</v>
      </c>
      <c r="E7" s="159">
        <v>62</v>
      </c>
      <c r="F7" s="159">
        <v>8</v>
      </c>
      <c r="G7" s="159">
        <v>2</v>
      </c>
      <c r="H7" s="159">
        <v>3</v>
      </c>
      <c r="I7" s="159">
        <v>10</v>
      </c>
      <c r="J7" s="159">
        <v>0</v>
      </c>
      <c r="K7" s="159">
        <v>0</v>
      </c>
    </row>
    <row r="8" spans="1:11" ht="13.5" customHeight="1">
      <c r="A8" s="47" t="s">
        <v>412</v>
      </c>
      <c r="B8" s="269"/>
      <c r="C8" s="269"/>
      <c r="D8" s="269"/>
      <c r="E8" s="269"/>
      <c r="F8" s="269"/>
      <c r="G8" s="269"/>
      <c r="H8" s="269"/>
      <c r="I8" s="269"/>
      <c r="J8" s="269"/>
      <c r="K8" s="269"/>
    </row>
  </sheetData>
  <mergeCells count="13">
    <mergeCell ref="A2:K2"/>
    <mergeCell ref="A4:A6"/>
    <mergeCell ref="B4:I4"/>
    <mergeCell ref="J4:J6"/>
    <mergeCell ref="B5:B6"/>
    <mergeCell ref="C5:C6"/>
    <mergeCell ref="D5:D6"/>
    <mergeCell ref="E5:E6"/>
    <mergeCell ref="F5:F6"/>
    <mergeCell ref="G5:G6"/>
    <mergeCell ref="H5:H6"/>
    <mergeCell ref="I5:I6"/>
    <mergeCell ref="K5:K6"/>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ColWidth="9" defaultRowHeight="12"/>
  <cols>
    <col min="1" max="1" width="23.75" style="82" customWidth="1"/>
    <col min="2" max="2" width="23.75" style="58" customWidth="1"/>
    <col min="3" max="4" width="23.75" style="82" customWidth="1"/>
    <col min="5" max="16384" width="9" style="82"/>
  </cols>
  <sheetData>
    <row r="1" spans="1:5" ht="30" customHeight="1">
      <c r="A1" s="75"/>
    </row>
    <row r="2" spans="1:5" ht="22.5" customHeight="1">
      <c r="A2" s="590" t="s">
        <v>436</v>
      </c>
      <c r="B2" s="590"/>
      <c r="C2" s="590"/>
      <c r="D2" s="590"/>
      <c r="E2" s="310"/>
    </row>
    <row r="3" spans="1:5" ht="15" customHeight="1" thickBot="1">
      <c r="A3" s="321" t="s">
        <v>252</v>
      </c>
      <c r="B3" s="322"/>
      <c r="C3" s="113"/>
      <c r="D3" s="91" t="s">
        <v>275</v>
      </c>
    </row>
    <row r="4" spans="1:5" ht="17.25" customHeight="1">
      <c r="A4" s="626"/>
      <c r="B4" s="627"/>
      <c r="C4" s="323" t="s">
        <v>270</v>
      </c>
      <c r="D4" s="324" t="s">
        <v>269</v>
      </c>
    </row>
    <row r="5" spans="1:5" ht="17.25" customHeight="1">
      <c r="A5" s="624" t="s">
        <v>268</v>
      </c>
      <c r="B5" s="625"/>
      <c r="C5" s="122">
        <v>163</v>
      </c>
      <c r="D5" s="122">
        <v>6885</v>
      </c>
    </row>
    <row r="6" spans="1:5" ht="17.25" customHeight="1">
      <c r="A6" s="624" t="s">
        <v>267</v>
      </c>
      <c r="B6" s="625"/>
      <c r="C6" s="122">
        <v>25</v>
      </c>
      <c r="D6" s="122">
        <v>50</v>
      </c>
    </row>
    <row r="7" spans="1:5" ht="17.25" customHeight="1">
      <c r="A7" s="325"/>
      <c r="B7" s="315" t="s">
        <v>266</v>
      </c>
      <c r="C7" s="122">
        <v>140</v>
      </c>
      <c r="D7" s="122">
        <v>0</v>
      </c>
    </row>
    <row r="8" spans="1:5" ht="17.25" customHeight="1">
      <c r="A8" s="622" t="s">
        <v>108</v>
      </c>
      <c r="B8" s="316" t="s">
        <v>265</v>
      </c>
      <c r="C8" s="114">
        <v>17</v>
      </c>
      <c r="D8" s="109">
        <v>46</v>
      </c>
    </row>
    <row r="9" spans="1:5" ht="17.25" customHeight="1">
      <c r="A9" s="622"/>
      <c r="B9" s="326" t="s">
        <v>264</v>
      </c>
      <c r="C9" s="116">
        <v>30</v>
      </c>
      <c r="D9" s="116">
        <v>119</v>
      </c>
    </row>
    <row r="10" spans="1:5" ht="17.25" customHeight="1">
      <c r="A10" s="622"/>
      <c r="B10" s="326" t="s">
        <v>263</v>
      </c>
      <c r="C10" s="116">
        <v>38</v>
      </c>
      <c r="D10" s="116">
        <v>206</v>
      </c>
    </row>
    <row r="11" spans="1:5" ht="17.25" customHeight="1">
      <c r="A11" s="622"/>
      <c r="B11" s="327" t="s">
        <v>262</v>
      </c>
      <c r="C11" s="116">
        <v>33</v>
      </c>
      <c r="D11" s="116">
        <v>2042</v>
      </c>
    </row>
    <row r="12" spans="1:5" ht="17.25" customHeight="1">
      <c r="A12" s="622"/>
      <c r="B12" s="327" t="s">
        <v>261</v>
      </c>
      <c r="C12" s="116">
        <v>89</v>
      </c>
      <c r="D12" s="116">
        <v>595</v>
      </c>
    </row>
    <row r="13" spans="1:5" ht="17.25" customHeight="1" thickBot="1">
      <c r="A13" s="623"/>
      <c r="B13" s="282" t="s">
        <v>260</v>
      </c>
      <c r="C13" s="247">
        <v>37</v>
      </c>
      <c r="D13" s="247">
        <v>3827</v>
      </c>
    </row>
    <row r="14" spans="1:5" ht="15" customHeight="1">
      <c r="A14" s="47" t="s">
        <v>412</v>
      </c>
      <c r="B14" s="328"/>
      <c r="C14" s="90"/>
      <c r="D14" s="90"/>
    </row>
  </sheetData>
  <mergeCells count="5">
    <mergeCell ref="A2:D2"/>
    <mergeCell ref="A8:A13"/>
    <mergeCell ref="A6:B6"/>
    <mergeCell ref="A5:B5"/>
    <mergeCell ref="A4:B4"/>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ColWidth="9" defaultRowHeight="12"/>
  <cols>
    <col min="1" max="1" width="9" style="1"/>
    <col min="2" max="3" width="9.5" style="1" customWidth="1"/>
    <col min="4" max="6" width="9.125" style="1" customWidth="1"/>
    <col min="7" max="8" width="8.625" style="1" customWidth="1"/>
    <col min="9" max="10" width="9.125" style="1" customWidth="1"/>
    <col min="11" max="11" width="9.125" style="82" customWidth="1"/>
    <col min="12" max="12" width="9.125" style="1" customWidth="1"/>
    <col min="13" max="16384" width="9" style="1"/>
  </cols>
  <sheetData>
    <row r="1" spans="1:12" ht="30" customHeight="1"/>
    <row r="2" spans="1:12" ht="22.5" customHeight="1">
      <c r="A2" s="503" t="s">
        <v>362</v>
      </c>
      <c r="B2" s="503"/>
      <c r="C2" s="503"/>
      <c r="D2" s="503"/>
      <c r="E2" s="503"/>
      <c r="F2" s="503"/>
      <c r="G2" s="503"/>
      <c r="H2" s="503"/>
      <c r="I2" s="503"/>
      <c r="J2" s="628"/>
      <c r="K2" s="628"/>
      <c r="L2" s="628"/>
    </row>
    <row r="3" spans="1:12" ht="21.75" customHeight="1">
      <c r="A3" s="503" t="s">
        <v>437</v>
      </c>
      <c r="B3" s="503"/>
      <c r="C3" s="503"/>
      <c r="D3" s="503"/>
      <c r="E3" s="503"/>
      <c r="F3" s="503"/>
      <c r="G3" s="503"/>
      <c r="H3" s="503"/>
      <c r="I3" s="503"/>
      <c r="J3" s="503"/>
      <c r="K3" s="503"/>
      <c r="L3" s="503"/>
    </row>
    <row r="4" spans="1:12" ht="14.25" thickBot="1">
      <c r="A4" s="70" t="s">
        <v>0</v>
      </c>
      <c r="B4" s="69"/>
      <c r="C4" s="69"/>
      <c r="D4" s="69"/>
      <c r="E4" s="69"/>
      <c r="F4" s="69"/>
      <c r="G4" s="69"/>
      <c r="H4" s="69"/>
      <c r="I4" s="69"/>
      <c r="J4" s="69"/>
      <c r="K4" s="83"/>
      <c r="L4" s="71" t="s">
        <v>275</v>
      </c>
    </row>
    <row r="5" spans="1:12" ht="21" customHeight="1">
      <c r="A5" s="629" t="s">
        <v>1</v>
      </c>
      <c r="B5" s="632" t="s">
        <v>117</v>
      </c>
      <c r="C5" s="635" t="s">
        <v>116</v>
      </c>
      <c r="D5" s="638" t="s">
        <v>115</v>
      </c>
      <c r="E5" s="639"/>
      <c r="F5" s="639"/>
      <c r="G5" s="639"/>
      <c r="H5" s="639"/>
      <c r="I5" s="639"/>
      <c r="J5" s="639"/>
      <c r="K5" s="639"/>
      <c r="L5" s="639"/>
    </row>
    <row r="6" spans="1:12" ht="21" customHeight="1">
      <c r="A6" s="630"/>
      <c r="B6" s="633"/>
      <c r="C6" s="636"/>
      <c r="D6" s="640" t="s">
        <v>114</v>
      </c>
      <c r="E6" s="640" t="s">
        <v>363</v>
      </c>
      <c r="F6" s="640" t="s">
        <v>112</v>
      </c>
      <c r="G6" s="640" t="s">
        <v>197</v>
      </c>
      <c r="H6" s="640" t="s">
        <v>198</v>
      </c>
      <c r="I6" s="640" t="s">
        <v>111</v>
      </c>
      <c r="J6" s="640" t="s">
        <v>110</v>
      </c>
      <c r="K6" s="644" t="s">
        <v>295</v>
      </c>
      <c r="L6" s="642" t="s">
        <v>109</v>
      </c>
    </row>
    <row r="7" spans="1:12" ht="21" customHeight="1">
      <c r="A7" s="631"/>
      <c r="B7" s="634"/>
      <c r="C7" s="637"/>
      <c r="D7" s="641"/>
      <c r="E7" s="641"/>
      <c r="F7" s="641"/>
      <c r="G7" s="634"/>
      <c r="H7" s="634"/>
      <c r="I7" s="634"/>
      <c r="J7" s="634"/>
      <c r="K7" s="645"/>
      <c r="L7" s="643"/>
    </row>
    <row r="8" spans="1:12" ht="21" customHeight="1" thickBot="1">
      <c r="A8" s="72">
        <v>2323</v>
      </c>
      <c r="B8" s="73">
        <v>2206</v>
      </c>
      <c r="C8" s="73">
        <v>117</v>
      </c>
      <c r="D8" s="73">
        <v>61</v>
      </c>
      <c r="E8" s="73">
        <v>46</v>
      </c>
      <c r="F8" s="73">
        <v>5</v>
      </c>
      <c r="G8" s="73">
        <v>9</v>
      </c>
      <c r="H8" s="73" t="s">
        <v>20</v>
      </c>
      <c r="I8" s="73">
        <v>4</v>
      </c>
      <c r="J8" s="73">
        <v>0</v>
      </c>
      <c r="K8" s="84">
        <v>5</v>
      </c>
      <c r="L8" s="73">
        <v>11</v>
      </c>
    </row>
    <row r="9" spans="1:12" ht="14.25" customHeight="1">
      <c r="A9" s="74" t="s">
        <v>412</v>
      </c>
      <c r="B9" s="75"/>
      <c r="C9" s="75"/>
      <c r="D9" s="75"/>
      <c r="E9" s="75"/>
      <c r="F9" s="75"/>
      <c r="G9" s="75"/>
      <c r="H9" s="75"/>
      <c r="I9" s="75"/>
      <c r="J9" s="75"/>
      <c r="K9" s="75"/>
      <c r="L9" s="75"/>
    </row>
  </sheetData>
  <mergeCells count="15">
    <mergeCell ref="A2:L2"/>
    <mergeCell ref="A5:A7"/>
    <mergeCell ref="B5:B7"/>
    <mergeCell ref="C5:C7"/>
    <mergeCell ref="D5:L5"/>
    <mergeCell ref="D6:D7"/>
    <mergeCell ref="E6:E7"/>
    <mergeCell ref="F6:F7"/>
    <mergeCell ref="G6:G7"/>
    <mergeCell ref="H6:H7"/>
    <mergeCell ref="I6:I7"/>
    <mergeCell ref="J6:J7"/>
    <mergeCell ref="L6:L7"/>
    <mergeCell ref="K6:K7"/>
    <mergeCell ref="A3:L3"/>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showGridLines="0" workbookViewId="0"/>
  </sheetViews>
  <sheetFormatPr defaultColWidth="9" defaultRowHeight="12"/>
  <cols>
    <col min="1" max="1" width="8" style="1" customWidth="1"/>
    <col min="2" max="2" width="9" style="1"/>
    <col min="3" max="3" width="10" style="1" customWidth="1"/>
    <col min="4" max="4" width="8.25" style="1" customWidth="1"/>
    <col min="5" max="5" width="7.75" style="1" customWidth="1"/>
    <col min="6" max="7" width="7.5" style="1" customWidth="1"/>
    <col min="8" max="8" width="8" style="1" customWidth="1"/>
    <col min="9" max="9" width="8.125" style="1" customWidth="1"/>
    <col min="10" max="10" width="9" style="1"/>
    <col min="11" max="11" width="7.625" style="1" customWidth="1"/>
    <col min="12" max="16384" width="9" style="1"/>
  </cols>
  <sheetData>
    <row r="1" spans="1:11" ht="30" customHeight="1">
      <c r="A1" s="20"/>
      <c r="B1" s="20"/>
      <c r="C1" s="20"/>
      <c r="D1" s="20"/>
      <c r="E1" s="20"/>
      <c r="F1" s="20"/>
      <c r="G1" s="20"/>
      <c r="H1" s="20"/>
      <c r="I1" s="20"/>
      <c r="J1" s="20"/>
      <c r="K1" s="20"/>
    </row>
    <row r="2" spans="1:11" ht="22.5" customHeight="1">
      <c r="A2" s="590" t="s">
        <v>438</v>
      </c>
      <c r="B2" s="590"/>
      <c r="C2" s="590"/>
      <c r="D2" s="590"/>
      <c r="E2" s="590"/>
      <c r="F2" s="590"/>
      <c r="G2" s="590"/>
      <c r="H2" s="590"/>
      <c r="I2" s="646"/>
      <c r="J2" s="647"/>
      <c r="K2" s="647"/>
    </row>
    <row r="3" spans="1:11" ht="12.75" customHeight="1" thickBot="1">
      <c r="A3" s="85" t="s">
        <v>0</v>
      </c>
      <c r="B3" s="81"/>
      <c r="C3" s="81"/>
      <c r="D3" s="81"/>
      <c r="E3" s="81"/>
      <c r="F3" s="76"/>
      <c r="G3" s="81"/>
      <c r="H3" s="81"/>
      <c r="I3" s="81"/>
      <c r="J3" s="81"/>
      <c r="K3" s="86" t="s">
        <v>275</v>
      </c>
    </row>
    <row r="4" spans="1:11" ht="17.25" customHeight="1">
      <c r="A4" s="648" t="s">
        <v>1</v>
      </c>
      <c r="B4" s="651" t="s">
        <v>125</v>
      </c>
      <c r="C4" s="654" t="s">
        <v>202</v>
      </c>
      <c r="D4" s="657" t="s">
        <v>124</v>
      </c>
      <c r="E4" s="658"/>
      <c r="F4" s="658"/>
      <c r="G4" s="658"/>
      <c r="H4" s="658"/>
      <c r="I4" s="658"/>
      <c r="J4" s="658"/>
      <c r="K4" s="658"/>
    </row>
    <row r="5" spans="1:11" ht="12.75" customHeight="1">
      <c r="A5" s="649"/>
      <c r="B5" s="652"/>
      <c r="C5" s="655"/>
      <c r="D5" s="659" t="s">
        <v>201</v>
      </c>
      <c r="E5" s="662" t="s">
        <v>123</v>
      </c>
      <c r="F5" s="659" t="s">
        <v>122</v>
      </c>
      <c r="G5" s="659" t="s">
        <v>121</v>
      </c>
      <c r="H5" s="665" t="s">
        <v>120</v>
      </c>
      <c r="I5" s="666" t="s">
        <v>113</v>
      </c>
      <c r="J5" s="160"/>
      <c r="K5" s="669" t="s">
        <v>119</v>
      </c>
    </row>
    <row r="6" spans="1:11" ht="18.75" customHeight="1">
      <c r="A6" s="649"/>
      <c r="B6" s="652"/>
      <c r="C6" s="655"/>
      <c r="D6" s="660"/>
      <c r="E6" s="663"/>
      <c r="F6" s="660"/>
      <c r="G6" s="660"/>
      <c r="H6" s="652"/>
      <c r="I6" s="667"/>
      <c r="J6" s="665" t="s">
        <v>118</v>
      </c>
      <c r="K6" s="670"/>
    </row>
    <row r="7" spans="1:11" ht="18.75" customHeight="1">
      <c r="A7" s="650"/>
      <c r="B7" s="653"/>
      <c r="C7" s="656"/>
      <c r="D7" s="661"/>
      <c r="E7" s="664"/>
      <c r="F7" s="661"/>
      <c r="G7" s="661"/>
      <c r="H7" s="653"/>
      <c r="I7" s="668"/>
      <c r="J7" s="672"/>
      <c r="K7" s="671"/>
    </row>
    <row r="8" spans="1:11" ht="18.75" customHeight="1" thickBot="1">
      <c r="A8" s="78">
        <v>2323</v>
      </c>
      <c r="B8" s="84">
        <v>213</v>
      </c>
      <c r="C8" s="84">
        <v>2110</v>
      </c>
      <c r="D8" s="84">
        <v>1628</v>
      </c>
      <c r="E8" s="84">
        <v>292</v>
      </c>
      <c r="F8" s="84">
        <v>251</v>
      </c>
      <c r="G8" s="84">
        <v>181</v>
      </c>
      <c r="H8" s="84">
        <v>59</v>
      </c>
      <c r="I8" s="84">
        <v>392</v>
      </c>
      <c r="J8" s="84">
        <v>13</v>
      </c>
      <c r="K8" s="84">
        <v>152</v>
      </c>
    </row>
    <row r="9" spans="1:11" ht="13.5" customHeight="1">
      <c r="A9" s="87" t="s">
        <v>412</v>
      </c>
      <c r="B9" s="81"/>
      <c r="C9" s="81"/>
      <c r="D9" s="81"/>
      <c r="E9" s="81"/>
      <c r="F9" s="76"/>
      <c r="G9" s="81"/>
      <c r="H9" s="81"/>
      <c r="I9" s="81"/>
      <c r="J9" s="81"/>
      <c r="K9" s="81"/>
    </row>
  </sheetData>
  <mergeCells count="13">
    <mergeCell ref="A2:K2"/>
    <mergeCell ref="A4:A7"/>
    <mergeCell ref="B4:B7"/>
    <mergeCell ref="C4:C7"/>
    <mergeCell ref="D4:K4"/>
    <mergeCell ref="D5:D7"/>
    <mergeCell ref="E5:E7"/>
    <mergeCell ref="F5:F7"/>
    <mergeCell ref="G5:G7"/>
    <mergeCell ref="H5:H7"/>
    <mergeCell ref="I5:I7"/>
    <mergeCell ref="K5:K7"/>
    <mergeCell ref="J6:J7"/>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ColWidth="9" defaultRowHeight="12"/>
  <cols>
    <col min="1" max="1" width="14.125" style="1" customWidth="1"/>
    <col min="2" max="2" width="17.625" style="1" customWidth="1"/>
    <col min="3" max="3" width="14.125" style="1" customWidth="1"/>
    <col min="4" max="4" width="15.625" style="1" customWidth="1"/>
    <col min="5" max="5" width="14.125" style="1" customWidth="1"/>
    <col min="6" max="6" width="7.75" style="1" customWidth="1"/>
    <col min="7" max="16384" width="9" style="1"/>
  </cols>
  <sheetData>
    <row r="1" spans="1:6" s="45" customFormat="1" ht="30" customHeight="1"/>
    <row r="2" spans="1:6" ht="22.5" customHeight="1">
      <c r="A2" s="503" t="s">
        <v>421</v>
      </c>
      <c r="B2" s="503"/>
      <c r="C2" s="503"/>
      <c r="D2" s="503"/>
      <c r="E2" s="503"/>
      <c r="F2" s="44"/>
    </row>
    <row r="3" spans="1:6" ht="12.75" thickBot="1">
      <c r="A3" s="48" t="s">
        <v>0</v>
      </c>
      <c r="B3" s="49"/>
      <c r="C3" s="49"/>
      <c r="D3" s="49"/>
      <c r="E3" s="50" t="s">
        <v>275</v>
      </c>
    </row>
    <row r="4" spans="1:6" ht="11.25" customHeight="1">
      <c r="A4" s="504" t="s">
        <v>1</v>
      </c>
      <c r="B4" s="506" t="s">
        <v>2</v>
      </c>
      <c r="C4" s="51"/>
      <c r="D4" s="506" t="s">
        <v>3</v>
      </c>
      <c r="E4" s="52"/>
    </row>
    <row r="5" spans="1:6" ht="15" customHeight="1">
      <c r="A5" s="505"/>
      <c r="B5" s="507"/>
      <c r="C5" s="53" t="s">
        <v>179</v>
      </c>
      <c r="D5" s="508"/>
      <c r="E5" s="54" t="s">
        <v>179</v>
      </c>
    </row>
    <row r="6" spans="1:6" ht="18.75" customHeight="1" thickBot="1">
      <c r="A6" s="55">
        <v>2352</v>
      </c>
      <c r="B6" s="330">
        <v>2323</v>
      </c>
      <c r="C6" s="56">
        <v>209</v>
      </c>
      <c r="D6" s="56">
        <v>87</v>
      </c>
      <c r="E6" s="57">
        <v>22</v>
      </c>
    </row>
    <row r="7" spans="1:6" ht="13.5" customHeight="1">
      <c r="A7" s="8" t="s">
        <v>412</v>
      </c>
      <c r="F7" s="6"/>
    </row>
    <row r="8" spans="1:6" ht="13.5" customHeight="1">
      <c r="F8" s="6"/>
    </row>
  </sheetData>
  <mergeCells count="4">
    <mergeCell ref="A2:E2"/>
    <mergeCell ref="A4:A5"/>
    <mergeCell ref="B4:B5"/>
    <mergeCell ref="D4:D5"/>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ColWidth="9" defaultRowHeight="12"/>
  <cols>
    <col min="1" max="1" width="9" style="1"/>
    <col min="2" max="2" width="10.625" style="1" customWidth="1"/>
    <col min="3" max="3" width="12" style="1" customWidth="1"/>
    <col min="4" max="5" width="10.625" style="1" customWidth="1"/>
    <col min="6" max="6" width="11.5" style="1" customWidth="1"/>
    <col min="7" max="7" width="10.625" style="1" customWidth="1"/>
    <col min="8" max="8" width="8.75" style="1" customWidth="1"/>
    <col min="9" max="16384" width="9" style="1"/>
  </cols>
  <sheetData>
    <row r="1" spans="1:8" ht="30" customHeight="1">
      <c r="A1" s="7"/>
      <c r="B1" s="7"/>
      <c r="C1" s="7"/>
      <c r="D1" s="7"/>
      <c r="E1" s="7"/>
      <c r="F1" s="6"/>
      <c r="G1" s="7"/>
      <c r="H1" s="7"/>
    </row>
    <row r="2" spans="1:8" ht="22.5" customHeight="1">
      <c r="A2" s="589" t="s">
        <v>439</v>
      </c>
      <c r="B2" s="589"/>
      <c r="C2" s="589"/>
      <c r="D2" s="589"/>
      <c r="E2" s="589"/>
      <c r="F2" s="589"/>
      <c r="G2" s="589"/>
      <c r="H2" s="589"/>
    </row>
    <row r="3" spans="1:8" ht="6.95" customHeight="1">
      <c r="A3" s="77"/>
      <c r="B3" s="77"/>
      <c r="C3" s="77"/>
      <c r="D3" s="77"/>
      <c r="E3" s="77"/>
      <c r="F3" s="77"/>
      <c r="G3" s="77"/>
      <c r="H3" s="77"/>
    </row>
    <row r="4" spans="1:8" ht="12.75" customHeight="1" thickBot="1">
      <c r="A4" s="273" t="s">
        <v>0</v>
      </c>
      <c r="B4" s="94"/>
      <c r="C4" s="94"/>
      <c r="D4" s="94"/>
      <c r="E4" s="94"/>
      <c r="F4" s="93"/>
      <c r="G4" s="94"/>
      <c r="H4" s="274" t="s">
        <v>275</v>
      </c>
    </row>
    <row r="5" spans="1:8" ht="18" customHeight="1">
      <c r="A5" s="673" t="s">
        <v>1</v>
      </c>
      <c r="B5" s="675" t="s">
        <v>128</v>
      </c>
      <c r="C5" s="676"/>
      <c r="D5" s="676"/>
      <c r="E5" s="676"/>
      <c r="F5" s="676"/>
      <c r="G5" s="676"/>
      <c r="H5" s="676"/>
    </row>
    <row r="6" spans="1:8" ht="33.75" customHeight="1">
      <c r="A6" s="674"/>
      <c r="B6" s="161" t="s">
        <v>201</v>
      </c>
      <c r="C6" s="162" t="s">
        <v>127</v>
      </c>
      <c r="D6" s="161" t="s">
        <v>122</v>
      </c>
      <c r="E6" s="161" t="s">
        <v>121</v>
      </c>
      <c r="F6" s="162" t="s">
        <v>126</v>
      </c>
      <c r="G6" s="162" t="s">
        <v>113</v>
      </c>
      <c r="H6" s="163" t="s">
        <v>119</v>
      </c>
    </row>
    <row r="7" spans="1:8" ht="18" customHeight="1" thickBot="1">
      <c r="A7" s="123">
        <v>2110</v>
      </c>
      <c r="B7" s="159">
        <v>1466</v>
      </c>
      <c r="C7" s="159">
        <v>161</v>
      </c>
      <c r="D7" s="159">
        <v>127</v>
      </c>
      <c r="E7" s="159">
        <v>84</v>
      </c>
      <c r="F7" s="159">
        <v>28</v>
      </c>
      <c r="G7" s="159">
        <v>168</v>
      </c>
      <c r="H7" s="159">
        <v>76</v>
      </c>
    </row>
    <row r="8" spans="1:8" ht="13.5" customHeight="1">
      <c r="A8" s="47" t="s">
        <v>412</v>
      </c>
      <c r="B8" s="94"/>
      <c r="C8" s="94"/>
      <c r="D8" s="94"/>
      <c r="E8" s="94"/>
      <c r="F8" s="93"/>
      <c r="G8" s="94"/>
      <c r="H8" s="94"/>
    </row>
  </sheetData>
  <mergeCells count="3">
    <mergeCell ref="A2:H2"/>
    <mergeCell ref="A5:A6"/>
    <mergeCell ref="B5:H5"/>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3.5"/>
  <cols>
    <col min="1" max="2" width="12.5" customWidth="1"/>
    <col min="3" max="6" width="16.25" customWidth="1"/>
  </cols>
  <sheetData>
    <row r="1" spans="1:7" s="23" customFormat="1" ht="30" customHeight="1">
      <c r="A1" s="26"/>
      <c r="B1" s="26"/>
      <c r="C1" s="46"/>
      <c r="D1" s="26"/>
      <c r="E1" s="46"/>
      <c r="F1" s="46"/>
    </row>
    <row r="2" spans="1:7" s="83" customFormat="1" ht="22.5" customHeight="1">
      <c r="A2" s="590" t="s">
        <v>440</v>
      </c>
      <c r="B2" s="590"/>
      <c r="C2" s="590"/>
      <c r="D2" s="590"/>
      <c r="E2" s="590"/>
      <c r="F2" s="590"/>
      <c r="G2" s="44"/>
    </row>
    <row r="3" spans="1:7" ht="18" customHeight="1" thickBot="1">
      <c r="A3" s="481"/>
      <c r="B3" s="481"/>
      <c r="C3" s="481"/>
      <c r="D3" s="481"/>
      <c r="E3" s="481"/>
      <c r="F3" s="451" t="s">
        <v>275</v>
      </c>
    </row>
    <row r="4" spans="1:7" ht="20.100000000000001" customHeight="1">
      <c r="A4" s="677" t="s">
        <v>385</v>
      </c>
      <c r="B4" s="678" t="s">
        <v>386</v>
      </c>
      <c r="C4" s="678"/>
      <c r="D4" s="678"/>
      <c r="E4" s="678"/>
      <c r="F4" s="679" t="s">
        <v>398</v>
      </c>
      <c r="G4" s="450"/>
    </row>
    <row r="5" spans="1:7" ht="39.950000000000003" customHeight="1">
      <c r="A5" s="573"/>
      <c r="B5" s="477" t="s">
        <v>387</v>
      </c>
      <c r="C5" s="479" t="s">
        <v>395</v>
      </c>
      <c r="D5" s="479" t="s">
        <v>396</v>
      </c>
      <c r="E5" s="479" t="s">
        <v>397</v>
      </c>
      <c r="F5" s="680"/>
      <c r="G5" s="450"/>
    </row>
    <row r="6" spans="1:7" ht="22.5" customHeight="1" thickBot="1">
      <c r="A6" s="480">
        <v>2323</v>
      </c>
      <c r="B6" s="480">
        <v>567</v>
      </c>
      <c r="C6" s="480">
        <v>397</v>
      </c>
      <c r="D6" s="480">
        <v>139</v>
      </c>
      <c r="E6" s="480">
        <v>31</v>
      </c>
      <c r="F6" s="92">
        <v>1756</v>
      </c>
    </row>
    <row r="7" spans="1:7" ht="15" customHeight="1">
      <c r="A7" s="47" t="s">
        <v>412</v>
      </c>
    </row>
    <row r="8" spans="1:7" ht="18" customHeight="1"/>
    <row r="9" spans="1:7" ht="18" customHeight="1"/>
    <row r="10" spans="1:7" ht="18" customHeight="1"/>
    <row r="11" spans="1:7" ht="18" customHeight="1"/>
    <row r="12" spans="1:7" ht="18" customHeight="1"/>
    <row r="13" spans="1:7" ht="18" customHeight="1"/>
    <row r="14" spans="1:7" ht="18" customHeight="1"/>
    <row r="15" spans="1:7" ht="18" customHeight="1"/>
    <row r="16" spans="1:7" ht="18" customHeight="1"/>
    <row r="17" ht="18" customHeight="1"/>
    <row r="18" ht="18" customHeight="1"/>
    <row r="19" ht="18" customHeight="1"/>
    <row r="20" ht="18" customHeight="1"/>
    <row r="21" ht="18" customHeight="1"/>
  </sheetData>
  <mergeCells count="4">
    <mergeCell ref="A4:A5"/>
    <mergeCell ref="B4:E4"/>
    <mergeCell ref="F4:F5"/>
    <mergeCell ref="A2:F2"/>
  </mergeCells>
  <phoneticPr fontId="22"/>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sheetViews>
  <sheetFormatPr defaultRowHeight="13.5"/>
  <cols>
    <col min="1" max="1" width="9" style="83"/>
    <col min="2" max="13" width="9.625" style="83" customWidth="1"/>
    <col min="14" max="14" width="11.25" style="83" customWidth="1"/>
    <col min="15" max="16384" width="9" style="83"/>
  </cols>
  <sheetData>
    <row r="1" spans="1:15" s="23" customFormat="1" ht="30" customHeight="1">
      <c r="A1" s="26"/>
      <c r="B1" s="26"/>
      <c r="C1" s="46"/>
      <c r="D1" s="26"/>
      <c r="E1" s="46"/>
      <c r="F1" s="46"/>
    </row>
    <row r="2" spans="1:15" ht="22.5" customHeight="1">
      <c r="A2" s="682" t="s">
        <v>458</v>
      </c>
      <c r="B2" s="682"/>
      <c r="C2" s="682"/>
      <c r="D2" s="682"/>
      <c r="E2" s="682"/>
      <c r="F2" s="682"/>
      <c r="G2" s="682"/>
      <c r="H2" s="682"/>
      <c r="I2" s="682"/>
      <c r="J2" s="681" t="s">
        <v>457</v>
      </c>
      <c r="K2" s="681"/>
      <c r="L2" s="681"/>
      <c r="M2" s="681"/>
      <c r="N2" s="681"/>
    </row>
    <row r="3" spans="1:15" ht="18" customHeight="1" thickBot="1">
      <c r="A3" s="482" t="s">
        <v>257</v>
      </c>
      <c r="B3" s="481"/>
      <c r="C3" s="481"/>
      <c r="D3" s="481"/>
      <c r="E3" s="481"/>
      <c r="F3" s="481"/>
      <c r="G3" s="481"/>
      <c r="H3" s="481"/>
      <c r="I3" s="481"/>
      <c r="J3" s="481"/>
      <c r="K3" s="481"/>
      <c r="L3" s="481"/>
      <c r="M3" s="481"/>
      <c r="N3" s="451" t="s">
        <v>275</v>
      </c>
    </row>
    <row r="4" spans="1:15" ht="18" customHeight="1">
      <c r="A4" s="687" t="s">
        <v>385</v>
      </c>
      <c r="B4" s="685" t="s">
        <v>405</v>
      </c>
      <c r="C4" s="686"/>
      <c r="D4" s="686"/>
      <c r="E4" s="686"/>
      <c r="F4" s="686"/>
      <c r="G4" s="686"/>
      <c r="H4" s="686"/>
      <c r="I4" s="686"/>
      <c r="J4" s="683"/>
      <c r="K4" s="683"/>
      <c r="L4" s="683"/>
      <c r="M4" s="684"/>
      <c r="N4" s="688" t="s">
        <v>401</v>
      </c>
      <c r="O4" s="450"/>
    </row>
    <row r="5" spans="1:15" ht="18" customHeight="1">
      <c r="A5" s="687"/>
      <c r="B5" s="588" t="s">
        <v>385</v>
      </c>
      <c r="C5" s="573"/>
      <c r="D5" s="588" t="s">
        <v>388</v>
      </c>
      <c r="E5" s="573"/>
      <c r="F5" s="588" t="s">
        <v>389</v>
      </c>
      <c r="G5" s="573"/>
      <c r="H5" s="546" t="s">
        <v>390</v>
      </c>
      <c r="I5" s="546"/>
      <c r="J5" s="546" t="s">
        <v>391</v>
      </c>
      <c r="K5" s="573"/>
      <c r="L5" s="546" t="s">
        <v>392</v>
      </c>
      <c r="M5" s="573"/>
      <c r="N5" s="688"/>
      <c r="O5" s="450"/>
    </row>
    <row r="6" spans="1:15" ht="54" customHeight="1">
      <c r="A6" s="687"/>
      <c r="B6" s="478" t="s">
        <v>400</v>
      </c>
      <c r="C6" s="478" t="s">
        <v>399</v>
      </c>
      <c r="D6" s="391" t="s">
        <v>393</v>
      </c>
      <c r="E6" s="487" t="s">
        <v>394</v>
      </c>
      <c r="F6" s="487" t="s">
        <v>393</v>
      </c>
      <c r="G6" s="487" t="s">
        <v>394</v>
      </c>
      <c r="H6" s="486" t="s">
        <v>393</v>
      </c>
      <c r="I6" s="485" t="s">
        <v>394</v>
      </c>
      <c r="J6" s="489" t="s">
        <v>393</v>
      </c>
      <c r="K6" s="491" t="s">
        <v>394</v>
      </c>
      <c r="L6" s="489" t="s">
        <v>393</v>
      </c>
      <c r="M6" s="487" t="s">
        <v>394</v>
      </c>
      <c r="N6" s="688"/>
      <c r="O6" s="450"/>
    </row>
    <row r="7" spans="1:15" ht="18" customHeight="1" thickBot="1">
      <c r="A7" s="480">
        <v>2323</v>
      </c>
      <c r="B7" s="480">
        <v>153</v>
      </c>
      <c r="C7" s="480">
        <v>173</v>
      </c>
      <c r="D7" s="480">
        <v>54</v>
      </c>
      <c r="E7" s="480">
        <v>88</v>
      </c>
      <c r="F7" s="490">
        <v>11</v>
      </c>
      <c r="G7" s="480">
        <v>21</v>
      </c>
      <c r="H7" s="480">
        <v>106</v>
      </c>
      <c r="I7" s="92">
        <v>42</v>
      </c>
      <c r="J7" s="480">
        <v>11</v>
      </c>
      <c r="K7" s="480">
        <v>8</v>
      </c>
      <c r="L7" s="480">
        <v>6</v>
      </c>
      <c r="M7" s="480">
        <v>14</v>
      </c>
      <c r="N7" s="92">
        <v>2170</v>
      </c>
      <c r="O7" s="450"/>
    </row>
    <row r="8" spans="1:15" ht="18" customHeight="1">
      <c r="A8" s="47" t="s">
        <v>412</v>
      </c>
    </row>
    <row r="9" spans="1:15" ht="18" customHeight="1"/>
    <row r="10" spans="1:15" ht="18" customHeight="1"/>
    <row r="11" spans="1:15" ht="18" customHeight="1"/>
    <row r="12" spans="1:15" ht="18" customHeight="1"/>
    <row r="13" spans="1:15" ht="18" customHeight="1"/>
    <row r="14" spans="1:15" ht="18" customHeight="1"/>
    <row r="15" spans="1:15" ht="18" customHeight="1"/>
    <row r="16" spans="1:15"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12">
    <mergeCell ref="J2:N2"/>
    <mergeCell ref="A2:I2"/>
    <mergeCell ref="J4:M4"/>
    <mergeCell ref="J5:K5"/>
    <mergeCell ref="L5:M5"/>
    <mergeCell ref="B4:I4"/>
    <mergeCell ref="A4:A6"/>
    <mergeCell ref="N4:N6"/>
    <mergeCell ref="B5:C5"/>
    <mergeCell ref="D5:E5"/>
    <mergeCell ref="F5:G5"/>
    <mergeCell ref="H5:I5"/>
  </mergeCells>
  <phoneticPr fontId="22"/>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3.5"/>
  <cols>
    <col min="1" max="2" width="11.25" customWidth="1"/>
    <col min="3" max="3" width="18.125" customWidth="1"/>
    <col min="4" max="4" width="11.25" customWidth="1"/>
    <col min="5" max="5" width="18.125" customWidth="1"/>
    <col min="6" max="6" width="11.25" customWidth="1"/>
  </cols>
  <sheetData>
    <row r="1" spans="1:6" ht="30" customHeight="1"/>
    <row r="2" spans="1:6" s="23" customFormat="1" ht="22.5" customHeight="1">
      <c r="A2" s="590" t="s">
        <v>441</v>
      </c>
      <c r="B2" s="590"/>
      <c r="C2" s="590"/>
      <c r="D2" s="590"/>
      <c r="E2" s="590"/>
      <c r="F2" s="590"/>
    </row>
    <row r="3" spans="1:6" s="23" customFormat="1" ht="15" customHeight="1" thickBot="1">
      <c r="A3" s="21" t="s">
        <v>129</v>
      </c>
      <c r="B3" s="25"/>
      <c r="C3" s="25"/>
      <c r="D3" s="164"/>
      <c r="E3" s="165"/>
      <c r="F3" s="91" t="s">
        <v>275</v>
      </c>
    </row>
    <row r="4" spans="1:6" s="23" customFormat="1" ht="12.75" customHeight="1">
      <c r="A4" s="689" t="s">
        <v>297</v>
      </c>
      <c r="B4" s="689"/>
      <c r="C4" s="689"/>
      <c r="D4" s="689"/>
      <c r="E4" s="689"/>
      <c r="F4" s="689"/>
    </row>
    <row r="5" spans="1:6" s="23" customFormat="1" ht="17.25" customHeight="1">
      <c r="A5" s="690"/>
      <c r="B5" s="692" t="s">
        <v>132</v>
      </c>
      <c r="C5" s="342"/>
      <c r="D5" s="692" t="s">
        <v>131</v>
      </c>
      <c r="E5" s="342"/>
      <c r="F5" s="692" t="s">
        <v>130</v>
      </c>
    </row>
    <row r="6" spans="1:6" s="23" customFormat="1" ht="27">
      <c r="A6" s="691"/>
      <c r="B6" s="693"/>
      <c r="C6" s="333" t="s">
        <v>259</v>
      </c>
      <c r="D6" s="693"/>
      <c r="E6" s="333" t="s">
        <v>259</v>
      </c>
      <c r="F6" s="693"/>
    </row>
    <row r="7" spans="1:6" s="23" customFormat="1" ht="17.25" customHeight="1" thickBot="1">
      <c r="A7" s="92">
        <v>2114</v>
      </c>
      <c r="B7" s="124">
        <v>717</v>
      </c>
      <c r="C7" s="124">
        <v>642</v>
      </c>
      <c r="D7" s="124">
        <v>276</v>
      </c>
      <c r="E7" s="124">
        <v>83</v>
      </c>
      <c r="F7" s="124">
        <v>1121</v>
      </c>
    </row>
    <row r="8" spans="1:6" s="23" customFormat="1" ht="12.75" customHeight="1">
      <c r="A8" s="47" t="s">
        <v>412</v>
      </c>
      <c r="B8" s="166"/>
      <c r="C8" s="166"/>
      <c r="D8" s="166"/>
      <c r="E8" s="166"/>
      <c r="F8" s="166"/>
    </row>
  </sheetData>
  <mergeCells count="6">
    <mergeCell ref="A2:F2"/>
    <mergeCell ref="A4:A6"/>
    <mergeCell ref="B4:F4"/>
    <mergeCell ref="B5:B6"/>
    <mergeCell ref="D5:D6"/>
    <mergeCell ref="F5:F6"/>
  </mergeCells>
  <phoneticPr fontId="2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election activeCell="N8" sqref="N8"/>
    </sheetView>
  </sheetViews>
  <sheetFormatPr defaultColWidth="9" defaultRowHeight="12"/>
  <cols>
    <col min="1" max="1" width="10" style="23" customWidth="1"/>
    <col min="2" max="2" width="10.625" style="23" customWidth="1"/>
    <col min="3" max="9" width="10.125" style="23" customWidth="1"/>
    <col min="10" max="16384" width="9" style="23"/>
  </cols>
  <sheetData>
    <row r="1" spans="1:9" ht="30" customHeight="1">
      <c r="A1" s="26"/>
      <c r="B1" s="26"/>
      <c r="C1" s="26"/>
      <c r="D1" s="24"/>
      <c r="E1" s="46"/>
      <c r="F1" s="26"/>
      <c r="G1" s="46"/>
      <c r="H1" s="46"/>
    </row>
    <row r="2" spans="1:9" ht="22.5" customHeight="1">
      <c r="A2" s="694" t="s">
        <v>407</v>
      </c>
      <c r="B2" s="694"/>
      <c r="C2" s="694"/>
      <c r="D2" s="694"/>
      <c r="E2" s="694"/>
      <c r="F2" s="694"/>
      <c r="G2" s="694"/>
      <c r="H2" s="694"/>
      <c r="I2" s="694"/>
    </row>
    <row r="3" spans="1:9" ht="22.5" customHeight="1">
      <c r="A3" s="695" t="s">
        <v>442</v>
      </c>
      <c r="B3" s="695"/>
      <c r="C3" s="695"/>
      <c r="D3" s="695"/>
      <c r="E3" s="695"/>
      <c r="F3" s="695"/>
      <c r="G3" s="695"/>
      <c r="H3" s="695"/>
      <c r="I3" s="695"/>
    </row>
    <row r="4" spans="1:9" ht="15" customHeight="1" thickBot="1">
      <c r="A4" s="440"/>
      <c r="B4" s="440"/>
      <c r="C4" s="440"/>
      <c r="D4" s="465"/>
      <c r="E4" s="275"/>
      <c r="F4" s="440"/>
      <c r="G4" s="275"/>
      <c r="H4" s="89"/>
      <c r="I4" s="89" t="s">
        <v>275</v>
      </c>
    </row>
    <row r="5" spans="1:9" ht="27" customHeight="1">
      <c r="A5" s="466"/>
      <c r="B5" s="323" t="s">
        <v>1</v>
      </c>
      <c r="C5" s="442" t="s">
        <v>369</v>
      </c>
      <c r="D5" s="390" t="s">
        <v>370</v>
      </c>
      <c r="E5" s="390" t="s">
        <v>371</v>
      </c>
      <c r="F5" s="390" t="s">
        <v>372</v>
      </c>
      <c r="G5" s="390" t="s">
        <v>373</v>
      </c>
      <c r="H5" s="390" t="s">
        <v>374</v>
      </c>
      <c r="I5" s="207" t="s">
        <v>365</v>
      </c>
    </row>
    <row r="6" spans="1:9" ht="18" customHeight="1">
      <c r="A6" s="471" t="s">
        <v>366</v>
      </c>
      <c r="B6" s="114">
        <v>5337</v>
      </c>
      <c r="C6" s="472">
        <v>1370</v>
      </c>
      <c r="D6" s="472">
        <v>626</v>
      </c>
      <c r="E6" s="472">
        <v>490</v>
      </c>
      <c r="F6" s="472">
        <v>427</v>
      </c>
      <c r="G6" s="472">
        <v>363</v>
      </c>
      <c r="H6" s="472">
        <v>469</v>
      </c>
      <c r="I6" s="473">
        <v>1592</v>
      </c>
    </row>
    <row r="7" spans="1:9" ht="18" customHeight="1">
      <c r="A7" s="474" t="s">
        <v>367</v>
      </c>
      <c r="B7" s="475">
        <v>2983</v>
      </c>
      <c r="C7" s="476">
        <v>579</v>
      </c>
      <c r="D7" s="476">
        <v>349</v>
      </c>
      <c r="E7" s="476">
        <v>304</v>
      </c>
      <c r="F7" s="476">
        <v>258</v>
      </c>
      <c r="G7" s="476">
        <v>215</v>
      </c>
      <c r="H7" s="476">
        <v>259</v>
      </c>
      <c r="I7" s="295">
        <v>1019</v>
      </c>
    </row>
    <row r="8" spans="1:9" ht="18" customHeight="1" thickBot="1">
      <c r="A8" s="467" t="s">
        <v>368</v>
      </c>
      <c r="B8" s="470">
        <v>2354</v>
      </c>
      <c r="C8" s="123">
        <v>791</v>
      </c>
      <c r="D8" s="123">
        <v>277</v>
      </c>
      <c r="E8" s="123">
        <v>186</v>
      </c>
      <c r="F8" s="123">
        <v>169</v>
      </c>
      <c r="G8" s="123">
        <v>148</v>
      </c>
      <c r="H8" s="123">
        <v>210</v>
      </c>
      <c r="I8" s="259">
        <v>573</v>
      </c>
    </row>
    <row r="9" spans="1:9" ht="15" customHeight="1">
      <c r="A9" s="47" t="s">
        <v>412</v>
      </c>
      <c r="B9" s="47"/>
      <c r="C9" s="47"/>
      <c r="D9" s="88"/>
      <c r="E9" s="88"/>
      <c r="F9" s="47"/>
      <c r="G9" s="88"/>
      <c r="H9" s="88"/>
    </row>
  </sheetData>
  <mergeCells count="2">
    <mergeCell ref="A2:I2"/>
    <mergeCell ref="A3:I3"/>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3.5"/>
  <cols>
    <col min="1" max="7" width="11.25" customWidth="1"/>
  </cols>
  <sheetData>
    <row r="1" spans="1:8" s="23" customFormat="1" ht="30" customHeight="1"/>
    <row r="2" spans="1:8" s="23" customFormat="1" ht="22.5" customHeight="1">
      <c r="A2" s="694" t="s">
        <v>408</v>
      </c>
      <c r="B2" s="694"/>
      <c r="C2" s="694"/>
      <c r="D2" s="694"/>
      <c r="E2" s="694"/>
      <c r="F2" s="694"/>
      <c r="G2" s="694"/>
    </row>
    <row r="3" spans="1:8" s="23" customFormat="1" ht="22.5" customHeight="1">
      <c r="A3" s="695" t="s">
        <v>443</v>
      </c>
      <c r="B3" s="695"/>
      <c r="C3" s="695"/>
      <c r="D3" s="695"/>
      <c r="E3" s="695"/>
      <c r="F3" s="695"/>
      <c r="G3" s="695"/>
    </row>
    <row r="4" spans="1:8" s="23" customFormat="1" ht="15" customHeight="1" thickBot="1">
      <c r="A4" s="21"/>
      <c r="B4" s="167"/>
      <c r="C4" s="167"/>
      <c r="D4" s="167"/>
      <c r="E4" s="167"/>
      <c r="F4" s="167"/>
      <c r="G4" s="91" t="s">
        <v>275</v>
      </c>
    </row>
    <row r="5" spans="1:8" s="23" customFormat="1" ht="18.75" customHeight="1">
      <c r="A5" s="446"/>
      <c r="B5" s="439" t="s">
        <v>364</v>
      </c>
      <c r="C5" s="439" t="s">
        <v>378</v>
      </c>
      <c r="D5" s="439" t="s">
        <v>379</v>
      </c>
      <c r="E5" s="439" t="s">
        <v>380</v>
      </c>
      <c r="F5" s="439" t="s">
        <v>404</v>
      </c>
      <c r="G5" s="447" t="s">
        <v>381</v>
      </c>
    </row>
    <row r="6" spans="1:8" s="23" customFormat="1" ht="18.75" customHeight="1">
      <c r="A6" s="443" t="s">
        <v>375</v>
      </c>
      <c r="B6" s="114">
        <v>2957</v>
      </c>
      <c r="C6" s="472">
        <v>37</v>
      </c>
      <c r="D6" s="472">
        <v>275</v>
      </c>
      <c r="E6" s="472">
        <v>491</v>
      </c>
      <c r="F6" s="472">
        <v>1348</v>
      </c>
      <c r="G6" s="473">
        <v>806</v>
      </c>
      <c r="H6" s="93"/>
    </row>
    <row r="7" spans="1:8" s="23" customFormat="1" ht="18.75" customHeight="1">
      <c r="A7" s="469" t="s">
        <v>376</v>
      </c>
      <c r="B7" s="475">
        <v>1798</v>
      </c>
      <c r="C7" s="476">
        <v>29</v>
      </c>
      <c r="D7" s="476">
        <v>197</v>
      </c>
      <c r="E7" s="476">
        <v>300</v>
      </c>
      <c r="F7" s="476">
        <v>791</v>
      </c>
      <c r="G7" s="295">
        <v>481</v>
      </c>
      <c r="H7" s="93"/>
    </row>
    <row r="8" spans="1:8" s="23" customFormat="1" ht="18.75" customHeight="1" thickBot="1">
      <c r="A8" s="468" t="s">
        <v>377</v>
      </c>
      <c r="B8" s="470">
        <v>1159</v>
      </c>
      <c r="C8" s="123">
        <v>8</v>
      </c>
      <c r="D8" s="123">
        <v>78</v>
      </c>
      <c r="E8" s="123">
        <v>191</v>
      </c>
      <c r="F8" s="123">
        <v>557</v>
      </c>
      <c r="G8" s="259">
        <v>325</v>
      </c>
      <c r="H8" s="93"/>
    </row>
    <row r="9" spans="1:8">
      <c r="A9" s="47" t="s">
        <v>412</v>
      </c>
      <c r="B9" s="88"/>
      <c r="C9" s="88"/>
      <c r="D9" s="88"/>
      <c r="E9" s="88"/>
      <c r="F9" s="88"/>
      <c r="G9" s="88"/>
      <c r="H9" s="450"/>
    </row>
    <row r="10" spans="1:8">
      <c r="H10" s="450"/>
    </row>
  </sheetData>
  <mergeCells count="2">
    <mergeCell ref="A3:G3"/>
    <mergeCell ref="A2:G2"/>
  </mergeCells>
  <phoneticPr fontId="2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ColWidth="9" defaultRowHeight="12"/>
  <cols>
    <col min="1" max="1" width="10" style="23" customWidth="1"/>
    <col min="2" max="7" width="13.125" style="23" customWidth="1"/>
    <col min="8" max="16384" width="9" style="23"/>
  </cols>
  <sheetData>
    <row r="1" spans="1:7" ht="30" customHeight="1">
      <c r="A1" s="26"/>
      <c r="B1" s="26"/>
      <c r="C1" s="46"/>
      <c r="D1" s="26"/>
      <c r="E1" s="46"/>
      <c r="F1" s="46"/>
    </row>
    <row r="2" spans="1:7" ht="22.5" customHeight="1">
      <c r="A2" s="694" t="s">
        <v>461</v>
      </c>
      <c r="B2" s="694"/>
      <c r="C2" s="694"/>
      <c r="D2" s="694"/>
      <c r="E2" s="694"/>
      <c r="F2" s="694"/>
      <c r="G2" s="694"/>
    </row>
    <row r="3" spans="1:7" ht="22.5" customHeight="1">
      <c r="A3" s="695" t="s">
        <v>444</v>
      </c>
      <c r="B3" s="695"/>
      <c r="C3" s="695"/>
      <c r="D3" s="695"/>
      <c r="E3" s="695"/>
      <c r="F3" s="695"/>
      <c r="G3" s="695"/>
    </row>
    <row r="4" spans="1:7" ht="15" customHeight="1" thickBot="1">
      <c r="A4" s="440"/>
      <c r="B4" s="440"/>
      <c r="C4" s="275"/>
      <c r="D4" s="440"/>
      <c r="E4" s="275"/>
      <c r="F4" s="89"/>
      <c r="G4" s="89" t="s">
        <v>275</v>
      </c>
    </row>
    <row r="5" spans="1:7" ht="27" customHeight="1">
      <c r="A5" s="466"/>
      <c r="B5" s="323" t="s">
        <v>1</v>
      </c>
      <c r="C5" s="390" t="s">
        <v>382</v>
      </c>
      <c r="D5" s="390" t="s">
        <v>372</v>
      </c>
      <c r="E5" s="390" t="s">
        <v>373</v>
      </c>
      <c r="F5" s="390" t="s">
        <v>374</v>
      </c>
      <c r="G5" s="207" t="s">
        <v>365</v>
      </c>
    </row>
    <row r="6" spans="1:7" ht="18" customHeight="1">
      <c r="A6" s="471" t="s">
        <v>366</v>
      </c>
      <c r="B6" s="114">
        <v>1463</v>
      </c>
      <c r="C6" s="472">
        <v>280</v>
      </c>
      <c r="D6" s="472">
        <v>290</v>
      </c>
      <c r="E6" s="472">
        <v>265</v>
      </c>
      <c r="F6" s="472">
        <v>281</v>
      </c>
      <c r="G6" s="473">
        <v>347</v>
      </c>
    </row>
    <row r="7" spans="1:7" ht="18" customHeight="1">
      <c r="A7" s="474" t="s">
        <v>367</v>
      </c>
      <c r="B7" s="475">
        <v>1348</v>
      </c>
      <c r="C7" s="476">
        <v>255</v>
      </c>
      <c r="D7" s="476">
        <v>275</v>
      </c>
      <c r="E7" s="476">
        <v>242</v>
      </c>
      <c r="F7" s="476">
        <v>265</v>
      </c>
      <c r="G7" s="295">
        <v>311</v>
      </c>
    </row>
    <row r="8" spans="1:7" ht="18" customHeight="1" thickBot="1">
      <c r="A8" s="467" t="s">
        <v>368</v>
      </c>
      <c r="B8" s="470">
        <v>115</v>
      </c>
      <c r="C8" s="123">
        <v>25</v>
      </c>
      <c r="D8" s="123">
        <v>15</v>
      </c>
      <c r="E8" s="123">
        <v>23</v>
      </c>
      <c r="F8" s="123">
        <v>16</v>
      </c>
      <c r="G8" s="259">
        <v>36</v>
      </c>
    </row>
    <row r="9" spans="1:7" ht="15" customHeight="1">
      <c r="A9" s="47" t="s">
        <v>412</v>
      </c>
      <c r="B9" s="47"/>
      <c r="C9" s="88"/>
      <c r="D9" s="47"/>
      <c r="E9" s="88"/>
      <c r="F9" s="88"/>
    </row>
  </sheetData>
  <mergeCells count="2">
    <mergeCell ref="A2:G2"/>
    <mergeCell ref="A3:G3"/>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3.5"/>
  <cols>
    <col min="1" max="7" width="11.25" style="83" customWidth="1"/>
    <col min="8" max="16384" width="9" style="83"/>
  </cols>
  <sheetData>
    <row r="1" spans="1:8" s="23" customFormat="1" ht="30" customHeight="1"/>
    <row r="2" spans="1:8" s="23" customFormat="1" ht="22.5" customHeight="1">
      <c r="A2" s="694" t="s">
        <v>462</v>
      </c>
      <c r="B2" s="694"/>
      <c r="C2" s="694"/>
      <c r="D2" s="694"/>
      <c r="E2" s="694"/>
      <c r="F2" s="694"/>
      <c r="G2" s="694"/>
    </row>
    <row r="3" spans="1:8" s="23" customFormat="1" ht="22.5" customHeight="1">
      <c r="A3" s="695" t="s">
        <v>445</v>
      </c>
      <c r="B3" s="695"/>
      <c r="C3" s="695"/>
      <c r="D3" s="695"/>
      <c r="E3" s="695"/>
      <c r="F3" s="695"/>
      <c r="G3" s="695"/>
    </row>
    <row r="4" spans="1:8" s="23" customFormat="1" ht="15" customHeight="1" thickBot="1">
      <c r="A4" s="21"/>
      <c r="B4" s="167"/>
      <c r="C4" s="167"/>
      <c r="D4" s="167"/>
      <c r="E4" s="167"/>
      <c r="F4" s="167"/>
      <c r="G4" s="91" t="s">
        <v>275</v>
      </c>
    </row>
    <row r="5" spans="1:8" s="23" customFormat="1" ht="18.75" customHeight="1">
      <c r="A5" s="446"/>
      <c r="B5" s="453" t="s">
        <v>364</v>
      </c>
      <c r="C5" s="453" t="s">
        <v>378</v>
      </c>
      <c r="D5" s="453" t="s">
        <v>379</v>
      </c>
      <c r="E5" s="453" t="s">
        <v>380</v>
      </c>
      <c r="F5" s="453" t="s">
        <v>404</v>
      </c>
      <c r="G5" s="454" t="s">
        <v>381</v>
      </c>
    </row>
    <row r="6" spans="1:8" s="23" customFormat="1" ht="18.75" customHeight="1">
      <c r="A6" s="452" t="s">
        <v>375</v>
      </c>
      <c r="B6" s="114">
        <v>1463</v>
      </c>
      <c r="C6" s="472">
        <v>5</v>
      </c>
      <c r="D6" s="472">
        <v>64</v>
      </c>
      <c r="E6" s="472">
        <v>386</v>
      </c>
      <c r="F6" s="472">
        <v>712</v>
      </c>
      <c r="G6" s="473">
        <v>296</v>
      </c>
      <c r="H6" s="93"/>
    </row>
    <row r="7" spans="1:8" s="23" customFormat="1" ht="18.75" customHeight="1">
      <c r="A7" s="469" t="s">
        <v>376</v>
      </c>
      <c r="B7" s="475">
        <v>1348</v>
      </c>
      <c r="C7" s="476">
        <v>5</v>
      </c>
      <c r="D7" s="476">
        <v>58</v>
      </c>
      <c r="E7" s="476">
        <v>358</v>
      </c>
      <c r="F7" s="476">
        <v>668</v>
      </c>
      <c r="G7" s="295">
        <v>259</v>
      </c>
      <c r="H7" s="93"/>
    </row>
    <row r="8" spans="1:8" s="23" customFormat="1" ht="18.75" customHeight="1" thickBot="1">
      <c r="A8" s="468" t="s">
        <v>377</v>
      </c>
      <c r="B8" s="470">
        <v>115</v>
      </c>
      <c r="C8" s="123">
        <v>0</v>
      </c>
      <c r="D8" s="123">
        <v>6</v>
      </c>
      <c r="E8" s="123">
        <v>28</v>
      </c>
      <c r="F8" s="123">
        <v>44</v>
      </c>
      <c r="G8" s="259">
        <v>37</v>
      </c>
      <c r="H8" s="93"/>
    </row>
    <row r="9" spans="1:8">
      <c r="A9" s="47" t="s">
        <v>412</v>
      </c>
      <c r="B9" s="88"/>
      <c r="C9" s="88"/>
      <c r="D9" s="88"/>
      <c r="E9" s="88"/>
      <c r="F9" s="88"/>
      <c r="G9" s="88"/>
      <c r="H9" s="450"/>
    </row>
    <row r="10" spans="1:8">
      <c r="H10" s="450"/>
    </row>
  </sheetData>
  <mergeCells count="2">
    <mergeCell ref="A2:G2"/>
    <mergeCell ref="A3:G3"/>
  </mergeCells>
  <phoneticPr fontId="2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ColWidth="9" defaultRowHeight="12"/>
  <cols>
    <col min="1" max="1" width="21.125" style="1" customWidth="1"/>
    <col min="2" max="7" width="10.625" style="1" customWidth="1"/>
    <col min="8" max="16384" width="9" style="1"/>
  </cols>
  <sheetData>
    <row r="1" spans="1:7" customFormat="1" ht="30" customHeight="1">
      <c r="A1" s="13"/>
      <c r="B1" s="13"/>
      <c r="C1" s="46"/>
      <c r="D1" s="46"/>
      <c r="E1" s="46"/>
      <c r="F1" s="46"/>
    </row>
    <row r="2" spans="1:7" customFormat="1" ht="22.5" customHeight="1">
      <c r="A2" s="590" t="s">
        <v>446</v>
      </c>
      <c r="B2" s="590"/>
      <c r="C2" s="590"/>
      <c r="D2" s="590"/>
      <c r="E2" s="590"/>
      <c r="F2" s="590"/>
      <c r="G2" s="590"/>
    </row>
    <row r="3" spans="1:7" s="345" customFormat="1" ht="14.25" thickBot="1">
      <c r="A3" s="348" t="s">
        <v>307</v>
      </c>
      <c r="B3" s="348"/>
      <c r="C3" s="348"/>
      <c r="D3" s="348"/>
      <c r="E3" s="348"/>
      <c r="F3" s="348"/>
      <c r="G3" s="451" t="s">
        <v>275</v>
      </c>
    </row>
    <row r="4" spans="1:7" s="345" customFormat="1" ht="18.75" customHeight="1">
      <c r="A4" s="360"/>
      <c r="B4" s="696" t="s">
        <v>308</v>
      </c>
      <c r="C4" s="697"/>
      <c r="D4" s="696" t="s">
        <v>309</v>
      </c>
      <c r="E4" s="697"/>
      <c r="F4" s="696" t="s">
        <v>310</v>
      </c>
      <c r="G4" s="697"/>
    </row>
    <row r="5" spans="1:7" s="345" customFormat="1" ht="18.75" customHeight="1">
      <c r="A5" s="361"/>
      <c r="B5" s="362" t="s">
        <v>311</v>
      </c>
      <c r="C5" s="363" t="s">
        <v>312</v>
      </c>
      <c r="D5" s="362" t="s">
        <v>311</v>
      </c>
      <c r="E5" s="364" t="s">
        <v>312</v>
      </c>
      <c r="F5" s="362" t="s">
        <v>311</v>
      </c>
      <c r="G5" s="364" t="s">
        <v>312</v>
      </c>
    </row>
    <row r="6" spans="1:7" s="345" customFormat="1" ht="18.75" customHeight="1">
      <c r="A6" s="365" t="s">
        <v>313</v>
      </c>
      <c r="B6" s="355">
        <v>2647</v>
      </c>
      <c r="C6" s="366">
        <v>5119</v>
      </c>
      <c r="D6" s="355">
        <v>2088</v>
      </c>
      <c r="E6" s="367">
        <v>5022</v>
      </c>
      <c r="F6" s="355">
        <v>559</v>
      </c>
      <c r="G6" s="367">
        <v>97</v>
      </c>
    </row>
    <row r="7" spans="1:7" s="345" customFormat="1" ht="18.75" customHeight="1" thickBot="1">
      <c r="A7" s="368" t="s">
        <v>314</v>
      </c>
      <c r="B7" s="369">
        <v>877</v>
      </c>
      <c r="C7" s="370">
        <v>988</v>
      </c>
      <c r="D7" s="369">
        <v>603</v>
      </c>
      <c r="E7" s="371">
        <v>739</v>
      </c>
      <c r="F7" s="369">
        <v>274</v>
      </c>
      <c r="G7" s="371">
        <v>250</v>
      </c>
    </row>
    <row r="8" spans="1:7" s="81" customFormat="1" ht="13.5">
      <c r="A8" s="47" t="s">
        <v>412</v>
      </c>
      <c r="B8" s="270"/>
      <c r="C8" s="271"/>
      <c r="D8" s="272"/>
      <c r="E8" s="341"/>
      <c r="F8" s="341"/>
    </row>
    <row r="9" spans="1:7" ht="13.5">
      <c r="A9" s="47" t="s">
        <v>409</v>
      </c>
    </row>
    <row r="10" spans="1:7" s="82" customFormat="1" ht="13.5">
      <c r="A10" s="47" t="s">
        <v>410</v>
      </c>
    </row>
    <row r="11" spans="1:7" ht="13.5" customHeight="1"/>
  </sheetData>
  <mergeCells count="4">
    <mergeCell ref="B4:C4"/>
    <mergeCell ref="D4:E4"/>
    <mergeCell ref="F4:G4"/>
    <mergeCell ref="A2:G2"/>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GridLines="0" zoomScale="90" zoomScaleNormal="90" workbookViewId="0"/>
  </sheetViews>
  <sheetFormatPr defaultRowHeight="13.5"/>
  <cols>
    <col min="1" max="1" width="21.5" customWidth="1"/>
    <col min="2" max="2" width="13.375" style="27" customWidth="1"/>
    <col min="3" max="3" width="13.375" customWidth="1"/>
    <col min="4" max="5" width="12.5" customWidth="1"/>
    <col min="6" max="6" width="12.125" style="27" customWidth="1"/>
    <col min="7" max="7" width="12.125" customWidth="1"/>
    <col min="8" max="10" width="14.375" customWidth="1"/>
    <col min="11" max="13" width="14.375" style="27" customWidth="1"/>
  </cols>
  <sheetData>
    <row r="1" spans="1:13" ht="30" customHeight="1"/>
    <row r="2" spans="1:13" s="22" customFormat="1" ht="22.5" customHeight="1">
      <c r="A2" s="558" t="s">
        <v>315</v>
      </c>
      <c r="B2" s="558"/>
      <c r="C2" s="558"/>
      <c r="D2" s="558"/>
      <c r="E2" s="558"/>
      <c r="F2" s="558"/>
      <c r="G2" s="558"/>
      <c r="H2" s="559" t="s">
        <v>459</v>
      </c>
      <c r="I2" s="559"/>
      <c r="J2" s="559"/>
      <c r="K2" s="559"/>
      <c r="L2" s="559"/>
      <c r="M2" s="559"/>
    </row>
    <row r="3" spans="1:13" s="1" customFormat="1" ht="13.5" customHeight="1" thickBot="1">
      <c r="A3" s="47" t="s">
        <v>272</v>
      </c>
      <c r="B3" s="168"/>
      <c r="C3" s="47"/>
      <c r="D3" s="47"/>
      <c r="E3" s="47"/>
      <c r="F3" s="168"/>
      <c r="G3" s="47"/>
      <c r="H3" s="21"/>
      <c r="I3" s="47"/>
      <c r="J3" s="47"/>
      <c r="K3" s="168"/>
      <c r="L3" s="168"/>
      <c r="M3" s="168"/>
    </row>
    <row r="4" spans="1:13" s="1" customFormat="1" ht="13.5" customHeight="1">
      <c r="A4" s="539" t="s">
        <v>147</v>
      </c>
      <c r="B4" s="701" t="s">
        <v>451</v>
      </c>
      <c r="C4" s="702"/>
      <c r="D4" s="702"/>
      <c r="E4" s="702"/>
      <c r="F4" s="702"/>
      <c r="G4" s="702"/>
      <c r="H4" s="702" t="s">
        <v>452</v>
      </c>
      <c r="I4" s="702"/>
      <c r="J4" s="702"/>
      <c r="K4" s="702"/>
      <c r="L4" s="702"/>
      <c r="M4" s="702"/>
    </row>
    <row r="5" spans="1:13" s="1" customFormat="1" ht="13.5" customHeight="1">
      <c r="A5" s="577"/>
      <c r="B5" s="698" t="s">
        <v>146</v>
      </c>
      <c r="C5" s="700"/>
      <c r="D5" s="698" t="s">
        <v>145</v>
      </c>
      <c r="E5" s="700"/>
      <c r="F5" s="698" t="s">
        <v>144</v>
      </c>
      <c r="G5" s="699"/>
      <c r="H5" s="699" t="s">
        <v>146</v>
      </c>
      <c r="I5" s="700"/>
      <c r="J5" s="698" t="s">
        <v>145</v>
      </c>
      <c r="K5" s="700"/>
      <c r="L5" s="698" t="s">
        <v>144</v>
      </c>
      <c r="M5" s="699"/>
    </row>
    <row r="6" spans="1:13" s="2" customFormat="1" ht="13.5" customHeight="1">
      <c r="A6" s="546"/>
      <c r="B6" s="169" t="s">
        <v>186</v>
      </c>
      <c r="C6" s="494" t="s">
        <v>143</v>
      </c>
      <c r="D6" s="169" t="s">
        <v>186</v>
      </c>
      <c r="E6" s="494" t="s">
        <v>143</v>
      </c>
      <c r="F6" s="169" t="s">
        <v>186</v>
      </c>
      <c r="G6" s="494" t="s">
        <v>143</v>
      </c>
      <c r="H6" s="493" t="s">
        <v>142</v>
      </c>
      <c r="I6" s="207" t="s">
        <v>141</v>
      </c>
      <c r="J6" s="172" t="s">
        <v>186</v>
      </c>
      <c r="K6" s="495" t="s">
        <v>143</v>
      </c>
      <c r="L6" s="495" t="s">
        <v>142</v>
      </c>
      <c r="M6" s="495" t="s">
        <v>141</v>
      </c>
    </row>
    <row r="7" spans="1:13" s="1" customFormat="1" ht="13.5" customHeight="1">
      <c r="A7" s="402" t="s">
        <v>226</v>
      </c>
      <c r="B7" s="173">
        <v>1462000</v>
      </c>
      <c r="C7" s="174">
        <v>7763000</v>
      </c>
      <c r="D7" s="175">
        <v>23900</v>
      </c>
      <c r="E7" s="176">
        <v>104200</v>
      </c>
      <c r="F7" s="176">
        <v>5830</v>
      </c>
      <c r="G7" s="176">
        <v>24200</v>
      </c>
      <c r="H7" s="409">
        <v>1303000</v>
      </c>
      <c r="I7" s="410">
        <v>7007000</v>
      </c>
      <c r="J7" s="411">
        <v>23300</v>
      </c>
      <c r="K7" s="400">
        <v>118800</v>
      </c>
      <c r="L7" s="400">
        <v>5680</v>
      </c>
      <c r="M7" s="400">
        <v>29900</v>
      </c>
    </row>
    <row r="8" spans="1:13" s="1" customFormat="1" ht="13.5" customHeight="1">
      <c r="A8" s="403" t="s">
        <v>140</v>
      </c>
      <c r="B8" s="177">
        <v>212600</v>
      </c>
      <c r="C8" s="178">
        <v>949300</v>
      </c>
      <c r="D8" s="143">
        <v>10600</v>
      </c>
      <c r="E8" s="150">
        <v>39100</v>
      </c>
      <c r="F8" s="150">
        <v>2430</v>
      </c>
      <c r="G8" s="150">
        <v>9690</v>
      </c>
      <c r="H8" s="397">
        <v>220000</v>
      </c>
      <c r="I8" s="412">
        <v>1097000</v>
      </c>
      <c r="J8" s="413">
        <v>11600</v>
      </c>
      <c r="K8" s="401">
        <v>56700</v>
      </c>
      <c r="L8" s="401">
        <v>2950</v>
      </c>
      <c r="M8" s="401">
        <v>15500</v>
      </c>
    </row>
    <row r="9" spans="1:13" s="1" customFormat="1" ht="13.5" customHeight="1">
      <c r="A9" s="403" t="s">
        <v>139</v>
      </c>
      <c r="B9" s="177">
        <v>39300</v>
      </c>
      <c r="C9" s="178">
        <v>144700</v>
      </c>
      <c r="D9" s="143">
        <v>10300</v>
      </c>
      <c r="E9" s="150">
        <v>40800</v>
      </c>
      <c r="F9" s="150">
        <v>4440</v>
      </c>
      <c r="G9" s="150">
        <v>18500</v>
      </c>
      <c r="H9" s="397">
        <v>38200</v>
      </c>
      <c r="I9" s="412">
        <v>157600</v>
      </c>
      <c r="J9" s="413">
        <v>9970</v>
      </c>
      <c r="K9" s="401">
        <v>45700</v>
      </c>
      <c r="L9" s="401">
        <v>4080</v>
      </c>
      <c r="M9" s="401">
        <v>19300</v>
      </c>
    </row>
    <row r="10" spans="1:13" s="1" customFormat="1" ht="13.5" customHeight="1">
      <c r="A10" s="403" t="s">
        <v>227</v>
      </c>
      <c r="B10" s="177">
        <v>141700</v>
      </c>
      <c r="C10" s="178">
        <v>218900</v>
      </c>
      <c r="D10" s="143">
        <v>7750</v>
      </c>
      <c r="E10" s="150">
        <v>10100</v>
      </c>
      <c r="F10" s="150">
        <v>2670</v>
      </c>
      <c r="G10" s="150">
        <v>3210</v>
      </c>
      <c r="H10" s="397">
        <v>146200</v>
      </c>
      <c r="I10" s="412">
        <v>246500</v>
      </c>
      <c r="J10" s="413">
        <v>7850</v>
      </c>
      <c r="K10" s="401">
        <v>7540</v>
      </c>
      <c r="L10" s="401">
        <v>2780</v>
      </c>
      <c r="M10" s="401">
        <v>3170</v>
      </c>
    </row>
    <row r="11" spans="1:13" s="1" customFormat="1" ht="13.5" customHeight="1">
      <c r="A11" s="403" t="s">
        <v>187</v>
      </c>
      <c r="B11" s="179">
        <v>10100</v>
      </c>
      <c r="C11" s="180">
        <v>539200</v>
      </c>
      <c r="D11" s="181">
        <v>157</v>
      </c>
      <c r="E11" s="182">
        <v>14600</v>
      </c>
      <c r="F11" s="183" t="s">
        <v>251</v>
      </c>
      <c r="G11" s="183" t="s">
        <v>251</v>
      </c>
      <c r="H11" s="395">
        <v>9940</v>
      </c>
      <c r="I11" s="429">
        <v>551300</v>
      </c>
      <c r="J11" s="419">
        <v>153</v>
      </c>
      <c r="K11" s="420">
        <v>14800</v>
      </c>
      <c r="L11" s="436" t="s">
        <v>133</v>
      </c>
      <c r="M11" s="436" t="s">
        <v>133</v>
      </c>
    </row>
    <row r="12" spans="1:13" s="1" customFormat="1" ht="13.5" customHeight="1">
      <c r="A12" s="404" t="s">
        <v>228</v>
      </c>
      <c r="B12" s="179">
        <v>2660</v>
      </c>
      <c r="C12" s="180">
        <v>283100</v>
      </c>
      <c r="D12" s="181">
        <v>60</v>
      </c>
      <c r="E12" s="182">
        <v>8160</v>
      </c>
      <c r="F12" s="182">
        <v>14</v>
      </c>
      <c r="G12" s="182">
        <v>2170</v>
      </c>
      <c r="H12" s="395">
        <v>2630</v>
      </c>
      <c r="I12" s="429">
        <v>289700</v>
      </c>
      <c r="J12" s="419">
        <v>54</v>
      </c>
      <c r="K12" s="420">
        <v>7573</v>
      </c>
      <c r="L12" s="420">
        <v>12</v>
      </c>
      <c r="M12" s="420">
        <v>1840</v>
      </c>
    </row>
    <row r="13" spans="1:13" s="1" customFormat="1" ht="13.5" customHeight="1">
      <c r="A13" s="403" t="s">
        <v>138</v>
      </c>
      <c r="B13" s="184">
        <v>11400</v>
      </c>
      <c r="C13" s="185">
        <v>706000</v>
      </c>
      <c r="D13" s="181">
        <v>67</v>
      </c>
      <c r="E13" s="182">
        <v>3150</v>
      </c>
      <c r="F13" s="183" t="s">
        <v>251</v>
      </c>
      <c r="G13" s="183" t="s">
        <v>251</v>
      </c>
      <c r="H13" s="396">
        <v>11400</v>
      </c>
      <c r="I13" s="418">
        <v>725200</v>
      </c>
      <c r="J13" s="419">
        <v>65</v>
      </c>
      <c r="K13" s="420">
        <v>3470</v>
      </c>
      <c r="L13" s="436" t="s">
        <v>133</v>
      </c>
      <c r="M13" s="436" t="s">
        <v>133</v>
      </c>
    </row>
    <row r="14" spans="1:13" s="1" customFormat="1" ht="13.5" customHeight="1">
      <c r="A14" s="404" t="s">
        <v>229</v>
      </c>
      <c r="B14" s="186">
        <v>3870</v>
      </c>
      <c r="C14" s="187">
        <v>384600</v>
      </c>
      <c r="D14" s="181">
        <v>31</v>
      </c>
      <c r="E14" s="182">
        <v>2680</v>
      </c>
      <c r="F14" s="182">
        <v>11</v>
      </c>
      <c r="G14" s="182">
        <v>882</v>
      </c>
      <c r="H14" s="399">
        <v>3840</v>
      </c>
      <c r="I14" s="430">
        <v>394900</v>
      </c>
      <c r="J14" s="419">
        <v>11</v>
      </c>
      <c r="K14" s="420">
        <v>919</v>
      </c>
      <c r="L14" s="420">
        <v>11</v>
      </c>
      <c r="M14" s="420">
        <v>919</v>
      </c>
    </row>
    <row r="15" spans="1:13" s="1" customFormat="1" ht="13.5" customHeight="1">
      <c r="A15" s="403" t="s">
        <v>137</v>
      </c>
      <c r="B15" s="184">
        <v>8420</v>
      </c>
      <c r="C15" s="185">
        <v>297000</v>
      </c>
      <c r="D15" s="181">
        <v>60</v>
      </c>
      <c r="E15" s="182">
        <v>3360</v>
      </c>
      <c r="F15" s="183" t="s">
        <v>251</v>
      </c>
      <c r="G15" s="183" t="s">
        <v>251</v>
      </c>
      <c r="H15" s="396">
        <v>8260</v>
      </c>
      <c r="I15" s="418">
        <v>297700</v>
      </c>
      <c r="J15" s="419">
        <v>59</v>
      </c>
      <c r="K15" s="420">
        <v>3540</v>
      </c>
      <c r="L15" s="436" t="s">
        <v>133</v>
      </c>
      <c r="M15" s="436" t="s">
        <v>133</v>
      </c>
    </row>
    <row r="16" spans="1:13" s="1" customFormat="1" ht="13.5" customHeight="1">
      <c r="A16" s="404" t="s">
        <v>230</v>
      </c>
      <c r="B16" s="188">
        <v>1050</v>
      </c>
      <c r="C16" s="189">
        <v>116200</v>
      </c>
      <c r="D16" s="181">
        <v>14</v>
      </c>
      <c r="E16" s="182">
        <v>2000</v>
      </c>
      <c r="F16" s="182">
        <v>6</v>
      </c>
      <c r="G16" s="182">
        <v>960</v>
      </c>
      <c r="H16" s="431">
        <v>1040</v>
      </c>
      <c r="I16" s="432">
        <v>114500</v>
      </c>
      <c r="J16" s="419">
        <v>11</v>
      </c>
      <c r="K16" s="420">
        <v>1819</v>
      </c>
      <c r="L16" s="420">
        <v>6</v>
      </c>
      <c r="M16" s="420">
        <v>1040</v>
      </c>
    </row>
    <row r="17" spans="1:13" s="1" customFormat="1" ht="13.5" customHeight="1">
      <c r="A17" s="403" t="s">
        <v>136</v>
      </c>
      <c r="B17" s="177">
        <v>25500</v>
      </c>
      <c r="C17" s="178">
        <v>1357000</v>
      </c>
      <c r="D17" s="181">
        <v>2130</v>
      </c>
      <c r="E17" s="182">
        <v>124600</v>
      </c>
      <c r="F17" s="182">
        <v>140</v>
      </c>
      <c r="G17" s="182">
        <v>5990</v>
      </c>
      <c r="H17" s="397">
        <v>25500</v>
      </c>
      <c r="I17" s="412">
        <v>1096000</v>
      </c>
      <c r="J17" s="419">
        <v>2100</v>
      </c>
      <c r="K17" s="420">
        <v>100800</v>
      </c>
      <c r="L17" s="420">
        <v>107</v>
      </c>
      <c r="M17" s="420">
        <v>3220</v>
      </c>
    </row>
    <row r="18" spans="1:13" s="1" customFormat="1" ht="13.5" customHeight="1">
      <c r="A18" s="403" t="s">
        <v>188</v>
      </c>
      <c r="B18" s="190">
        <v>34000</v>
      </c>
      <c r="C18" s="191">
        <v>1434000</v>
      </c>
      <c r="D18" s="181">
        <v>286</v>
      </c>
      <c r="E18" s="182">
        <v>8730</v>
      </c>
      <c r="F18" s="183" t="s">
        <v>251</v>
      </c>
      <c r="G18" s="183" t="s">
        <v>251</v>
      </c>
      <c r="H18" s="398">
        <v>34300</v>
      </c>
      <c r="I18" s="433">
        <v>1485000</v>
      </c>
      <c r="J18" s="434">
        <v>257</v>
      </c>
      <c r="K18" s="420">
        <v>7840</v>
      </c>
      <c r="L18" s="436" t="s">
        <v>133</v>
      </c>
      <c r="M18" s="436" t="s">
        <v>133</v>
      </c>
    </row>
    <row r="19" spans="1:13" s="1" customFormat="1" ht="13.5" customHeight="1">
      <c r="A19" s="405" t="s">
        <v>231</v>
      </c>
      <c r="B19" s="184">
        <v>15100</v>
      </c>
      <c r="C19" s="185">
        <v>598800</v>
      </c>
      <c r="D19" s="181">
        <v>224</v>
      </c>
      <c r="E19" s="182">
        <v>6850</v>
      </c>
      <c r="F19" s="144" t="s">
        <v>251</v>
      </c>
      <c r="G19" s="147" t="s">
        <v>251</v>
      </c>
      <c r="H19" s="396">
        <v>15000</v>
      </c>
      <c r="I19" s="418">
        <v>595900</v>
      </c>
      <c r="J19" s="434">
        <v>92</v>
      </c>
      <c r="K19" s="435">
        <v>3020</v>
      </c>
      <c r="L19" s="434" t="s">
        <v>133</v>
      </c>
      <c r="M19" s="435" t="s">
        <v>133</v>
      </c>
    </row>
    <row r="20" spans="1:13" s="1" customFormat="1" ht="13.5" customHeight="1">
      <c r="A20" s="406" t="s">
        <v>189</v>
      </c>
      <c r="B20" s="184">
        <v>29800</v>
      </c>
      <c r="C20" s="185">
        <v>1254000</v>
      </c>
      <c r="D20" s="144" t="s">
        <v>133</v>
      </c>
      <c r="E20" s="147" t="s">
        <v>251</v>
      </c>
      <c r="F20" s="144" t="s">
        <v>251</v>
      </c>
      <c r="G20" s="147" t="s">
        <v>251</v>
      </c>
      <c r="H20" s="396">
        <v>29200</v>
      </c>
      <c r="I20" s="418">
        <v>1251000</v>
      </c>
      <c r="J20" s="434" t="s">
        <v>251</v>
      </c>
      <c r="K20" s="434" t="s">
        <v>251</v>
      </c>
      <c r="L20" s="434" t="s">
        <v>133</v>
      </c>
      <c r="M20" s="435" t="s">
        <v>133</v>
      </c>
    </row>
    <row r="21" spans="1:13" s="1" customFormat="1" ht="13.5" customHeight="1">
      <c r="A21" s="405" t="s">
        <v>232</v>
      </c>
      <c r="B21" s="184">
        <v>19900</v>
      </c>
      <c r="C21" s="185">
        <v>824300</v>
      </c>
      <c r="D21" s="144" t="s">
        <v>133</v>
      </c>
      <c r="E21" s="147" t="s">
        <v>251</v>
      </c>
      <c r="F21" s="144" t="s">
        <v>251</v>
      </c>
      <c r="G21" s="147" t="s">
        <v>251</v>
      </c>
      <c r="H21" s="396">
        <v>19500</v>
      </c>
      <c r="I21" s="418">
        <v>826700</v>
      </c>
      <c r="J21" s="434" t="s">
        <v>251</v>
      </c>
      <c r="K21" s="434" t="s">
        <v>251</v>
      </c>
      <c r="L21" s="434" t="s">
        <v>133</v>
      </c>
      <c r="M21" s="435" t="s">
        <v>133</v>
      </c>
    </row>
    <row r="22" spans="1:13" s="1" customFormat="1" ht="13.5" customHeight="1">
      <c r="A22" s="406" t="s">
        <v>190</v>
      </c>
      <c r="B22" s="184">
        <v>3920</v>
      </c>
      <c r="C22" s="185">
        <v>55000</v>
      </c>
      <c r="D22" s="181">
        <v>413</v>
      </c>
      <c r="E22" s="182">
        <v>5120</v>
      </c>
      <c r="F22" s="144" t="s">
        <v>251</v>
      </c>
      <c r="G22" s="147" t="s">
        <v>251</v>
      </c>
      <c r="H22" s="396">
        <v>3980</v>
      </c>
      <c r="I22" s="418">
        <v>51500</v>
      </c>
      <c r="J22" s="419">
        <v>454</v>
      </c>
      <c r="K22" s="420">
        <v>6450</v>
      </c>
      <c r="L22" s="434" t="s">
        <v>133</v>
      </c>
      <c r="M22" s="435" t="s">
        <v>133</v>
      </c>
    </row>
    <row r="23" spans="1:13" s="1" customFormat="1" ht="13.5" customHeight="1">
      <c r="A23" s="406" t="s">
        <v>191</v>
      </c>
      <c r="B23" s="186">
        <v>19600</v>
      </c>
      <c r="C23" s="187">
        <v>213900</v>
      </c>
      <c r="D23" s="181">
        <v>120</v>
      </c>
      <c r="E23" s="182">
        <v>821</v>
      </c>
      <c r="F23" s="182">
        <v>50</v>
      </c>
      <c r="G23" s="182">
        <v>375</v>
      </c>
      <c r="H23" s="399">
        <v>19300</v>
      </c>
      <c r="I23" s="430">
        <v>210500</v>
      </c>
      <c r="J23" s="419">
        <v>114</v>
      </c>
      <c r="K23" s="420">
        <v>860</v>
      </c>
      <c r="L23" s="420">
        <v>46</v>
      </c>
      <c r="M23" s="420">
        <v>354</v>
      </c>
    </row>
    <row r="24" spans="1:13" s="1" customFormat="1" ht="13.5" customHeight="1">
      <c r="A24" s="406" t="s">
        <v>192</v>
      </c>
      <c r="B24" s="184">
        <v>4800</v>
      </c>
      <c r="C24" s="185">
        <v>26700</v>
      </c>
      <c r="D24" s="181">
        <v>127</v>
      </c>
      <c r="E24" s="182">
        <v>2430</v>
      </c>
      <c r="F24" s="144" t="s">
        <v>251</v>
      </c>
      <c r="G24" s="147" t="s">
        <v>251</v>
      </c>
      <c r="H24" s="396">
        <v>4500</v>
      </c>
      <c r="I24" s="418">
        <v>25200</v>
      </c>
      <c r="J24" s="419">
        <v>120</v>
      </c>
      <c r="K24" s="420">
        <v>2520</v>
      </c>
      <c r="L24" s="434" t="s">
        <v>133</v>
      </c>
      <c r="M24" s="435" t="s">
        <v>133</v>
      </c>
    </row>
    <row r="25" spans="1:13" s="1" customFormat="1" ht="13.5" customHeight="1">
      <c r="A25" s="403" t="s">
        <v>135</v>
      </c>
      <c r="B25" s="184">
        <v>5020</v>
      </c>
      <c r="C25" s="185">
        <v>159200</v>
      </c>
      <c r="D25" s="181">
        <v>175</v>
      </c>
      <c r="E25" s="182">
        <v>7560</v>
      </c>
      <c r="F25" s="144" t="s">
        <v>251</v>
      </c>
      <c r="G25" s="147" t="s">
        <v>251</v>
      </c>
      <c r="H25" s="396">
        <v>4930</v>
      </c>
      <c r="I25" s="418">
        <v>164800</v>
      </c>
      <c r="J25" s="419">
        <v>160</v>
      </c>
      <c r="K25" s="420">
        <v>7380</v>
      </c>
      <c r="L25" s="434" t="s">
        <v>133</v>
      </c>
      <c r="M25" s="435" t="s">
        <v>133</v>
      </c>
    </row>
    <row r="26" spans="1:13" s="1" customFormat="1" ht="13.5" customHeight="1">
      <c r="A26" s="340" t="s">
        <v>134</v>
      </c>
      <c r="B26" s="192">
        <v>37800</v>
      </c>
      <c r="C26" s="193">
        <v>765800</v>
      </c>
      <c r="D26" s="194">
        <v>1950</v>
      </c>
      <c r="E26" s="195">
        <v>44900</v>
      </c>
      <c r="F26" s="144" t="s">
        <v>251</v>
      </c>
      <c r="G26" s="147" t="s">
        <v>251</v>
      </c>
      <c r="H26" s="414">
        <v>37000</v>
      </c>
      <c r="I26" s="415">
        <v>749000</v>
      </c>
      <c r="J26" s="416">
        <v>1860</v>
      </c>
      <c r="K26" s="417">
        <v>46900</v>
      </c>
      <c r="L26" s="434" t="s">
        <v>133</v>
      </c>
      <c r="M26" s="435" t="s">
        <v>133</v>
      </c>
    </row>
    <row r="27" spans="1:13" s="1" customFormat="1" ht="13.5" customHeight="1">
      <c r="A27" s="405" t="s">
        <v>193</v>
      </c>
      <c r="B27" s="184">
        <v>377</v>
      </c>
      <c r="C27" s="185">
        <v>18400</v>
      </c>
      <c r="D27" s="181">
        <v>120</v>
      </c>
      <c r="E27" s="182">
        <v>6500</v>
      </c>
      <c r="F27" s="144" t="s">
        <v>251</v>
      </c>
      <c r="G27" s="147" t="s">
        <v>251</v>
      </c>
      <c r="H27" s="396">
        <v>360</v>
      </c>
      <c r="I27" s="418">
        <v>18200</v>
      </c>
      <c r="J27" s="419">
        <v>116</v>
      </c>
      <c r="K27" s="420">
        <v>6540</v>
      </c>
      <c r="L27" s="434" t="s">
        <v>133</v>
      </c>
      <c r="M27" s="435" t="s">
        <v>133</v>
      </c>
    </row>
    <row r="28" spans="1:13" s="1" customFormat="1" ht="13.5" customHeight="1">
      <c r="A28" s="407" t="s">
        <v>233</v>
      </c>
      <c r="B28" s="196">
        <v>10700</v>
      </c>
      <c r="C28" s="197">
        <v>170500</v>
      </c>
      <c r="D28" s="198">
        <v>180</v>
      </c>
      <c r="E28" s="199">
        <v>3200</v>
      </c>
      <c r="F28" s="144" t="s">
        <v>251</v>
      </c>
      <c r="G28" s="147" t="s">
        <v>251</v>
      </c>
      <c r="H28" s="421">
        <v>10300</v>
      </c>
      <c r="I28" s="422">
        <v>184700</v>
      </c>
      <c r="J28" s="423">
        <v>172</v>
      </c>
      <c r="K28" s="424">
        <v>3900</v>
      </c>
      <c r="L28" s="434" t="s">
        <v>133</v>
      </c>
      <c r="M28" s="435" t="s">
        <v>133</v>
      </c>
    </row>
    <row r="29" spans="1:13" s="1" customFormat="1" ht="13.5" customHeight="1" thickBot="1">
      <c r="A29" s="408" t="s">
        <v>184</v>
      </c>
      <c r="B29" s="200">
        <v>1900</v>
      </c>
      <c r="C29" s="201">
        <v>22500</v>
      </c>
      <c r="D29" s="202">
        <v>46</v>
      </c>
      <c r="E29" s="203">
        <v>580</v>
      </c>
      <c r="F29" s="204" t="s">
        <v>251</v>
      </c>
      <c r="G29" s="205" t="s">
        <v>251</v>
      </c>
      <c r="H29" s="425">
        <v>1880</v>
      </c>
      <c r="I29" s="426">
        <v>19700</v>
      </c>
      <c r="J29" s="427">
        <v>45</v>
      </c>
      <c r="K29" s="428">
        <v>540</v>
      </c>
      <c r="L29" s="437" t="s">
        <v>133</v>
      </c>
      <c r="M29" s="438" t="s">
        <v>133</v>
      </c>
    </row>
    <row r="30" spans="1:13" s="8" customFormat="1" ht="13.5" customHeight="1" thickBot="1">
      <c r="A30" s="47"/>
      <c r="B30" s="168"/>
      <c r="C30" s="168"/>
      <c r="D30" s="168"/>
      <c r="E30" s="168"/>
      <c r="F30" s="168"/>
      <c r="G30" s="168"/>
      <c r="H30" s="168"/>
      <c r="I30" s="168"/>
      <c r="J30" s="47"/>
      <c r="K30" s="47"/>
      <c r="L30" s="47"/>
      <c r="M30" s="47"/>
    </row>
    <row r="31" spans="1:13" s="1" customFormat="1" ht="13.5" customHeight="1">
      <c r="A31" s="539" t="s">
        <v>147</v>
      </c>
      <c r="B31" s="701" t="s">
        <v>453</v>
      </c>
      <c r="C31" s="702"/>
      <c r="D31" s="702"/>
      <c r="E31" s="702"/>
      <c r="F31" s="702"/>
      <c r="G31" s="702"/>
      <c r="H31" s="702" t="s">
        <v>454</v>
      </c>
      <c r="I31" s="702"/>
      <c r="J31" s="702"/>
      <c r="K31" s="702"/>
      <c r="L31" s="702"/>
      <c r="M31" s="702"/>
    </row>
    <row r="32" spans="1:13" s="1" customFormat="1" ht="13.5" customHeight="1">
      <c r="A32" s="577"/>
      <c r="B32" s="698" t="s">
        <v>146</v>
      </c>
      <c r="C32" s="700"/>
      <c r="D32" s="698" t="s">
        <v>145</v>
      </c>
      <c r="E32" s="700"/>
      <c r="F32" s="698" t="s">
        <v>144</v>
      </c>
      <c r="G32" s="699"/>
      <c r="H32" s="699" t="s">
        <v>146</v>
      </c>
      <c r="I32" s="700"/>
      <c r="J32" s="698" t="s">
        <v>145</v>
      </c>
      <c r="K32" s="700"/>
      <c r="L32" s="698" t="s">
        <v>144</v>
      </c>
      <c r="M32" s="699"/>
    </row>
    <row r="33" spans="1:13" s="2" customFormat="1" ht="13.5" customHeight="1">
      <c r="A33" s="546"/>
      <c r="B33" s="169" t="s">
        <v>186</v>
      </c>
      <c r="C33" s="170" t="s">
        <v>143</v>
      </c>
      <c r="D33" s="169" t="s">
        <v>186</v>
      </c>
      <c r="E33" s="170" t="s">
        <v>143</v>
      </c>
      <c r="F33" s="169" t="s">
        <v>186</v>
      </c>
      <c r="G33" s="170" t="s">
        <v>143</v>
      </c>
      <c r="H33" s="206" t="s">
        <v>142</v>
      </c>
      <c r="I33" s="207" t="s">
        <v>141</v>
      </c>
      <c r="J33" s="172" t="s">
        <v>186</v>
      </c>
      <c r="K33" s="171" t="s">
        <v>143</v>
      </c>
      <c r="L33" s="171" t="s">
        <v>142</v>
      </c>
      <c r="M33" s="171" t="s">
        <v>141</v>
      </c>
    </row>
    <row r="34" spans="1:13" s="1" customFormat="1" ht="13.5" customHeight="1">
      <c r="A34" s="402" t="s">
        <v>226</v>
      </c>
      <c r="B34" s="173">
        <v>1355000</v>
      </c>
      <c r="C34" s="174">
        <v>7269000</v>
      </c>
      <c r="D34" s="175">
        <v>22800</v>
      </c>
      <c r="E34" s="176">
        <v>117200</v>
      </c>
      <c r="F34" s="176">
        <v>5550</v>
      </c>
      <c r="G34" s="176">
        <v>28300</v>
      </c>
      <c r="H34" s="409">
        <v>1344000</v>
      </c>
      <c r="I34" s="410">
        <v>7165000</v>
      </c>
      <c r="J34" s="411">
        <v>22200</v>
      </c>
      <c r="K34" s="400">
        <v>115700</v>
      </c>
      <c r="L34" s="400">
        <v>5470</v>
      </c>
      <c r="M34" s="400">
        <v>29000</v>
      </c>
    </row>
    <row r="35" spans="1:13" s="1" customFormat="1" ht="13.5" customHeight="1">
      <c r="A35" s="403" t="s">
        <v>140</v>
      </c>
      <c r="B35" s="177">
        <v>227300</v>
      </c>
      <c r="C35" s="178">
        <v>993500</v>
      </c>
      <c r="D35" s="143">
        <v>12100</v>
      </c>
      <c r="E35" s="150">
        <v>56600</v>
      </c>
      <c r="F35" s="150">
        <v>3300</v>
      </c>
      <c r="G35" s="150">
        <v>16600</v>
      </c>
      <c r="H35" s="397">
        <v>231700</v>
      </c>
      <c r="I35" s="412">
        <v>1094000</v>
      </c>
      <c r="J35" s="413">
        <v>12200</v>
      </c>
      <c r="K35" s="401">
        <v>50900</v>
      </c>
      <c r="L35" s="401">
        <v>3400</v>
      </c>
      <c r="M35" s="401">
        <v>15200</v>
      </c>
    </row>
    <row r="36" spans="1:13" s="1" customFormat="1" ht="13.5" customHeight="1">
      <c r="A36" s="403" t="s">
        <v>139</v>
      </c>
      <c r="B36" s="177">
        <v>38100</v>
      </c>
      <c r="C36" s="178">
        <v>151200</v>
      </c>
      <c r="D36" s="143">
        <v>9670</v>
      </c>
      <c r="E36" s="150">
        <v>46200</v>
      </c>
      <c r="F36" s="150">
        <v>3780</v>
      </c>
      <c r="G36" s="150">
        <v>19000</v>
      </c>
      <c r="H36" s="397">
        <v>38900</v>
      </c>
      <c r="I36" s="412">
        <v>151300</v>
      </c>
      <c r="J36" s="413">
        <v>9600</v>
      </c>
      <c r="K36" s="401">
        <v>42800</v>
      </c>
      <c r="L36" s="401">
        <v>3700</v>
      </c>
      <c r="M36" s="401">
        <v>17300</v>
      </c>
    </row>
    <row r="37" spans="1:13" s="1" customFormat="1" ht="13.5" customHeight="1">
      <c r="A37" s="403" t="s">
        <v>227</v>
      </c>
      <c r="B37" s="177">
        <v>151600</v>
      </c>
      <c r="C37" s="178">
        <v>242800</v>
      </c>
      <c r="D37" s="143">
        <v>7630</v>
      </c>
      <c r="E37" s="150">
        <v>8930</v>
      </c>
      <c r="F37" s="150">
        <v>2820</v>
      </c>
      <c r="G37" s="150">
        <v>3190</v>
      </c>
      <c r="H37" s="397">
        <v>154700</v>
      </c>
      <c r="I37" s="412">
        <v>260800</v>
      </c>
      <c r="J37" s="413">
        <v>7360</v>
      </c>
      <c r="K37" s="401">
        <v>15500</v>
      </c>
      <c r="L37" s="401">
        <v>2710</v>
      </c>
      <c r="M37" s="401">
        <v>6050</v>
      </c>
    </row>
    <row r="38" spans="1:13" s="1" customFormat="1" ht="13.5" customHeight="1">
      <c r="A38" s="403" t="s">
        <v>187</v>
      </c>
      <c r="B38" s="179">
        <v>9770</v>
      </c>
      <c r="C38" s="180">
        <v>548600</v>
      </c>
      <c r="D38" s="181">
        <v>153</v>
      </c>
      <c r="E38" s="182">
        <v>15300</v>
      </c>
      <c r="F38" s="183" t="s">
        <v>251</v>
      </c>
      <c r="G38" s="183" t="s">
        <v>251</v>
      </c>
      <c r="H38" s="395">
        <v>9490</v>
      </c>
      <c r="I38" s="429">
        <v>530200</v>
      </c>
      <c r="J38" s="419">
        <v>158</v>
      </c>
      <c r="K38" s="420">
        <v>15200</v>
      </c>
      <c r="L38" s="436">
        <v>26</v>
      </c>
      <c r="M38" s="436">
        <v>2811</v>
      </c>
    </row>
    <row r="39" spans="1:13" s="1" customFormat="1" ht="13.5" customHeight="1">
      <c r="A39" s="404" t="s">
        <v>228</v>
      </c>
      <c r="B39" s="179">
        <v>2580</v>
      </c>
      <c r="C39" s="180">
        <v>286100</v>
      </c>
      <c r="D39" s="181">
        <v>60</v>
      </c>
      <c r="E39" s="182">
        <v>8880</v>
      </c>
      <c r="F39" s="182">
        <v>12</v>
      </c>
      <c r="G39" s="182">
        <v>1950</v>
      </c>
      <c r="H39" s="395">
        <v>2490</v>
      </c>
      <c r="I39" s="429">
        <v>272000</v>
      </c>
      <c r="J39" s="419">
        <v>64</v>
      </c>
      <c r="K39" s="420">
        <v>8640</v>
      </c>
      <c r="L39" s="420">
        <v>12</v>
      </c>
      <c r="M39" s="420">
        <v>1930</v>
      </c>
    </row>
    <row r="40" spans="1:13" s="1" customFormat="1" ht="13.5" customHeight="1">
      <c r="A40" s="403" t="s">
        <v>138</v>
      </c>
      <c r="B40" s="184">
        <v>11200</v>
      </c>
      <c r="C40" s="185">
        <v>707900</v>
      </c>
      <c r="D40" s="181">
        <v>64</v>
      </c>
      <c r="E40" s="182">
        <v>3240</v>
      </c>
      <c r="F40" s="183" t="s">
        <v>251</v>
      </c>
      <c r="G40" s="183" t="s">
        <v>251</v>
      </c>
      <c r="H40" s="396">
        <v>10900</v>
      </c>
      <c r="I40" s="418">
        <v>681400</v>
      </c>
      <c r="J40" s="419">
        <v>60</v>
      </c>
      <c r="K40" s="420">
        <v>3090</v>
      </c>
      <c r="L40" s="436" t="s">
        <v>133</v>
      </c>
      <c r="M40" s="436" t="s">
        <v>133</v>
      </c>
    </row>
    <row r="41" spans="1:13" s="1" customFormat="1" ht="13.5" customHeight="1">
      <c r="A41" s="404" t="s">
        <v>229</v>
      </c>
      <c r="B41" s="186">
        <v>3790</v>
      </c>
      <c r="C41" s="187">
        <v>385900</v>
      </c>
      <c r="D41" s="181">
        <v>29</v>
      </c>
      <c r="E41" s="182">
        <v>2710</v>
      </c>
      <c r="F41" s="182">
        <v>10</v>
      </c>
      <c r="G41" s="182">
        <v>875</v>
      </c>
      <c r="H41" s="399">
        <v>3680</v>
      </c>
      <c r="I41" s="430">
        <v>377800</v>
      </c>
      <c r="J41" s="419">
        <v>27</v>
      </c>
      <c r="K41" s="420">
        <v>2580</v>
      </c>
      <c r="L41" s="420">
        <v>8</v>
      </c>
      <c r="M41" s="420">
        <v>808</v>
      </c>
    </row>
    <row r="42" spans="1:13" s="1" customFormat="1" ht="13.5" customHeight="1">
      <c r="A42" s="403" t="s">
        <v>137</v>
      </c>
      <c r="B42" s="184">
        <v>7950</v>
      </c>
      <c r="C42" s="185">
        <v>294600</v>
      </c>
      <c r="D42" s="181">
        <v>58</v>
      </c>
      <c r="E42" s="182">
        <v>3080</v>
      </c>
      <c r="F42" s="183" t="s">
        <v>251</v>
      </c>
      <c r="G42" s="183" t="s">
        <v>251</v>
      </c>
      <c r="H42" s="396">
        <v>7730</v>
      </c>
      <c r="I42" s="418">
        <v>288800</v>
      </c>
      <c r="J42" s="419">
        <v>57</v>
      </c>
      <c r="K42" s="420">
        <v>2720</v>
      </c>
      <c r="L42" s="436" t="s">
        <v>133</v>
      </c>
      <c r="M42" s="436" t="s">
        <v>133</v>
      </c>
    </row>
    <row r="43" spans="1:13" s="1" customFormat="1" ht="13.5" customHeight="1">
      <c r="A43" s="404" t="s">
        <v>230</v>
      </c>
      <c r="B43" s="188">
        <v>1030</v>
      </c>
      <c r="C43" s="189">
        <v>114600</v>
      </c>
      <c r="D43" s="181">
        <v>13</v>
      </c>
      <c r="E43" s="182">
        <v>1690</v>
      </c>
      <c r="F43" s="182">
        <v>6</v>
      </c>
      <c r="G43" s="182">
        <v>851</v>
      </c>
      <c r="H43" s="431">
        <v>1030</v>
      </c>
      <c r="I43" s="432">
        <v>114900</v>
      </c>
      <c r="J43" s="419">
        <v>13</v>
      </c>
      <c r="K43" s="420">
        <v>1590</v>
      </c>
      <c r="L43" s="420">
        <v>6</v>
      </c>
      <c r="M43" s="420">
        <v>750</v>
      </c>
    </row>
    <row r="44" spans="1:13" s="1" customFormat="1" ht="13.5" customHeight="1">
      <c r="A44" s="403" t="s">
        <v>136</v>
      </c>
      <c r="B44" s="177">
        <v>25200</v>
      </c>
      <c r="C44" s="178">
        <v>1219000</v>
      </c>
      <c r="D44" s="181">
        <v>2010</v>
      </c>
      <c r="E44" s="182">
        <v>84000</v>
      </c>
      <c r="F44" s="182">
        <v>105</v>
      </c>
      <c r="G44" s="182">
        <v>3480</v>
      </c>
      <c r="H44" s="397">
        <v>25500</v>
      </c>
      <c r="I44" s="412">
        <v>1174000</v>
      </c>
      <c r="J44" s="419">
        <v>2130</v>
      </c>
      <c r="K44" s="420">
        <v>97600</v>
      </c>
      <c r="L44" s="420">
        <v>115</v>
      </c>
      <c r="M44" s="420">
        <v>4000</v>
      </c>
    </row>
    <row r="45" spans="1:13" s="1" customFormat="1" ht="13.5" customHeight="1">
      <c r="A45" s="403" t="s">
        <v>188</v>
      </c>
      <c r="B45" s="190">
        <v>33900</v>
      </c>
      <c r="C45" s="191">
        <v>1458000</v>
      </c>
      <c r="D45" s="181">
        <v>260</v>
      </c>
      <c r="E45" s="182">
        <v>7970</v>
      </c>
      <c r="F45" s="183" t="s">
        <v>251</v>
      </c>
      <c r="G45" s="183" t="s">
        <v>251</v>
      </c>
      <c r="H45" s="398">
        <v>33700</v>
      </c>
      <c r="I45" s="433">
        <v>1434000</v>
      </c>
      <c r="J45" s="434">
        <v>234</v>
      </c>
      <c r="K45" s="420">
        <v>6610</v>
      </c>
      <c r="L45" s="436" t="s">
        <v>133</v>
      </c>
      <c r="M45" s="436" t="s">
        <v>133</v>
      </c>
    </row>
    <row r="46" spans="1:13" s="1" customFormat="1" ht="13.5" customHeight="1">
      <c r="A46" s="405" t="s">
        <v>231</v>
      </c>
      <c r="B46" s="184">
        <v>15000</v>
      </c>
      <c r="C46" s="185">
        <v>598500</v>
      </c>
      <c r="D46" s="181">
        <v>199</v>
      </c>
      <c r="E46" s="182">
        <v>6170</v>
      </c>
      <c r="F46" s="144" t="s">
        <v>251</v>
      </c>
      <c r="G46" s="147" t="s">
        <v>251</v>
      </c>
      <c r="H46" s="396">
        <v>14800</v>
      </c>
      <c r="I46" s="418">
        <v>597600</v>
      </c>
      <c r="J46" s="434">
        <v>179</v>
      </c>
      <c r="K46" s="435">
        <v>5120</v>
      </c>
      <c r="L46" s="434" t="s">
        <v>133</v>
      </c>
      <c r="M46" s="435" t="s">
        <v>133</v>
      </c>
    </row>
    <row r="47" spans="1:13" s="1" customFormat="1" ht="13.5" customHeight="1">
      <c r="A47" s="406" t="s">
        <v>189</v>
      </c>
      <c r="B47" s="184">
        <v>28100</v>
      </c>
      <c r="C47" s="185">
        <v>1181000</v>
      </c>
      <c r="D47" s="144">
        <v>73</v>
      </c>
      <c r="E47" s="147">
        <v>2490</v>
      </c>
      <c r="F47" s="144" t="s">
        <v>251</v>
      </c>
      <c r="G47" s="147" t="s">
        <v>251</v>
      </c>
      <c r="H47" s="396">
        <v>27300</v>
      </c>
      <c r="I47" s="418">
        <v>1141000</v>
      </c>
      <c r="J47" s="434" t="s">
        <v>251</v>
      </c>
      <c r="K47" s="434" t="s">
        <v>251</v>
      </c>
      <c r="L47" s="434" t="s">
        <v>133</v>
      </c>
      <c r="M47" s="435" t="s">
        <v>133</v>
      </c>
    </row>
    <row r="48" spans="1:13" s="1" customFormat="1" ht="13.5" customHeight="1">
      <c r="A48" s="405" t="s">
        <v>232</v>
      </c>
      <c r="B48" s="184">
        <v>18800</v>
      </c>
      <c r="C48" s="185">
        <v>784400</v>
      </c>
      <c r="D48" s="144">
        <v>63</v>
      </c>
      <c r="E48" s="147">
        <v>2220</v>
      </c>
      <c r="F48" s="144" t="s">
        <v>251</v>
      </c>
      <c r="G48" s="147" t="s">
        <v>251</v>
      </c>
      <c r="H48" s="396">
        <v>18100</v>
      </c>
      <c r="I48" s="418">
        <v>747000</v>
      </c>
      <c r="J48" s="434" t="s">
        <v>251</v>
      </c>
      <c r="K48" s="434" t="s">
        <v>251</v>
      </c>
      <c r="L48" s="434" t="s">
        <v>133</v>
      </c>
      <c r="M48" s="435" t="s">
        <v>133</v>
      </c>
    </row>
    <row r="49" spans="1:13" s="1" customFormat="1" ht="13.5" customHeight="1">
      <c r="A49" s="406" t="s">
        <v>190</v>
      </c>
      <c r="B49" s="184">
        <v>4020</v>
      </c>
      <c r="C49" s="185">
        <v>56200</v>
      </c>
      <c r="D49" s="181">
        <v>461</v>
      </c>
      <c r="E49" s="182">
        <v>7330</v>
      </c>
      <c r="F49" s="144" t="s">
        <v>251</v>
      </c>
      <c r="G49" s="147" t="s">
        <v>251</v>
      </c>
      <c r="H49" s="396">
        <v>4040</v>
      </c>
      <c r="I49" s="418">
        <v>56200</v>
      </c>
      <c r="J49" s="419">
        <v>455</v>
      </c>
      <c r="K49" s="420">
        <v>5820</v>
      </c>
      <c r="L49" s="434" t="s">
        <v>133</v>
      </c>
      <c r="M49" s="435" t="s">
        <v>133</v>
      </c>
    </row>
    <row r="50" spans="1:13" s="1" customFormat="1" ht="13.5" customHeight="1">
      <c r="A50" s="406" t="s">
        <v>191</v>
      </c>
      <c r="B50" s="186">
        <v>18900</v>
      </c>
      <c r="C50" s="187">
        <v>209800</v>
      </c>
      <c r="D50" s="181">
        <v>115</v>
      </c>
      <c r="E50" s="182">
        <v>884</v>
      </c>
      <c r="F50" s="182">
        <v>46</v>
      </c>
      <c r="G50" s="182">
        <v>442</v>
      </c>
      <c r="H50" s="399">
        <v>18700</v>
      </c>
      <c r="I50" s="430">
        <v>206800</v>
      </c>
      <c r="J50" s="419">
        <v>112</v>
      </c>
      <c r="K50" s="420">
        <v>893</v>
      </c>
      <c r="L50" s="420">
        <v>45</v>
      </c>
      <c r="M50" s="420">
        <v>455</v>
      </c>
    </row>
    <row r="51" spans="1:13" s="1" customFormat="1" ht="13.5" customHeight="1">
      <c r="A51" s="406" t="s">
        <v>192</v>
      </c>
      <c r="B51" s="184">
        <v>4360</v>
      </c>
      <c r="C51" s="185">
        <v>26000</v>
      </c>
      <c r="D51" s="181">
        <v>116</v>
      </c>
      <c r="E51" s="182">
        <v>2270</v>
      </c>
      <c r="F51" s="144" t="s">
        <v>251</v>
      </c>
      <c r="G51" s="147" t="s">
        <v>251</v>
      </c>
      <c r="H51" s="396">
        <v>4140</v>
      </c>
      <c r="I51" s="418">
        <v>24600</v>
      </c>
      <c r="J51" s="419">
        <v>113</v>
      </c>
      <c r="K51" s="420">
        <v>2250</v>
      </c>
      <c r="L51" s="434" t="s">
        <v>133</v>
      </c>
      <c r="M51" s="435" t="s">
        <v>133</v>
      </c>
    </row>
    <row r="52" spans="1:13" s="1" customFormat="1" ht="13.5" customHeight="1">
      <c r="A52" s="403" t="s">
        <v>135</v>
      </c>
      <c r="B52" s="184">
        <v>4850</v>
      </c>
      <c r="C52" s="185">
        <v>161100</v>
      </c>
      <c r="D52" s="181">
        <v>157</v>
      </c>
      <c r="E52" s="182">
        <v>6720</v>
      </c>
      <c r="F52" s="144" t="s">
        <v>251</v>
      </c>
      <c r="G52" s="147" t="s">
        <v>251</v>
      </c>
      <c r="H52" s="396">
        <v>4780</v>
      </c>
      <c r="I52" s="418">
        <v>161800</v>
      </c>
      <c r="J52" s="419">
        <v>150</v>
      </c>
      <c r="K52" s="420">
        <v>6620</v>
      </c>
      <c r="L52" s="434" t="s">
        <v>133</v>
      </c>
      <c r="M52" s="435" t="s">
        <v>133</v>
      </c>
    </row>
    <row r="53" spans="1:13" s="1" customFormat="1" ht="13.5" customHeight="1">
      <c r="A53" s="340" t="s">
        <v>134</v>
      </c>
      <c r="B53" s="192">
        <v>36200</v>
      </c>
      <c r="C53" s="193">
        <v>682200</v>
      </c>
      <c r="D53" s="194">
        <v>1770</v>
      </c>
      <c r="E53" s="195">
        <v>38900</v>
      </c>
      <c r="F53" s="144" t="s">
        <v>251</v>
      </c>
      <c r="G53" s="147" t="s">
        <v>251</v>
      </c>
      <c r="H53" s="414">
        <v>35400</v>
      </c>
      <c r="I53" s="415">
        <v>681600</v>
      </c>
      <c r="J53" s="416">
        <v>1690</v>
      </c>
      <c r="K53" s="417">
        <v>40400</v>
      </c>
      <c r="L53" s="434" t="s">
        <v>133</v>
      </c>
      <c r="M53" s="435" t="s">
        <v>133</v>
      </c>
    </row>
    <row r="54" spans="1:13" s="1" customFormat="1" ht="13.5" customHeight="1">
      <c r="A54" s="405" t="s">
        <v>193</v>
      </c>
      <c r="B54" s="184">
        <v>345</v>
      </c>
      <c r="C54" s="185">
        <v>17200</v>
      </c>
      <c r="D54" s="181">
        <v>111</v>
      </c>
      <c r="E54" s="182">
        <v>6180</v>
      </c>
      <c r="F54" s="144" t="s">
        <v>251</v>
      </c>
      <c r="G54" s="147" t="s">
        <v>251</v>
      </c>
      <c r="H54" s="396">
        <v>327</v>
      </c>
      <c r="I54" s="418">
        <v>16400</v>
      </c>
      <c r="J54" s="419">
        <v>104</v>
      </c>
      <c r="K54" s="420">
        <v>5900</v>
      </c>
      <c r="L54" s="434" t="s">
        <v>133</v>
      </c>
      <c r="M54" s="435" t="s">
        <v>133</v>
      </c>
    </row>
    <row r="55" spans="1:13" s="1" customFormat="1" ht="13.5" customHeight="1">
      <c r="A55" s="407" t="s">
        <v>233</v>
      </c>
      <c r="B55" s="196">
        <v>10100</v>
      </c>
      <c r="C55" s="197">
        <v>196500</v>
      </c>
      <c r="D55" s="198">
        <v>164</v>
      </c>
      <c r="E55" s="199">
        <v>4000</v>
      </c>
      <c r="F55" s="144" t="s">
        <v>251</v>
      </c>
      <c r="G55" s="147" t="s">
        <v>251</v>
      </c>
      <c r="H55" s="421">
        <v>9820</v>
      </c>
      <c r="I55" s="422">
        <v>183400</v>
      </c>
      <c r="J55" s="423">
        <v>166</v>
      </c>
      <c r="K55" s="424">
        <v>3500</v>
      </c>
      <c r="L55" s="434" t="s">
        <v>133</v>
      </c>
      <c r="M55" s="435" t="s">
        <v>133</v>
      </c>
    </row>
    <row r="56" spans="1:13" s="1" customFormat="1" ht="13.5" customHeight="1" thickBot="1">
      <c r="A56" s="408" t="s">
        <v>184</v>
      </c>
      <c r="B56" s="200">
        <v>1860</v>
      </c>
      <c r="C56" s="201">
        <v>22900</v>
      </c>
      <c r="D56" s="202">
        <v>49</v>
      </c>
      <c r="E56" s="203">
        <v>725</v>
      </c>
      <c r="F56" s="204" t="s">
        <v>251</v>
      </c>
      <c r="G56" s="205" t="s">
        <v>251</v>
      </c>
      <c r="H56" s="425">
        <v>1840</v>
      </c>
      <c r="I56" s="426">
        <v>22100</v>
      </c>
      <c r="J56" s="427">
        <v>57</v>
      </c>
      <c r="K56" s="428">
        <v>667</v>
      </c>
      <c r="L56" s="437" t="s">
        <v>133</v>
      </c>
      <c r="M56" s="438" t="s">
        <v>133</v>
      </c>
    </row>
    <row r="57" spans="1:13" ht="12.95" customHeight="1">
      <c r="A57" s="208" t="s">
        <v>414</v>
      </c>
      <c r="B57" s="88"/>
      <c r="C57" s="88"/>
      <c r="D57" s="88"/>
      <c r="E57" s="88"/>
      <c r="F57" s="88"/>
      <c r="G57" s="88"/>
      <c r="H57" s="88"/>
      <c r="I57" s="88"/>
      <c r="J57" s="88"/>
      <c r="K57" s="88"/>
      <c r="L57" s="88"/>
      <c r="M57" s="88"/>
    </row>
  </sheetData>
  <mergeCells count="20">
    <mergeCell ref="H32:I32"/>
    <mergeCell ref="L32:M32"/>
    <mergeCell ref="A31:A33"/>
    <mergeCell ref="B32:C32"/>
    <mergeCell ref="D32:E32"/>
    <mergeCell ref="F32:G32"/>
    <mergeCell ref="J32:K32"/>
    <mergeCell ref="H31:M31"/>
    <mergeCell ref="B31:G31"/>
    <mergeCell ref="A4:A6"/>
    <mergeCell ref="F5:G5"/>
    <mergeCell ref="A2:G2"/>
    <mergeCell ref="J5:K5"/>
    <mergeCell ref="B5:C5"/>
    <mergeCell ref="D5:E5"/>
    <mergeCell ref="B4:G4"/>
    <mergeCell ref="H4:M4"/>
    <mergeCell ref="H5:I5"/>
    <mergeCell ref="L5:M5"/>
    <mergeCell ref="H2:M2"/>
  </mergeCells>
  <phoneticPr fontId="22"/>
  <printOptions horizontalCentered="1"/>
  <pageMargins left="0.78740157480314965" right="0.78740157480314965" top="0.78740157480314965" bottom="0.78740157480314965" header="0.59055118110236227" footer="0.59055118110236227"/>
  <pageSetup paperSize="9" orientation="portrait" r:id="rId1"/>
  <headerFooter alignWithMargins="0"/>
  <colBreaks count="1" manualBreakCount="1">
    <brk id="7"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ColWidth="9" defaultRowHeight="12"/>
  <cols>
    <col min="1" max="1" width="8.25" style="82" customWidth="1"/>
    <col min="2" max="2" width="7.125" style="1" customWidth="1"/>
    <col min="3" max="3" width="7" style="1" customWidth="1"/>
    <col min="4" max="6" width="8.75" style="1" customWidth="1"/>
    <col min="7" max="7" width="8" style="1" customWidth="1"/>
    <col min="8" max="8" width="7.75" style="1" customWidth="1"/>
    <col min="9" max="9" width="7.5" style="1" customWidth="1"/>
    <col min="10" max="11" width="8" style="1" customWidth="1"/>
    <col min="12" max="12" width="8.875" style="1" customWidth="1"/>
    <col min="13" max="16384" width="9" style="1"/>
  </cols>
  <sheetData>
    <row r="1" spans="1:12" s="81" customFormat="1" ht="30" customHeight="1">
      <c r="A1" s="76"/>
      <c r="B1" s="76"/>
      <c r="C1" s="76"/>
      <c r="D1" s="76"/>
      <c r="E1" s="76"/>
      <c r="F1" s="76"/>
      <c r="G1" s="76"/>
      <c r="H1" s="76"/>
      <c r="I1" s="76"/>
      <c r="J1" s="76"/>
      <c r="K1" s="76"/>
      <c r="L1" s="76"/>
    </row>
    <row r="2" spans="1:12" ht="22.5" customHeight="1">
      <c r="A2" s="503" t="s">
        <v>422</v>
      </c>
      <c r="B2" s="503"/>
      <c r="C2" s="503"/>
      <c r="D2" s="503"/>
      <c r="E2" s="503"/>
      <c r="F2" s="503"/>
      <c r="G2" s="503"/>
      <c r="H2" s="503"/>
      <c r="I2" s="503"/>
      <c r="J2" s="503"/>
      <c r="K2" s="503"/>
      <c r="L2" s="503"/>
    </row>
    <row r="3" spans="1:12" ht="13.5" customHeight="1" thickBot="1">
      <c r="A3" s="95" t="s">
        <v>0</v>
      </c>
      <c r="B3" s="106"/>
      <c r="C3" s="106"/>
      <c r="D3" s="106"/>
      <c r="E3" s="106"/>
      <c r="F3" s="106"/>
      <c r="G3" s="106"/>
      <c r="H3" s="106"/>
      <c r="I3" s="106"/>
      <c r="J3" s="106"/>
      <c r="K3" s="106"/>
      <c r="L3" s="97" t="s">
        <v>277</v>
      </c>
    </row>
    <row r="4" spans="1:12" ht="15" customHeight="1">
      <c r="A4" s="511" t="s">
        <v>15</v>
      </c>
      <c r="B4" s="514" t="s">
        <v>14</v>
      </c>
      <c r="C4" s="515"/>
      <c r="D4" s="515"/>
      <c r="E4" s="515"/>
      <c r="F4" s="515"/>
      <c r="G4" s="515"/>
      <c r="H4" s="515"/>
      <c r="I4" s="516"/>
      <c r="J4" s="517" t="s">
        <v>235</v>
      </c>
      <c r="K4" s="520" t="s">
        <v>234</v>
      </c>
      <c r="L4" s="98"/>
    </row>
    <row r="5" spans="1:12" ht="15" customHeight="1">
      <c r="A5" s="512"/>
      <c r="B5" s="522" t="s">
        <v>12</v>
      </c>
      <c r="C5" s="524" t="s">
        <v>11</v>
      </c>
      <c r="D5" s="525" t="s">
        <v>10</v>
      </c>
      <c r="E5" s="526"/>
      <c r="F5" s="525" t="s">
        <v>9</v>
      </c>
      <c r="G5" s="527"/>
      <c r="H5" s="526"/>
      <c r="I5" s="528" t="s">
        <v>8</v>
      </c>
      <c r="J5" s="518"/>
      <c r="K5" s="521"/>
      <c r="L5" s="509" t="s">
        <v>199</v>
      </c>
    </row>
    <row r="6" spans="1:12" ht="33" customHeight="1">
      <c r="A6" s="513"/>
      <c r="B6" s="523"/>
      <c r="C6" s="519"/>
      <c r="D6" s="99" t="s">
        <v>7</v>
      </c>
      <c r="E6" s="99" t="s">
        <v>180</v>
      </c>
      <c r="F6" s="99" t="s">
        <v>6</v>
      </c>
      <c r="G6" s="99" t="s">
        <v>5</v>
      </c>
      <c r="H6" s="100" t="s">
        <v>4</v>
      </c>
      <c r="I6" s="529"/>
      <c r="J6" s="519"/>
      <c r="K6" s="510"/>
      <c r="L6" s="510"/>
    </row>
    <row r="7" spans="1:12" ht="18.75" customHeight="1" thickBot="1">
      <c r="A7" s="101">
        <v>2323</v>
      </c>
      <c r="B7" s="102">
        <v>78</v>
      </c>
      <c r="C7" s="103">
        <v>23</v>
      </c>
      <c r="D7" s="103">
        <v>34</v>
      </c>
      <c r="E7" s="103" t="s">
        <v>20</v>
      </c>
      <c r="F7" s="103">
        <v>1</v>
      </c>
      <c r="G7" s="103">
        <v>9</v>
      </c>
      <c r="H7" s="103">
        <v>2</v>
      </c>
      <c r="I7" s="103">
        <v>9</v>
      </c>
      <c r="J7" s="103">
        <v>3</v>
      </c>
      <c r="K7" s="103">
        <v>2271</v>
      </c>
      <c r="L7" s="104">
        <v>2121</v>
      </c>
    </row>
    <row r="8" spans="1:12" ht="13.5" customHeight="1">
      <c r="A8" s="105" t="s">
        <v>412</v>
      </c>
      <c r="B8" s="96"/>
      <c r="C8" s="96"/>
      <c r="D8" s="96"/>
      <c r="E8" s="96"/>
      <c r="F8" s="96"/>
      <c r="G8" s="96"/>
      <c r="H8" s="96"/>
      <c r="I8" s="96"/>
      <c r="J8" s="96"/>
      <c r="K8" s="96"/>
      <c r="L8" s="96"/>
    </row>
    <row r="9" spans="1:12" ht="13.5" customHeight="1"/>
  </sheetData>
  <mergeCells count="11">
    <mergeCell ref="A2:L2"/>
    <mergeCell ref="L5:L6"/>
    <mergeCell ref="A4:A6"/>
    <mergeCell ref="B4:I4"/>
    <mergeCell ref="J4:J6"/>
    <mergeCell ref="K4:K6"/>
    <mergeCell ref="B5:B6"/>
    <mergeCell ref="C5:C6"/>
    <mergeCell ref="D5:E5"/>
    <mergeCell ref="F5:H5"/>
    <mergeCell ref="I5:I6"/>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ColWidth="9" defaultRowHeight="13.5" customHeight="1"/>
  <cols>
    <col min="1" max="1" width="15" style="8" customWidth="1"/>
    <col min="2" max="5" width="15.625" style="8" customWidth="1"/>
    <col min="6" max="16384" width="9" style="8"/>
  </cols>
  <sheetData>
    <row r="1" spans="1:5" ht="30" customHeight="1"/>
    <row r="2" spans="1:5" ht="22.5" customHeight="1">
      <c r="A2" s="703" t="s">
        <v>456</v>
      </c>
      <c r="B2" s="703"/>
      <c r="C2" s="703"/>
      <c r="D2" s="703"/>
      <c r="E2" s="703"/>
    </row>
    <row r="3" spans="1:5" ht="13.5" customHeight="1" thickBot="1">
      <c r="A3" s="314" t="s">
        <v>154</v>
      </c>
      <c r="B3" s="210"/>
      <c r="C3" s="210"/>
      <c r="D3" s="210"/>
      <c r="E3" s="313" t="s">
        <v>153</v>
      </c>
    </row>
    <row r="4" spans="1:5" ht="15" customHeight="1">
      <c r="A4" s="704" t="s">
        <v>152</v>
      </c>
      <c r="B4" s="706" t="s">
        <v>151</v>
      </c>
      <c r="C4" s="708" t="s">
        <v>150</v>
      </c>
      <c r="D4" s="211"/>
      <c r="E4" s="708" t="s">
        <v>149</v>
      </c>
    </row>
    <row r="5" spans="1:5" ht="15" customHeight="1">
      <c r="A5" s="705"/>
      <c r="B5" s="707"/>
      <c r="C5" s="709"/>
      <c r="D5" s="212" t="s">
        <v>148</v>
      </c>
      <c r="E5" s="709"/>
    </row>
    <row r="6" spans="1:5" ht="15" customHeight="1">
      <c r="A6" s="213" t="s">
        <v>276</v>
      </c>
      <c r="B6" s="214">
        <v>10600</v>
      </c>
      <c r="C6" s="214">
        <v>10000</v>
      </c>
      <c r="D6" s="214">
        <v>9680</v>
      </c>
      <c r="E6" s="221">
        <v>633</v>
      </c>
    </row>
    <row r="7" spans="1:5" ht="15" customHeight="1">
      <c r="A7" s="215" t="s">
        <v>449</v>
      </c>
      <c r="B7" s="216">
        <v>10600</v>
      </c>
      <c r="C7" s="216">
        <v>10000</v>
      </c>
      <c r="D7" s="214">
        <v>9660</v>
      </c>
      <c r="E7" s="221">
        <v>622</v>
      </c>
    </row>
    <row r="8" spans="1:5" ht="15" customHeight="1">
      <c r="A8" s="215" t="s">
        <v>416</v>
      </c>
      <c r="B8" s="214">
        <v>10600</v>
      </c>
      <c r="C8" s="214">
        <v>9980</v>
      </c>
      <c r="D8" s="214">
        <v>9650</v>
      </c>
      <c r="E8" s="221">
        <v>599</v>
      </c>
    </row>
    <row r="9" spans="1:5" ht="15" customHeight="1">
      <c r="A9" s="215" t="s">
        <v>417</v>
      </c>
      <c r="B9" s="216">
        <v>10500</v>
      </c>
      <c r="C9" s="216">
        <v>9960</v>
      </c>
      <c r="D9" s="216">
        <v>9630</v>
      </c>
      <c r="E9" s="217">
        <v>571</v>
      </c>
    </row>
    <row r="10" spans="1:5" ht="15" customHeight="1" thickBot="1">
      <c r="A10" s="218" t="s">
        <v>450</v>
      </c>
      <c r="B10" s="219">
        <v>10500</v>
      </c>
      <c r="C10" s="219">
        <v>9950</v>
      </c>
      <c r="D10" s="219">
        <v>9620</v>
      </c>
      <c r="E10" s="220">
        <v>559</v>
      </c>
    </row>
    <row r="11" spans="1:5" ht="13.5" customHeight="1">
      <c r="A11" s="209" t="s">
        <v>415</v>
      </c>
      <c r="B11" s="210"/>
      <c r="C11" s="210"/>
      <c r="D11" s="210"/>
      <c r="E11" s="210"/>
    </row>
  </sheetData>
  <mergeCells count="5">
    <mergeCell ref="A2:E2"/>
    <mergeCell ref="A4:A5"/>
    <mergeCell ref="B4:B5"/>
    <mergeCell ref="C4:C5"/>
    <mergeCell ref="E4:E5"/>
  </mergeCells>
  <phoneticPr fontId="22"/>
  <printOptions horizontalCentered="1"/>
  <pageMargins left="0.78740157480314965" right="0.78740157480314965" top="0.78740157480314965" bottom="0.78740157480314965" header="0.51181102362204722" footer="0.51181102362204722"/>
  <pageSetup paperSize="9" orientation="portrait" r:id="rId1"/>
  <headerFooter alignWithMargins="0"/>
  <ignoredErrors>
    <ignoredError sqref="A7:A10"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zoomScale="90" zoomScaleNormal="90" zoomScaleSheetLayoutView="100" workbookViewId="0"/>
  </sheetViews>
  <sheetFormatPr defaultRowHeight="13.5"/>
  <cols>
    <col min="1" max="1" width="9.125" customWidth="1"/>
    <col min="2" max="2" width="7.25" customWidth="1"/>
    <col min="3" max="3" width="11.125" customWidth="1"/>
    <col min="4" max="4" width="7.25" customWidth="1"/>
    <col min="5" max="5" width="11.125" customWidth="1"/>
    <col min="6" max="6" width="7.25" customWidth="1"/>
    <col min="7" max="7" width="11.125" customWidth="1"/>
    <col min="8" max="8" width="7.25" customWidth="1"/>
    <col min="9" max="9" width="11.125" customWidth="1"/>
    <col min="10" max="10" width="7.25" customWidth="1"/>
    <col min="11" max="11" width="11.125" customWidth="1"/>
    <col min="239" max="239" width="9.125" customWidth="1"/>
    <col min="240" max="240" width="1" customWidth="1"/>
    <col min="241" max="241" width="7.625" customWidth="1"/>
    <col min="242" max="242" width="9.625" customWidth="1"/>
    <col min="243" max="243" width="7.625" customWidth="1"/>
    <col min="244" max="244" width="9.625" customWidth="1"/>
    <col min="245" max="245" width="7.625" customWidth="1"/>
    <col min="246" max="246" width="9.625" customWidth="1"/>
    <col min="247" max="247" width="7.625" customWidth="1"/>
    <col min="248" max="248" width="9.625" customWidth="1"/>
    <col min="249" max="249" width="7.625" customWidth="1"/>
    <col min="250" max="250" width="9.625" customWidth="1"/>
    <col min="495" max="495" width="9.125" customWidth="1"/>
    <col min="496" max="496" width="1" customWidth="1"/>
    <col min="497" max="497" width="7.625" customWidth="1"/>
    <col min="498" max="498" width="9.625" customWidth="1"/>
    <col min="499" max="499" width="7.625" customWidth="1"/>
    <col min="500" max="500" width="9.625" customWidth="1"/>
    <col min="501" max="501" width="7.625" customWidth="1"/>
    <col min="502" max="502" width="9.625" customWidth="1"/>
    <col min="503" max="503" width="7.625" customWidth="1"/>
    <col min="504" max="504" width="9.625" customWidth="1"/>
    <col min="505" max="505" width="7.625" customWidth="1"/>
    <col min="506" max="506" width="9.625" customWidth="1"/>
    <col min="751" max="751" width="9.125" customWidth="1"/>
    <col min="752" max="752" width="1" customWidth="1"/>
    <col min="753" max="753" width="7.625" customWidth="1"/>
    <col min="754" max="754" width="9.625" customWidth="1"/>
    <col min="755" max="755" width="7.625" customWidth="1"/>
    <col min="756" max="756" width="9.625" customWidth="1"/>
    <col min="757" max="757" width="7.625" customWidth="1"/>
    <col min="758" max="758" width="9.625" customWidth="1"/>
    <col min="759" max="759" width="7.625" customWidth="1"/>
    <col min="760" max="760" width="9.625" customWidth="1"/>
    <col min="761" max="761" width="7.625" customWidth="1"/>
    <col min="762" max="762" width="9.625" customWidth="1"/>
    <col min="1007" max="1007" width="9.125" customWidth="1"/>
    <col min="1008" max="1008" width="1" customWidth="1"/>
    <col min="1009" max="1009" width="7.625" customWidth="1"/>
    <col min="1010" max="1010" width="9.625" customWidth="1"/>
    <col min="1011" max="1011" width="7.625" customWidth="1"/>
    <col min="1012" max="1012" width="9.625" customWidth="1"/>
    <col min="1013" max="1013" width="7.625" customWidth="1"/>
    <col min="1014" max="1014" width="9.625" customWidth="1"/>
    <col min="1015" max="1015" width="7.625" customWidth="1"/>
    <col min="1016" max="1016" width="9.625" customWidth="1"/>
    <col min="1017" max="1017" width="7.625" customWidth="1"/>
    <col min="1018" max="1018" width="9.625" customWidth="1"/>
    <col min="1263" max="1263" width="9.125" customWidth="1"/>
    <col min="1264" max="1264" width="1" customWidth="1"/>
    <col min="1265" max="1265" width="7.625" customWidth="1"/>
    <col min="1266" max="1266" width="9.625" customWidth="1"/>
    <col min="1267" max="1267" width="7.625" customWidth="1"/>
    <col min="1268" max="1268" width="9.625" customWidth="1"/>
    <col min="1269" max="1269" width="7.625" customWidth="1"/>
    <col min="1270" max="1270" width="9.625" customWidth="1"/>
    <col min="1271" max="1271" width="7.625" customWidth="1"/>
    <col min="1272" max="1272" width="9.625" customWidth="1"/>
    <col min="1273" max="1273" width="7.625" customWidth="1"/>
    <col min="1274" max="1274" width="9.625" customWidth="1"/>
    <col min="1519" max="1519" width="9.125" customWidth="1"/>
    <col min="1520" max="1520" width="1" customWidth="1"/>
    <col min="1521" max="1521" width="7.625" customWidth="1"/>
    <col min="1522" max="1522" width="9.625" customWidth="1"/>
    <col min="1523" max="1523" width="7.625" customWidth="1"/>
    <col min="1524" max="1524" width="9.625" customWidth="1"/>
    <col min="1525" max="1525" width="7.625" customWidth="1"/>
    <col min="1526" max="1526" width="9.625" customWidth="1"/>
    <col min="1527" max="1527" width="7.625" customWidth="1"/>
    <col min="1528" max="1528" width="9.625" customWidth="1"/>
    <col min="1529" max="1529" width="7.625" customWidth="1"/>
    <col min="1530" max="1530" width="9.625" customWidth="1"/>
    <col min="1775" max="1775" width="9.125" customWidth="1"/>
    <col min="1776" max="1776" width="1" customWidth="1"/>
    <col min="1777" max="1777" width="7.625" customWidth="1"/>
    <col min="1778" max="1778" width="9.625" customWidth="1"/>
    <col min="1779" max="1779" width="7.625" customWidth="1"/>
    <col min="1780" max="1780" width="9.625" customWidth="1"/>
    <col min="1781" max="1781" width="7.625" customWidth="1"/>
    <col min="1782" max="1782" width="9.625" customWidth="1"/>
    <col min="1783" max="1783" width="7.625" customWidth="1"/>
    <col min="1784" max="1784" width="9.625" customWidth="1"/>
    <col min="1785" max="1785" width="7.625" customWidth="1"/>
    <col min="1786" max="1786" width="9.625" customWidth="1"/>
    <col min="2031" max="2031" width="9.125" customWidth="1"/>
    <col min="2032" max="2032" width="1" customWidth="1"/>
    <col min="2033" max="2033" width="7.625" customWidth="1"/>
    <col min="2034" max="2034" width="9.625" customWidth="1"/>
    <col min="2035" max="2035" width="7.625" customWidth="1"/>
    <col min="2036" max="2036" width="9.625" customWidth="1"/>
    <col min="2037" max="2037" width="7.625" customWidth="1"/>
    <col min="2038" max="2038" width="9.625" customWidth="1"/>
    <col min="2039" max="2039" width="7.625" customWidth="1"/>
    <col min="2040" max="2040" width="9.625" customWidth="1"/>
    <col min="2041" max="2041" width="7.625" customWidth="1"/>
    <col min="2042" max="2042" width="9.625" customWidth="1"/>
    <col min="2287" max="2287" width="9.125" customWidth="1"/>
    <col min="2288" max="2288" width="1" customWidth="1"/>
    <col min="2289" max="2289" width="7.625" customWidth="1"/>
    <col min="2290" max="2290" width="9.625" customWidth="1"/>
    <col min="2291" max="2291" width="7.625" customWidth="1"/>
    <col min="2292" max="2292" width="9.625" customWidth="1"/>
    <col min="2293" max="2293" width="7.625" customWidth="1"/>
    <col min="2294" max="2294" width="9.625" customWidth="1"/>
    <col min="2295" max="2295" width="7.625" customWidth="1"/>
    <col min="2296" max="2296" width="9.625" customWidth="1"/>
    <col min="2297" max="2297" width="7.625" customWidth="1"/>
    <col min="2298" max="2298" width="9.625" customWidth="1"/>
    <col min="2543" max="2543" width="9.125" customWidth="1"/>
    <col min="2544" max="2544" width="1" customWidth="1"/>
    <col min="2545" max="2545" width="7.625" customWidth="1"/>
    <col min="2546" max="2546" width="9.625" customWidth="1"/>
    <col min="2547" max="2547" width="7.625" customWidth="1"/>
    <col min="2548" max="2548" width="9.625" customWidth="1"/>
    <col min="2549" max="2549" width="7.625" customWidth="1"/>
    <col min="2550" max="2550" width="9.625" customWidth="1"/>
    <col min="2551" max="2551" width="7.625" customWidth="1"/>
    <col min="2552" max="2552" width="9.625" customWidth="1"/>
    <col min="2553" max="2553" width="7.625" customWidth="1"/>
    <col min="2554" max="2554" width="9.625" customWidth="1"/>
    <col min="2799" max="2799" width="9.125" customWidth="1"/>
    <col min="2800" max="2800" width="1" customWidth="1"/>
    <col min="2801" max="2801" width="7.625" customWidth="1"/>
    <col min="2802" max="2802" width="9.625" customWidth="1"/>
    <col min="2803" max="2803" width="7.625" customWidth="1"/>
    <col min="2804" max="2804" width="9.625" customWidth="1"/>
    <col min="2805" max="2805" width="7.625" customWidth="1"/>
    <col min="2806" max="2806" width="9.625" customWidth="1"/>
    <col min="2807" max="2807" width="7.625" customWidth="1"/>
    <col min="2808" max="2808" width="9.625" customWidth="1"/>
    <col min="2809" max="2809" width="7.625" customWidth="1"/>
    <col min="2810" max="2810" width="9.625" customWidth="1"/>
    <col min="3055" max="3055" width="9.125" customWidth="1"/>
    <col min="3056" max="3056" width="1" customWidth="1"/>
    <col min="3057" max="3057" width="7.625" customWidth="1"/>
    <col min="3058" max="3058" width="9.625" customWidth="1"/>
    <col min="3059" max="3059" width="7.625" customWidth="1"/>
    <col min="3060" max="3060" width="9.625" customWidth="1"/>
    <col min="3061" max="3061" width="7.625" customWidth="1"/>
    <col min="3062" max="3062" width="9.625" customWidth="1"/>
    <col min="3063" max="3063" width="7.625" customWidth="1"/>
    <col min="3064" max="3064" width="9.625" customWidth="1"/>
    <col min="3065" max="3065" width="7.625" customWidth="1"/>
    <col min="3066" max="3066" width="9.625" customWidth="1"/>
    <col min="3311" max="3311" width="9.125" customWidth="1"/>
    <col min="3312" max="3312" width="1" customWidth="1"/>
    <col min="3313" max="3313" width="7.625" customWidth="1"/>
    <col min="3314" max="3314" width="9.625" customWidth="1"/>
    <col min="3315" max="3315" width="7.625" customWidth="1"/>
    <col min="3316" max="3316" width="9.625" customWidth="1"/>
    <col min="3317" max="3317" width="7.625" customWidth="1"/>
    <col min="3318" max="3318" width="9.625" customWidth="1"/>
    <col min="3319" max="3319" width="7.625" customWidth="1"/>
    <col min="3320" max="3320" width="9.625" customWidth="1"/>
    <col min="3321" max="3321" width="7.625" customWidth="1"/>
    <col min="3322" max="3322" width="9.625" customWidth="1"/>
    <col min="3567" max="3567" width="9.125" customWidth="1"/>
    <col min="3568" max="3568" width="1" customWidth="1"/>
    <col min="3569" max="3569" width="7.625" customWidth="1"/>
    <col min="3570" max="3570" width="9.625" customWidth="1"/>
    <col min="3571" max="3571" width="7.625" customWidth="1"/>
    <col min="3572" max="3572" width="9.625" customWidth="1"/>
    <col min="3573" max="3573" width="7.625" customWidth="1"/>
    <col min="3574" max="3574" width="9.625" customWidth="1"/>
    <col min="3575" max="3575" width="7.625" customWidth="1"/>
    <col min="3576" max="3576" width="9.625" customWidth="1"/>
    <col min="3577" max="3577" width="7.625" customWidth="1"/>
    <col min="3578" max="3578" width="9.625" customWidth="1"/>
    <col min="3823" max="3823" width="9.125" customWidth="1"/>
    <col min="3824" max="3824" width="1" customWidth="1"/>
    <col min="3825" max="3825" width="7.625" customWidth="1"/>
    <col min="3826" max="3826" width="9.625" customWidth="1"/>
    <col min="3827" max="3827" width="7.625" customWidth="1"/>
    <col min="3828" max="3828" width="9.625" customWidth="1"/>
    <col min="3829" max="3829" width="7.625" customWidth="1"/>
    <col min="3830" max="3830" width="9.625" customWidth="1"/>
    <col min="3831" max="3831" width="7.625" customWidth="1"/>
    <col min="3832" max="3832" width="9.625" customWidth="1"/>
    <col min="3833" max="3833" width="7.625" customWidth="1"/>
    <col min="3834" max="3834" width="9.625" customWidth="1"/>
    <col min="4079" max="4079" width="9.125" customWidth="1"/>
    <col min="4080" max="4080" width="1" customWidth="1"/>
    <col min="4081" max="4081" width="7.625" customWidth="1"/>
    <col min="4082" max="4082" width="9.625" customWidth="1"/>
    <col min="4083" max="4083" width="7.625" customWidth="1"/>
    <col min="4084" max="4084" width="9.625" customWidth="1"/>
    <col min="4085" max="4085" width="7.625" customWidth="1"/>
    <col min="4086" max="4086" width="9.625" customWidth="1"/>
    <col min="4087" max="4087" width="7.625" customWidth="1"/>
    <col min="4088" max="4088" width="9.625" customWidth="1"/>
    <col min="4089" max="4089" width="7.625" customWidth="1"/>
    <col min="4090" max="4090" width="9.625" customWidth="1"/>
    <col min="4335" max="4335" width="9.125" customWidth="1"/>
    <col min="4336" max="4336" width="1" customWidth="1"/>
    <col min="4337" max="4337" width="7.625" customWidth="1"/>
    <col min="4338" max="4338" width="9.625" customWidth="1"/>
    <col min="4339" max="4339" width="7.625" customWidth="1"/>
    <col min="4340" max="4340" width="9.625" customWidth="1"/>
    <col min="4341" max="4341" width="7.625" customWidth="1"/>
    <col min="4342" max="4342" width="9.625" customWidth="1"/>
    <col min="4343" max="4343" width="7.625" customWidth="1"/>
    <col min="4344" max="4344" width="9.625" customWidth="1"/>
    <col min="4345" max="4345" width="7.625" customWidth="1"/>
    <col min="4346" max="4346" width="9.625" customWidth="1"/>
    <col min="4591" max="4591" width="9.125" customWidth="1"/>
    <col min="4592" max="4592" width="1" customWidth="1"/>
    <col min="4593" max="4593" width="7.625" customWidth="1"/>
    <col min="4594" max="4594" width="9.625" customWidth="1"/>
    <col min="4595" max="4595" width="7.625" customWidth="1"/>
    <col min="4596" max="4596" width="9.625" customWidth="1"/>
    <col min="4597" max="4597" width="7.625" customWidth="1"/>
    <col min="4598" max="4598" width="9.625" customWidth="1"/>
    <col min="4599" max="4599" width="7.625" customWidth="1"/>
    <col min="4600" max="4600" width="9.625" customWidth="1"/>
    <col min="4601" max="4601" width="7.625" customWidth="1"/>
    <col min="4602" max="4602" width="9.625" customWidth="1"/>
    <col min="4847" max="4847" width="9.125" customWidth="1"/>
    <col min="4848" max="4848" width="1" customWidth="1"/>
    <col min="4849" max="4849" width="7.625" customWidth="1"/>
    <col min="4850" max="4850" width="9.625" customWidth="1"/>
    <col min="4851" max="4851" width="7.625" customWidth="1"/>
    <col min="4852" max="4852" width="9.625" customWidth="1"/>
    <col min="4853" max="4853" width="7.625" customWidth="1"/>
    <col min="4854" max="4854" width="9.625" customWidth="1"/>
    <col min="4855" max="4855" width="7.625" customWidth="1"/>
    <col min="4856" max="4856" width="9.625" customWidth="1"/>
    <col min="4857" max="4857" width="7.625" customWidth="1"/>
    <col min="4858" max="4858" width="9.625" customWidth="1"/>
    <col min="5103" max="5103" width="9.125" customWidth="1"/>
    <col min="5104" max="5104" width="1" customWidth="1"/>
    <col min="5105" max="5105" width="7.625" customWidth="1"/>
    <col min="5106" max="5106" width="9.625" customWidth="1"/>
    <col min="5107" max="5107" width="7.625" customWidth="1"/>
    <col min="5108" max="5108" width="9.625" customWidth="1"/>
    <col min="5109" max="5109" width="7.625" customWidth="1"/>
    <col min="5110" max="5110" width="9.625" customWidth="1"/>
    <col min="5111" max="5111" width="7.625" customWidth="1"/>
    <col min="5112" max="5112" width="9.625" customWidth="1"/>
    <col min="5113" max="5113" width="7.625" customWidth="1"/>
    <col min="5114" max="5114" width="9.625" customWidth="1"/>
    <col min="5359" max="5359" width="9.125" customWidth="1"/>
    <col min="5360" max="5360" width="1" customWidth="1"/>
    <col min="5361" max="5361" width="7.625" customWidth="1"/>
    <col min="5362" max="5362" width="9.625" customWidth="1"/>
    <col min="5363" max="5363" width="7.625" customWidth="1"/>
    <col min="5364" max="5364" width="9.625" customWidth="1"/>
    <col min="5365" max="5365" width="7.625" customWidth="1"/>
    <col min="5366" max="5366" width="9.625" customWidth="1"/>
    <col min="5367" max="5367" width="7.625" customWidth="1"/>
    <col min="5368" max="5368" width="9.625" customWidth="1"/>
    <col min="5369" max="5369" width="7.625" customWidth="1"/>
    <col min="5370" max="5370" width="9.625" customWidth="1"/>
    <col min="5615" max="5615" width="9.125" customWidth="1"/>
    <col min="5616" max="5616" width="1" customWidth="1"/>
    <col min="5617" max="5617" width="7.625" customWidth="1"/>
    <col min="5618" max="5618" width="9.625" customWidth="1"/>
    <col min="5619" max="5619" width="7.625" customWidth="1"/>
    <col min="5620" max="5620" width="9.625" customWidth="1"/>
    <col min="5621" max="5621" width="7.625" customWidth="1"/>
    <col min="5622" max="5622" width="9.625" customWidth="1"/>
    <col min="5623" max="5623" width="7.625" customWidth="1"/>
    <col min="5624" max="5624" width="9.625" customWidth="1"/>
    <col min="5625" max="5625" width="7.625" customWidth="1"/>
    <col min="5626" max="5626" width="9.625" customWidth="1"/>
    <col min="5871" max="5871" width="9.125" customWidth="1"/>
    <col min="5872" max="5872" width="1" customWidth="1"/>
    <col min="5873" max="5873" width="7.625" customWidth="1"/>
    <col min="5874" max="5874" width="9.625" customWidth="1"/>
    <col min="5875" max="5875" width="7.625" customWidth="1"/>
    <col min="5876" max="5876" width="9.625" customWidth="1"/>
    <col min="5877" max="5877" width="7.625" customWidth="1"/>
    <col min="5878" max="5878" width="9.625" customWidth="1"/>
    <col min="5879" max="5879" width="7.625" customWidth="1"/>
    <col min="5880" max="5880" width="9.625" customWidth="1"/>
    <col min="5881" max="5881" width="7.625" customWidth="1"/>
    <col min="5882" max="5882" width="9.625" customWidth="1"/>
    <col min="6127" max="6127" width="9.125" customWidth="1"/>
    <col min="6128" max="6128" width="1" customWidth="1"/>
    <col min="6129" max="6129" width="7.625" customWidth="1"/>
    <col min="6130" max="6130" width="9.625" customWidth="1"/>
    <col min="6131" max="6131" width="7.625" customWidth="1"/>
    <col min="6132" max="6132" width="9.625" customWidth="1"/>
    <col min="6133" max="6133" width="7.625" customWidth="1"/>
    <col min="6134" max="6134" width="9.625" customWidth="1"/>
    <col min="6135" max="6135" width="7.625" customWidth="1"/>
    <col min="6136" max="6136" width="9.625" customWidth="1"/>
    <col min="6137" max="6137" width="7.625" customWidth="1"/>
    <col min="6138" max="6138" width="9.625" customWidth="1"/>
    <col min="6383" max="6383" width="9.125" customWidth="1"/>
    <col min="6384" max="6384" width="1" customWidth="1"/>
    <col min="6385" max="6385" width="7.625" customWidth="1"/>
    <col min="6386" max="6386" width="9.625" customWidth="1"/>
    <col min="6387" max="6387" width="7.625" customWidth="1"/>
    <col min="6388" max="6388" width="9.625" customWidth="1"/>
    <col min="6389" max="6389" width="7.625" customWidth="1"/>
    <col min="6390" max="6390" width="9.625" customWidth="1"/>
    <col min="6391" max="6391" width="7.625" customWidth="1"/>
    <col min="6392" max="6392" width="9.625" customWidth="1"/>
    <col min="6393" max="6393" width="7.625" customWidth="1"/>
    <col min="6394" max="6394" width="9.625" customWidth="1"/>
    <col min="6639" max="6639" width="9.125" customWidth="1"/>
    <col min="6640" max="6640" width="1" customWidth="1"/>
    <col min="6641" max="6641" width="7.625" customWidth="1"/>
    <col min="6642" max="6642" width="9.625" customWidth="1"/>
    <col min="6643" max="6643" width="7.625" customWidth="1"/>
    <col min="6644" max="6644" width="9.625" customWidth="1"/>
    <col min="6645" max="6645" width="7.625" customWidth="1"/>
    <col min="6646" max="6646" width="9.625" customWidth="1"/>
    <col min="6647" max="6647" width="7.625" customWidth="1"/>
    <col min="6648" max="6648" width="9.625" customWidth="1"/>
    <col min="6649" max="6649" width="7.625" customWidth="1"/>
    <col min="6650" max="6650" width="9.625" customWidth="1"/>
    <col min="6895" max="6895" width="9.125" customWidth="1"/>
    <col min="6896" max="6896" width="1" customWidth="1"/>
    <col min="6897" max="6897" width="7.625" customWidth="1"/>
    <col min="6898" max="6898" width="9.625" customWidth="1"/>
    <col min="6899" max="6899" width="7.625" customWidth="1"/>
    <col min="6900" max="6900" width="9.625" customWidth="1"/>
    <col min="6901" max="6901" width="7.625" customWidth="1"/>
    <col min="6902" max="6902" width="9.625" customWidth="1"/>
    <col min="6903" max="6903" width="7.625" customWidth="1"/>
    <col min="6904" max="6904" width="9.625" customWidth="1"/>
    <col min="6905" max="6905" width="7.625" customWidth="1"/>
    <col min="6906" max="6906" width="9.625" customWidth="1"/>
    <col min="7151" max="7151" width="9.125" customWidth="1"/>
    <col min="7152" max="7152" width="1" customWidth="1"/>
    <col min="7153" max="7153" width="7.625" customWidth="1"/>
    <col min="7154" max="7154" width="9.625" customWidth="1"/>
    <col min="7155" max="7155" width="7.625" customWidth="1"/>
    <col min="7156" max="7156" width="9.625" customWidth="1"/>
    <col min="7157" max="7157" width="7.625" customWidth="1"/>
    <col min="7158" max="7158" width="9.625" customWidth="1"/>
    <col min="7159" max="7159" width="7.625" customWidth="1"/>
    <col min="7160" max="7160" width="9.625" customWidth="1"/>
    <col min="7161" max="7161" width="7.625" customWidth="1"/>
    <col min="7162" max="7162" width="9.625" customWidth="1"/>
    <col min="7407" max="7407" width="9.125" customWidth="1"/>
    <col min="7408" max="7408" width="1" customWidth="1"/>
    <col min="7409" max="7409" width="7.625" customWidth="1"/>
    <col min="7410" max="7410" width="9.625" customWidth="1"/>
    <col min="7411" max="7411" width="7.625" customWidth="1"/>
    <col min="7412" max="7412" width="9.625" customWidth="1"/>
    <col min="7413" max="7413" width="7.625" customWidth="1"/>
    <col min="7414" max="7414" width="9.625" customWidth="1"/>
    <col min="7415" max="7415" width="7.625" customWidth="1"/>
    <col min="7416" max="7416" width="9.625" customWidth="1"/>
    <col min="7417" max="7417" width="7.625" customWidth="1"/>
    <col min="7418" max="7418" width="9.625" customWidth="1"/>
    <col min="7663" max="7663" width="9.125" customWidth="1"/>
    <col min="7664" max="7664" width="1" customWidth="1"/>
    <col min="7665" max="7665" width="7.625" customWidth="1"/>
    <col min="7666" max="7666" width="9.625" customWidth="1"/>
    <col min="7667" max="7667" width="7.625" customWidth="1"/>
    <col min="7668" max="7668" width="9.625" customWidth="1"/>
    <col min="7669" max="7669" width="7.625" customWidth="1"/>
    <col min="7670" max="7670" width="9.625" customWidth="1"/>
    <col min="7671" max="7671" width="7.625" customWidth="1"/>
    <col min="7672" max="7672" width="9.625" customWidth="1"/>
    <col min="7673" max="7673" width="7.625" customWidth="1"/>
    <col min="7674" max="7674" width="9.625" customWidth="1"/>
    <col min="7919" max="7919" width="9.125" customWidth="1"/>
    <col min="7920" max="7920" width="1" customWidth="1"/>
    <col min="7921" max="7921" width="7.625" customWidth="1"/>
    <col min="7922" max="7922" width="9.625" customWidth="1"/>
    <col min="7923" max="7923" width="7.625" customWidth="1"/>
    <col min="7924" max="7924" width="9.625" customWidth="1"/>
    <col min="7925" max="7925" width="7.625" customWidth="1"/>
    <col min="7926" max="7926" width="9.625" customWidth="1"/>
    <col min="7927" max="7927" width="7.625" customWidth="1"/>
    <col min="7928" max="7928" width="9.625" customWidth="1"/>
    <col min="7929" max="7929" width="7.625" customWidth="1"/>
    <col min="7930" max="7930" width="9.625" customWidth="1"/>
    <col min="8175" max="8175" width="9.125" customWidth="1"/>
    <col min="8176" max="8176" width="1" customWidth="1"/>
    <col min="8177" max="8177" width="7.625" customWidth="1"/>
    <col min="8178" max="8178" width="9.625" customWidth="1"/>
    <col min="8179" max="8179" width="7.625" customWidth="1"/>
    <col min="8180" max="8180" width="9.625" customWidth="1"/>
    <col min="8181" max="8181" width="7.625" customWidth="1"/>
    <col min="8182" max="8182" width="9.625" customWidth="1"/>
    <col min="8183" max="8183" width="7.625" customWidth="1"/>
    <col min="8184" max="8184" width="9.625" customWidth="1"/>
    <col min="8185" max="8185" width="7.625" customWidth="1"/>
    <col min="8186" max="8186" width="9.625" customWidth="1"/>
    <col min="8431" max="8431" width="9.125" customWidth="1"/>
    <col min="8432" max="8432" width="1" customWidth="1"/>
    <col min="8433" max="8433" width="7.625" customWidth="1"/>
    <col min="8434" max="8434" width="9.625" customWidth="1"/>
    <col min="8435" max="8435" width="7.625" customWidth="1"/>
    <col min="8436" max="8436" width="9.625" customWidth="1"/>
    <col min="8437" max="8437" width="7.625" customWidth="1"/>
    <col min="8438" max="8438" width="9.625" customWidth="1"/>
    <col min="8439" max="8439" width="7.625" customWidth="1"/>
    <col min="8440" max="8440" width="9.625" customWidth="1"/>
    <col min="8441" max="8441" width="7.625" customWidth="1"/>
    <col min="8442" max="8442" width="9.625" customWidth="1"/>
    <col min="8687" max="8687" width="9.125" customWidth="1"/>
    <col min="8688" max="8688" width="1" customWidth="1"/>
    <col min="8689" max="8689" width="7.625" customWidth="1"/>
    <col min="8690" max="8690" width="9.625" customWidth="1"/>
    <col min="8691" max="8691" width="7.625" customWidth="1"/>
    <col min="8692" max="8692" width="9.625" customWidth="1"/>
    <col min="8693" max="8693" width="7.625" customWidth="1"/>
    <col min="8694" max="8694" width="9.625" customWidth="1"/>
    <col min="8695" max="8695" width="7.625" customWidth="1"/>
    <col min="8696" max="8696" width="9.625" customWidth="1"/>
    <col min="8697" max="8697" width="7.625" customWidth="1"/>
    <col min="8698" max="8698" width="9.625" customWidth="1"/>
    <col min="8943" max="8943" width="9.125" customWidth="1"/>
    <col min="8944" max="8944" width="1" customWidth="1"/>
    <col min="8945" max="8945" width="7.625" customWidth="1"/>
    <col min="8946" max="8946" width="9.625" customWidth="1"/>
    <col min="8947" max="8947" width="7.625" customWidth="1"/>
    <col min="8948" max="8948" width="9.625" customWidth="1"/>
    <col min="8949" max="8949" width="7.625" customWidth="1"/>
    <col min="8950" max="8950" width="9.625" customWidth="1"/>
    <col min="8951" max="8951" width="7.625" customWidth="1"/>
    <col min="8952" max="8952" width="9.625" customWidth="1"/>
    <col min="8953" max="8953" width="7.625" customWidth="1"/>
    <col min="8954" max="8954" width="9.625" customWidth="1"/>
    <col min="9199" max="9199" width="9.125" customWidth="1"/>
    <col min="9200" max="9200" width="1" customWidth="1"/>
    <col min="9201" max="9201" width="7.625" customWidth="1"/>
    <col min="9202" max="9202" width="9.625" customWidth="1"/>
    <col min="9203" max="9203" width="7.625" customWidth="1"/>
    <col min="9204" max="9204" width="9.625" customWidth="1"/>
    <col min="9205" max="9205" width="7.625" customWidth="1"/>
    <col min="9206" max="9206" width="9.625" customWidth="1"/>
    <col min="9207" max="9207" width="7.625" customWidth="1"/>
    <col min="9208" max="9208" width="9.625" customWidth="1"/>
    <col min="9209" max="9209" width="7.625" customWidth="1"/>
    <col min="9210" max="9210" width="9.625" customWidth="1"/>
    <col min="9455" max="9455" width="9.125" customWidth="1"/>
    <col min="9456" max="9456" width="1" customWidth="1"/>
    <col min="9457" max="9457" width="7.625" customWidth="1"/>
    <col min="9458" max="9458" width="9.625" customWidth="1"/>
    <col min="9459" max="9459" width="7.625" customWidth="1"/>
    <col min="9460" max="9460" width="9.625" customWidth="1"/>
    <col min="9461" max="9461" width="7.625" customWidth="1"/>
    <col min="9462" max="9462" width="9.625" customWidth="1"/>
    <col min="9463" max="9463" width="7.625" customWidth="1"/>
    <col min="9464" max="9464" width="9.625" customWidth="1"/>
    <col min="9465" max="9465" width="7.625" customWidth="1"/>
    <col min="9466" max="9466" width="9.625" customWidth="1"/>
    <col min="9711" max="9711" width="9.125" customWidth="1"/>
    <col min="9712" max="9712" width="1" customWidth="1"/>
    <col min="9713" max="9713" width="7.625" customWidth="1"/>
    <col min="9714" max="9714" width="9.625" customWidth="1"/>
    <col min="9715" max="9715" width="7.625" customWidth="1"/>
    <col min="9716" max="9716" width="9.625" customWidth="1"/>
    <col min="9717" max="9717" width="7.625" customWidth="1"/>
    <col min="9718" max="9718" width="9.625" customWidth="1"/>
    <col min="9719" max="9719" width="7.625" customWidth="1"/>
    <col min="9720" max="9720" width="9.625" customWidth="1"/>
    <col min="9721" max="9721" width="7.625" customWidth="1"/>
    <col min="9722" max="9722" width="9.625" customWidth="1"/>
    <col min="9967" max="9967" width="9.125" customWidth="1"/>
    <col min="9968" max="9968" width="1" customWidth="1"/>
    <col min="9969" max="9969" width="7.625" customWidth="1"/>
    <col min="9970" max="9970" width="9.625" customWidth="1"/>
    <col min="9971" max="9971" width="7.625" customWidth="1"/>
    <col min="9972" max="9972" width="9.625" customWidth="1"/>
    <col min="9973" max="9973" width="7.625" customWidth="1"/>
    <col min="9974" max="9974" width="9.625" customWidth="1"/>
    <col min="9975" max="9975" width="7.625" customWidth="1"/>
    <col min="9976" max="9976" width="9.625" customWidth="1"/>
    <col min="9977" max="9977" width="7.625" customWidth="1"/>
    <col min="9978" max="9978" width="9.625" customWidth="1"/>
    <col min="10223" max="10223" width="9.125" customWidth="1"/>
    <col min="10224" max="10224" width="1" customWidth="1"/>
    <col min="10225" max="10225" width="7.625" customWidth="1"/>
    <col min="10226" max="10226" width="9.625" customWidth="1"/>
    <col min="10227" max="10227" width="7.625" customWidth="1"/>
    <col min="10228" max="10228" width="9.625" customWidth="1"/>
    <col min="10229" max="10229" width="7.625" customWidth="1"/>
    <col min="10230" max="10230" width="9.625" customWidth="1"/>
    <col min="10231" max="10231" width="7.625" customWidth="1"/>
    <col min="10232" max="10232" width="9.625" customWidth="1"/>
    <col min="10233" max="10233" width="7.625" customWidth="1"/>
    <col min="10234" max="10234" width="9.625" customWidth="1"/>
    <col min="10479" max="10479" width="9.125" customWidth="1"/>
    <col min="10480" max="10480" width="1" customWidth="1"/>
    <col min="10481" max="10481" width="7.625" customWidth="1"/>
    <col min="10482" max="10482" width="9.625" customWidth="1"/>
    <col min="10483" max="10483" width="7.625" customWidth="1"/>
    <col min="10484" max="10484" width="9.625" customWidth="1"/>
    <col min="10485" max="10485" width="7.625" customWidth="1"/>
    <col min="10486" max="10486" width="9.625" customWidth="1"/>
    <col min="10487" max="10487" width="7.625" customWidth="1"/>
    <col min="10488" max="10488" width="9.625" customWidth="1"/>
    <col min="10489" max="10489" width="7.625" customWidth="1"/>
    <col min="10490" max="10490" width="9.625" customWidth="1"/>
    <col min="10735" max="10735" width="9.125" customWidth="1"/>
    <col min="10736" max="10736" width="1" customWidth="1"/>
    <col min="10737" max="10737" width="7.625" customWidth="1"/>
    <col min="10738" max="10738" width="9.625" customWidth="1"/>
    <col min="10739" max="10739" width="7.625" customWidth="1"/>
    <col min="10740" max="10740" width="9.625" customWidth="1"/>
    <col min="10741" max="10741" width="7.625" customWidth="1"/>
    <col min="10742" max="10742" width="9.625" customWidth="1"/>
    <col min="10743" max="10743" width="7.625" customWidth="1"/>
    <col min="10744" max="10744" width="9.625" customWidth="1"/>
    <col min="10745" max="10745" width="7.625" customWidth="1"/>
    <col min="10746" max="10746" width="9.625" customWidth="1"/>
    <col min="10991" max="10991" width="9.125" customWidth="1"/>
    <col min="10992" max="10992" width="1" customWidth="1"/>
    <col min="10993" max="10993" width="7.625" customWidth="1"/>
    <col min="10994" max="10994" width="9.625" customWidth="1"/>
    <col min="10995" max="10995" width="7.625" customWidth="1"/>
    <col min="10996" max="10996" width="9.625" customWidth="1"/>
    <col min="10997" max="10997" width="7.625" customWidth="1"/>
    <col min="10998" max="10998" width="9.625" customWidth="1"/>
    <col min="10999" max="10999" width="7.625" customWidth="1"/>
    <col min="11000" max="11000" width="9.625" customWidth="1"/>
    <col min="11001" max="11001" width="7.625" customWidth="1"/>
    <col min="11002" max="11002" width="9.625" customWidth="1"/>
    <col min="11247" max="11247" width="9.125" customWidth="1"/>
    <col min="11248" max="11248" width="1" customWidth="1"/>
    <col min="11249" max="11249" width="7.625" customWidth="1"/>
    <col min="11250" max="11250" width="9.625" customWidth="1"/>
    <col min="11251" max="11251" width="7.625" customWidth="1"/>
    <col min="11252" max="11252" width="9.625" customWidth="1"/>
    <col min="11253" max="11253" width="7.625" customWidth="1"/>
    <col min="11254" max="11254" width="9.625" customWidth="1"/>
    <col min="11255" max="11255" width="7.625" customWidth="1"/>
    <col min="11256" max="11256" width="9.625" customWidth="1"/>
    <col min="11257" max="11257" width="7.625" customWidth="1"/>
    <col min="11258" max="11258" width="9.625" customWidth="1"/>
    <col min="11503" max="11503" width="9.125" customWidth="1"/>
    <col min="11504" max="11504" width="1" customWidth="1"/>
    <col min="11505" max="11505" width="7.625" customWidth="1"/>
    <col min="11506" max="11506" width="9.625" customWidth="1"/>
    <col min="11507" max="11507" width="7.625" customWidth="1"/>
    <col min="11508" max="11508" width="9.625" customWidth="1"/>
    <col min="11509" max="11509" width="7.625" customWidth="1"/>
    <col min="11510" max="11510" width="9.625" customWidth="1"/>
    <col min="11511" max="11511" width="7.625" customWidth="1"/>
    <col min="11512" max="11512" width="9.625" customWidth="1"/>
    <col min="11513" max="11513" width="7.625" customWidth="1"/>
    <col min="11514" max="11514" width="9.625" customWidth="1"/>
    <col min="11759" max="11759" width="9.125" customWidth="1"/>
    <col min="11760" max="11760" width="1" customWidth="1"/>
    <col min="11761" max="11761" width="7.625" customWidth="1"/>
    <col min="11762" max="11762" width="9.625" customWidth="1"/>
    <col min="11763" max="11763" width="7.625" customWidth="1"/>
    <col min="11764" max="11764" width="9.625" customWidth="1"/>
    <col min="11765" max="11765" width="7.625" customWidth="1"/>
    <col min="11766" max="11766" width="9.625" customWidth="1"/>
    <col min="11767" max="11767" width="7.625" customWidth="1"/>
    <col min="11768" max="11768" width="9.625" customWidth="1"/>
    <col min="11769" max="11769" width="7.625" customWidth="1"/>
    <col min="11770" max="11770" width="9.625" customWidth="1"/>
    <col min="12015" max="12015" width="9.125" customWidth="1"/>
    <col min="12016" max="12016" width="1" customWidth="1"/>
    <col min="12017" max="12017" width="7.625" customWidth="1"/>
    <col min="12018" max="12018" width="9.625" customWidth="1"/>
    <col min="12019" max="12019" width="7.625" customWidth="1"/>
    <col min="12020" max="12020" width="9.625" customWidth="1"/>
    <col min="12021" max="12021" width="7.625" customWidth="1"/>
    <col min="12022" max="12022" width="9.625" customWidth="1"/>
    <col min="12023" max="12023" width="7.625" customWidth="1"/>
    <col min="12024" max="12024" width="9.625" customWidth="1"/>
    <col min="12025" max="12025" width="7.625" customWidth="1"/>
    <col min="12026" max="12026" width="9.625" customWidth="1"/>
    <col min="12271" max="12271" width="9.125" customWidth="1"/>
    <col min="12272" max="12272" width="1" customWidth="1"/>
    <col min="12273" max="12273" width="7.625" customWidth="1"/>
    <col min="12274" max="12274" width="9.625" customWidth="1"/>
    <col min="12275" max="12275" width="7.625" customWidth="1"/>
    <col min="12276" max="12276" width="9.625" customWidth="1"/>
    <col min="12277" max="12277" width="7.625" customWidth="1"/>
    <col min="12278" max="12278" width="9.625" customWidth="1"/>
    <col min="12279" max="12279" width="7.625" customWidth="1"/>
    <col min="12280" max="12280" width="9.625" customWidth="1"/>
    <col min="12281" max="12281" width="7.625" customWidth="1"/>
    <col min="12282" max="12282" width="9.625" customWidth="1"/>
    <col min="12527" max="12527" width="9.125" customWidth="1"/>
    <col min="12528" max="12528" width="1" customWidth="1"/>
    <col min="12529" max="12529" width="7.625" customWidth="1"/>
    <col min="12530" max="12530" width="9.625" customWidth="1"/>
    <col min="12531" max="12531" width="7.625" customWidth="1"/>
    <col min="12532" max="12532" width="9.625" customWidth="1"/>
    <col min="12533" max="12533" width="7.625" customWidth="1"/>
    <col min="12534" max="12534" width="9.625" customWidth="1"/>
    <col min="12535" max="12535" width="7.625" customWidth="1"/>
    <col min="12536" max="12536" width="9.625" customWidth="1"/>
    <col min="12537" max="12537" width="7.625" customWidth="1"/>
    <col min="12538" max="12538" width="9.625" customWidth="1"/>
    <col min="12783" max="12783" width="9.125" customWidth="1"/>
    <col min="12784" max="12784" width="1" customWidth="1"/>
    <col min="12785" max="12785" width="7.625" customWidth="1"/>
    <col min="12786" max="12786" width="9.625" customWidth="1"/>
    <col min="12787" max="12787" width="7.625" customWidth="1"/>
    <col min="12788" max="12788" width="9.625" customWidth="1"/>
    <col min="12789" max="12789" width="7.625" customWidth="1"/>
    <col min="12790" max="12790" width="9.625" customWidth="1"/>
    <col min="12791" max="12791" width="7.625" customWidth="1"/>
    <col min="12792" max="12792" width="9.625" customWidth="1"/>
    <col min="12793" max="12793" width="7.625" customWidth="1"/>
    <col min="12794" max="12794" width="9.625" customWidth="1"/>
    <col min="13039" max="13039" width="9.125" customWidth="1"/>
    <col min="13040" max="13040" width="1" customWidth="1"/>
    <col min="13041" max="13041" width="7.625" customWidth="1"/>
    <col min="13042" max="13042" width="9.625" customWidth="1"/>
    <col min="13043" max="13043" width="7.625" customWidth="1"/>
    <col min="13044" max="13044" width="9.625" customWidth="1"/>
    <col min="13045" max="13045" width="7.625" customWidth="1"/>
    <col min="13046" max="13046" width="9.625" customWidth="1"/>
    <col min="13047" max="13047" width="7.625" customWidth="1"/>
    <col min="13048" max="13048" width="9.625" customWidth="1"/>
    <col min="13049" max="13049" width="7.625" customWidth="1"/>
    <col min="13050" max="13050" width="9.625" customWidth="1"/>
    <col min="13295" max="13295" width="9.125" customWidth="1"/>
    <col min="13296" max="13296" width="1" customWidth="1"/>
    <col min="13297" max="13297" width="7.625" customWidth="1"/>
    <col min="13298" max="13298" width="9.625" customWidth="1"/>
    <col min="13299" max="13299" width="7.625" customWidth="1"/>
    <col min="13300" max="13300" width="9.625" customWidth="1"/>
    <col min="13301" max="13301" width="7.625" customWidth="1"/>
    <col min="13302" max="13302" width="9.625" customWidth="1"/>
    <col min="13303" max="13303" width="7.625" customWidth="1"/>
    <col min="13304" max="13304" width="9.625" customWidth="1"/>
    <col min="13305" max="13305" width="7.625" customWidth="1"/>
    <col min="13306" max="13306" width="9.625" customWidth="1"/>
    <col min="13551" max="13551" width="9.125" customWidth="1"/>
    <col min="13552" max="13552" width="1" customWidth="1"/>
    <col min="13553" max="13553" width="7.625" customWidth="1"/>
    <col min="13554" max="13554" width="9.625" customWidth="1"/>
    <col min="13555" max="13555" width="7.625" customWidth="1"/>
    <col min="13556" max="13556" width="9.625" customWidth="1"/>
    <col min="13557" max="13557" width="7.625" customWidth="1"/>
    <col min="13558" max="13558" width="9.625" customWidth="1"/>
    <col min="13559" max="13559" width="7.625" customWidth="1"/>
    <col min="13560" max="13560" width="9.625" customWidth="1"/>
    <col min="13561" max="13561" width="7.625" customWidth="1"/>
    <col min="13562" max="13562" width="9.625" customWidth="1"/>
    <col min="13807" max="13807" width="9.125" customWidth="1"/>
    <col min="13808" max="13808" width="1" customWidth="1"/>
    <col min="13809" max="13809" width="7.625" customWidth="1"/>
    <col min="13810" max="13810" width="9.625" customWidth="1"/>
    <col min="13811" max="13811" width="7.625" customWidth="1"/>
    <col min="13812" max="13812" width="9.625" customWidth="1"/>
    <col min="13813" max="13813" width="7.625" customWidth="1"/>
    <col min="13814" max="13814" width="9.625" customWidth="1"/>
    <col min="13815" max="13815" width="7.625" customWidth="1"/>
    <col min="13816" max="13816" width="9.625" customWidth="1"/>
    <col min="13817" max="13817" width="7.625" customWidth="1"/>
    <col min="13818" max="13818" width="9.625" customWidth="1"/>
    <col min="14063" max="14063" width="9.125" customWidth="1"/>
    <col min="14064" max="14064" width="1" customWidth="1"/>
    <col min="14065" max="14065" width="7.625" customWidth="1"/>
    <col min="14066" max="14066" width="9.625" customWidth="1"/>
    <col min="14067" max="14067" width="7.625" customWidth="1"/>
    <col min="14068" max="14068" width="9.625" customWidth="1"/>
    <col min="14069" max="14069" width="7.625" customWidth="1"/>
    <col min="14070" max="14070" width="9.625" customWidth="1"/>
    <col min="14071" max="14071" width="7.625" customWidth="1"/>
    <col min="14072" max="14072" width="9.625" customWidth="1"/>
    <col min="14073" max="14073" width="7.625" customWidth="1"/>
    <col min="14074" max="14074" width="9.625" customWidth="1"/>
    <col min="14319" max="14319" width="9.125" customWidth="1"/>
    <col min="14320" max="14320" width="1" customWidth="1"/>
    <col min="14321" max="14321" width="7.625" customWidth="1"/>
    <col min="14322" max="14322" width="9.625" customWidth="1"/>
    <col min="14323" max="14323" width="7.625" customWidth="1"/>
    <col min="14324" max="14324" width="9.625" customWidth="1"/>
    <col min="14325" max="14325" width="7.625" customWidth="1"/>
    <col min="14326" max="14326" width="9.625" customWidth="1"/>
    <col min="14327" max="14327" width="7.625" customWidth="1"/>
    <col min="14328" max="14328" width="9.625" customWidth="1"/>
    <col min="14329" max="14329" width="7.625" customWidth="1"/>
    <col min="14330" max="14330" width="9.625" customWidth="1"/>
    <col min="14575" max="14575" width="9.125" customWidth="1"/>
    <col min="14576" max="14576" width="1" customWidth="1"/>
    <col min="14577" max="14577" width="7.625" customWidth="1"/>
    <col min="14578" max="14578" width="9.625" customWidth="1"/>
    <col min="14579" max="14579" width="7.625" customWidth="1"/>
    <col min="14580" max="14580" width="9.625" customWidth="1"/>
    <col min="14581" max="14581" width="7.625" customWidth="1"/>
    <col min="14582" max="14582" width="9.625" customWidth="1"/>
    <col min="14583" max="14583" width="7.625" customWidth="1"/>
    <col min="14584" max="14584" width="9.625" customWidth="1"/>
    <col min="14585" max="14585" width="7.625" customWidth="1"/>
    <col min="14586" max="14586" width="9.625" customWidth="1"/>
    <col min="14831" max="14831" width="9.125" customWidth="1"/>
    <col min="14832" max="14832" width="1" customWidth="1"/>
    <col min="14833" max="14833" width="7.625" customWidth="1"/>
    <col min="14834" max="14834" width="9.625" customWidth="1"/>
    <col min="14835" max="14835" width="7.625" customWidth="1"/>
    <col min="14836" max="14836" width="9.625" customWidth="1"/>
    <col min="14837" max="14837" width="7.625" customWidth="1"/>
    <col min="14838" max="14838" width="9.625" customWidth="1"/>
    <col min="14839" max="14839" width="7.625" customWidth="1"/>
    <col min="14840" max="14840" width="9.625" customWidth="1"/>
    <col min="14841" max="14841" width="7.625" customWidth="1"/>
    <col min="14842" max="14842" width="9.625" customWidth="1"/>
    <col min="15087" max="15087" width="9.125" customWidth="1"/>
    <col min="15088" max="15088" width="1" customWidth="1"/>
    <col min="15089" max="15089" width="7.625" customWidth="1"/>
    <col min="15090" max="15090" width="9.625" customWidth="1"/>
    <col min="15091" max="15091" width="7.625" customWidth="1"/>
    <col min="15092" max="15092" width="9.625" customWidth="1"/>
    <col min="15093" max="15093" width="7.625" customWidth="1"/>
    <col min="15094" max="15094" width="9.625" customWidth="1"/>
    <col min="15095" max="15095" width="7.625" customWidth="1"/>
    <col min="15096" max="15096" width="9.625" customWidth="1"/>
    <col min="15097" max="15097" width="7.625" customWidth="1"/>
    <col min="15098" max="15098" width="9.625" customWidth="1"/>
    <col min="15343" max="15343" width="9.125" customWidth="1"/>
    <col min="15344" max="15344" width="1" customWidth="1"/>
    <col min="15345" max="15345" width="7.625" customWidth="1"/>
    <col min="15346" max="15346" width="9.625" customWidth="1"/>
    <col min="15347" max="15347" width="7.625" customWidth="1"/>
    <col min="15348" max="15348" width="9.625" customWidth="1"/>
    <col min="15349" max="15349" width="7.625" customWidth="1"/>
    <col min="15350" max="15350" width="9.625" customWidth="1"/>
    <col min="15351" max="15351" width="7.625" customWidth="1"/>
    <col min="15352" max="15352" width="9.625" customWidth="1"/>
    <col min="15353" max="15353" width="7.625" customWidth="1"/>
    <col min="15354" max="15354" width="9.625" customWidth="1"/>
    <col min="15599" max="15599" width="9.125" customWidth="1"/>
    <col min="15600" max="15600" width="1" customWidth="1"/>
    <col min="15601" max="15601" width="7.625" customWidth="1"/>
    <col min="15602" max="15602" width="9.625" customWidth="1"/>
    <col min="15603" max="15603" width="7.625" customWidth="1"/>
    <col min="15604" max="15604" width="9.625" customWidth="1"/>
    <col min="15605" max="15605" width="7.625" customWidth="1"/>
    <col min="15606" max="15606" width="9.625" customWidth="1"/>
    <col min="15607" max="15607" width="7.625" customWidth="1"/>
    <col min="15608" max="15608" width="9.625" customWidth="1"/>
    <col min="15609" max="15609" width="7.625" customWidth="1"/>
    <col min="15610" max="15610" width="9.625" customWidth="1"/>
    <col min="15855" max="15855" width="9.125" customWidth="1"/>
    <col min="15856" max="15856" width="1" customWidth="1"/>
    <col min="15857" max="15857" width="7.625" customWidth="1"/>
    <col min="15858" max="15858" width="9.625" customWidth="1"/>
    <col min="15859" max="15859" width="7.625" customWidth="1"/>
    <col min="15860" max="15860" width="9.625" customWidth="1"/>
    <col min="15861" max="15861" width="7.625" customWidth="1"/>
    <col min="15862" max="15862" width="9.625" customWidth="1"/>
    <col min="15863" max="15863" width="7.625" customWidth="1"/>
    <col min="15864" max="15864" width="9.625" customWidth="1"/>
    <col min="15865" max="15865" width="7.625" customWidth="1"/>
    <col min="15866" max="15866" width="9.625" customWidth="1"/>
    <col min="16111" max="16111" width="9.125" customWidth="1"/>
    <col min="16112" max="16112" width="1" customWidth="1"/>
    <col min="16113" max="16113" width="7.625" customWidth="1"/>
    <col min="16114" max="16114" width="9.625" customWidth="1"/>
    <col min="16115" max="16115" width="7.625" customWidth="1"/>
    <col min="16116" max="16116" width="9.625" customWidth="1"/>
    <col min="16117" max="16117" width="7.625" customWidth="1"/>
    <col min="16118" max="16118" width="9.625" customWidth="1"/>
    <col min="16119" max="16119" width="7.625" customWidth="1"/>
    <col min="16120" max="16120" width="9.625" customWidth="1"/>
    <col min="16121" max="16121" width="7.625" customWidth="1"/>
    <col min="16122" max="16122" width="9.625" customWidth="1"/>
  </cols>
  <sheetData>
    <row r="1" spans="1:11" s="15" customFormat="1" ht="30" customHeight="1"/>
    <row r="2" spans="1:11" s="28" customFormat="1" ht="22.5" customHeight="1">
      <c r="A2" s="710" t="s">
        <v>460</v>
      </c>
      <c r="B2" s="710"/>
      <c r="C2" s="710"/>
      <c r="D2" s="710"/>
      <c r="E2" s="710"/>
      <c r="F2" s="710"/>
      <c r="G2" s="710"/>
      <c r="H2" s="710"/>
      <c r="I2" s="710"/>
      <c r="J2" s="710"/>
      <c r="K2" s="710"/>
    </row>
    <row r="3" spans="1:11" s="30" customFormat="1" ht="13.5" customHeight="1" thickBot="1">
      <c r="A3" s="312" t="s">
        <v>273</v>
      </c>
      <c r="B3" s="223"/>
      <c r="C3" s="224"/>
      <c r="D3" s="223"/>
      <c r="E3" s="224"/>
      <c r="F3" s="222"/>
      <c r="G3" s="225"/>
      <c r="H3" s="225"/>
      <c r="I3" s="225"/>
      <c r="J3" s="223"/>
      <c r="K3" s="225"/>
    </row>
    <row r="4" spans="1:11" s="28" customFormat="1" ht="25.5" customHeight="1">
      <c r="A4" s="711" t="s">
        <v>194</v>
      </c>
      <c r="B4" s="713" t="s">
        <v>253</v>
      </c>
      <c r="C4" s="714"/>
      <c r="D4" s="713" t="s">
        <v>296</v>
      </c>
      <c r="E4" s="714"/>
      <c r="F4" s="713" t="s">
        <v>411</v>
      </c>
      <c r="G4" s="714"/>
      <c r="H4" s="713" t="s">
        <v>418</v>
      </c>
      <c r="I4" s="714"/>
      <c r="J4" s="713" t="s">
        <v>455</v>
      </c>
      <c r="K4" s="715"/>
    </row>
    <row r="5" spans="1:11" s="28" customFormat="1" ht="25.5" customHeight="1">
      <c r="A5" s="712"/>
      <c r="B5" s="226" t="s">
        <v>176</v>
      </c>
      <c r="C5" s="227" t="s">
        <v>175</v>
      </c>
      <c r="D5" s="226" t="s">
        <v>176</v>
      </c>
      <c r="E5" s="227" t="s">
        <v>175</v>
      </c>
      <c r="F5" s="226" t="s">
        <v>176</v>
      </c>
      <c r="G5" s="226" t="s">
        <v>175</v>
      </c>
      <c r="H5" s="226" t="s">
        <v>176</v>
      </c>
      <c r="I5" s="226" t="s">
        <v>175</v>
      </c>
      <c r="J5" s="228" t="s">
        <v>176</v>
      </c>
      <c r="K5" s="227" t="s">
        <v>175</v>
      </c>
    </row>
    <row r="6" spans="1:11" s="28" customFormat="1" ht="25.5" customHeight="1">
      <c r="A6" s="229" t="s">
        <v>195</v>
      </c>
      <c r="B6" s="230">
        <v>321</v>
      </c>
      <c r="C6" s="231">
        <v>321482</v>
      </c>
      <c r="D6" s="230">
        <v>273</v>
      </c>
      <c r="E6" s="231">
        <v>227538.16999999998</v>
      </c>
      <c r="F6" s="230">
        <v>297</v>
      </c>
      <c r="G6" s="230">
        <v>189243</v>
      </c>
      <c r="H6" s="230">
        <v>264</v>
      </c>
      <c r="I6" s="230">
        <v>209808</v>
      </c>
      <c r="J6" s="232">
        <v>247</v>
      </c>
      <c r="K6" s="231">
        <v>189847</v>
      </c>
    </row>
    <row r="7" spans="1:11" s="28" customFormat="1" ht="25.5" customHeight="1">
      <c r="A7" s="233" t="s">
        <v>174</v>
      </c>
      <c r="B7" s="234">
        <v>19</v>
      </c>
      <c r="C7" s="235">
        <v>10666.61</v>
      </c>
      <c r="D7" s="234">
        <v>7</v>
      </c>
      <c r="E7" s="235">
        <v>1228.19</v>
      </c>
      <c r="F7" s="234">
        <v>17</v>
      </c>
      <c r="G7" s="234">
        <v>4429</v>
      </c>
      <c r="H7" s="234">
        <v>25</v>
      </c>
      <c r="I7" s="234">
        <v>6037</v>
      </c>
      <c r="J7" s="236">
        <v>19</v>
      </c>
      <c r="K7" s="235">
        <v>5385</v>
      </c>
    </row>
    <row r="8" spans="1:11" s="28" customFormat="1" ht="25.5" customHeight="1">
      <c r="A8" s="233" t="s">
        <v>173</v>
      </c>
      <c r="B8" s="234">
        <v>12</v>
      </c>
      <c r="C8" s="235">
        <v>17570.8</v>
      </c>
      <c r="D8" s="234">
        <v>14</v>
      </c>
      <c r="E8" s="235">
        <v>15062.07</v>
      </c>
      <c r="F8" s="234">
        <v>15</v>
      </c>
      <c r="G8" s="234">
        <v>5869</v>
      </c>
      <c r="H8" s="234">
        <v>15</v>
      </c>
      <c r="I8" s="234">
        <v>12778</v>
      </c>
      <c r="J8" s="236">
        <v>12</v>
      </c>
      <c r="K8" s="235">
        <v>9274</v>
      </c>
    </row>
    <row r="9" spans="1:11" s="28" customFormat="1" ht="25.5" customHeight="1">
      <c r="A9" s="233" t="s">
        <v>172</v>
      </c>
      <c r="B9" s="234">
        <v>10</v>
      </c>
      <c r="C9" s="235">
        <v>10413</v>
      </c>
      <c r="D9" s="234">
        <v>12</v>
      </c>
      <c r="E9" s="235">
        <v>13901.76</v>
      </c>
      <c r="F9" s="234">
        <v>9</v>
      </c>
      <c r="G9" s="234">
        <v>11931</v>
      </c>
      <c r="H9" s="234">
        <v>8</v>
      </c>
      <c r="I9" s="234">
        <v>10522</v>
      </c>
      <c r="J9" s="236">
        <v>5</v>
      </c>
      <c r="K9" s="235">
        <v>10081</v>
      </c>
    </row>
    <row r="10" spans="1:11" s="28" customFormat="1" ht="25.5" customHeight="1">
      <c r="A10" s="233" t="s">
        <v>171</v>
      </c>
      <c r="B10" s="234">
        <v>8</v>
      </c>
      <c r="C10" s="235">
        <v>6115.48</v>
      </c>
      <c r="D10" s="234">
        <v>7</v>
      </c>
      <c r="E10" s="235">
        <v>1697.07</v>
      </c>
      <c r="F10" s="234">
        <v>13</v>
      </c>
      <c r="G10" s="234">
        <v>15195</v>
      </c>
      <c r="H10" s="234">
        <v>11</v>
      </c>
      <c r="I10" s="234">
        <v>4624</v>
      </c>
      <c r="J10" s="236">
        <v>10</v>
      </c>
      <c r="K10" s="235">
        <v>14132</v>
      </c>
    </row>
    <row r="11" spans="1:11" s="28" customFormat="1" ht="25.5" customHeight="1">
      <c r="A11" s="233" t="s">
        <v>170</v>
      </c>
      <c r="B11" s="234">
        <v>14</v>
      </c>
      <c r="C11" s="235">
        <v>17160</v>
      </c>
      <c r="D11" s="234">
        <v>13</v>
      </c>
      <c r="E11" s="235">
        <v>8090.66</v>
      </c>
      <c r="F11" s="234">
        <v>8</v>
      </c>
      <c r="G11" s="234">
        <v>6594</v>
      </c>
      <c r="H11" s="234">
        <v>9</v>
      </c>
      <c r="I11" s="234">
        <v>1478</v>
      </c>
      <c r="J11" s="236">
        <v>5</v>
      </c>
      <c r="K11" s="235">
        <v>2183</v>
      </c>
    </row>
    <row r="12" spans="1:11" s="28" customFormat="1" ht="25.5" customHeight="1">
      <c r="A12" s="233" t="s">
        <v>169</v>
      </c>
      <c r="B12" s="234">
        <v>14</v>
      </c>
      <c r="C12" s="235">
        <v>9335.39</v>
      </c>
      <c r="D12" s="234">
        <v>23</v>
      </c>
      <c r="E12" s="235">
        <v>24505</v>
      </c>
      <c r="F12" s="234">
        <v>23</v>
      </c>
      <c r="G12" s="234">
        <v>16403</v>
      </c>
      <c r="H12" s="234">
        <v>22</v>
      </c>
      <c r="I12" s="234">
        <v>11706</v>
      </c>
      <c r="J12" s="236">
        <v>24</v>
      </c>
      <c r="K12" s="235">
        <v>16347</v>
      </c>
    </row>
    <row r="13" spans="1:11" s="28" customFormat="1" ht="25.5" customHeight="1">
      <c r="A13" s="233" t="s">
        <v>168</v>
      </c>
      <c r="B13" s="234">
        <v>10</v>
      </c>
      <c r="C13" s="235">
        <v>6773</v>
      </c>
      <c r="D13" s="234">
        <v>9</v>
      </c>
      <c r="E13" s="235">
        <v>11595.78</v>
      </c>
      <c r="F13" s="234">
        <v>10</v>
      </c>
      <c r="G13" s="234">
        <v>3172</v>
      </c>
      <c r="H13" s="234">
        <v>12</v>
      </c>
      <c r="I13" s="234">
        <v>7217</v>
      </c>
      <c r="J13" s="236">
        <v>10</v>
      </c>
      <c r="K13" s="235">
        <v>3816</v>
      </c>
    </row>
    <row r="14" spans="1:11" s="28" customFormat="1" ht="25.5" customHeight="1">
      <c r="A14" s="233" t="s">
        <v>167</v>
      </c>
      <c r="B14" s="234">
        <v>8</v>
      </c>
      <c r="C14" s="235">
        <v>8167.1</v>
      </c>
      <c r="D14" s="234">
        <v>9</v>
      </c>
      <c r="E14" s="235">
        <v>7063</v>
      </c>
      <c r="F14" s="234">
        <v>21</v>
      </c>
      <c r="G14" s="234">
        <v>10907</v>
      </c>
      <c r="H14" s="234">
        <v>9</v>
      </c>
      <c r="I14" s="234">
        <v>5182</v>
      </c>
      <c r="J14" s="236">
        <v>7</v>
      </c>
      <c r="K14" s="235">
        <v>3528</v>
      </c>
    </row>
    <row r="15" spans="1:11" s="28" customFormat="1" ht="25.5" customHeight="1">
      <c r="A15" s="233" t="s">
        <v>166</v>
      </c>
      <c r="B15" s="234">
        <v>26</v>
      </c>
      <c r="C15" s="235">
        <v>31700.66</v>
      </c>
      <c r="D15" s="234">
        <v>28</v>
      </c>
      <c r="E15" s="235">
        <v>28815.34</v>
      </c>
      <c r="F15" s="234">
        <v>31</v>
      </c>
      <c r="G15" s="234">
        <v>37877</v>
      </c>
      <c r="H15" s="234">
        <v>18</v>
      </c>
      <c r="I15" s="234">
        <v>25155</v>
      </c>
      <c r="J15" s="236">
        <v>15</v>
      </c>
      <c r="K15" s="235">
        <v>13685</v>
      </c>
    </row>
    <row r="16" spans="1:11" s="28" customFormat="1" ht="25.5" customHeight="1">
      <c r="A16" s="233" t="s">
        <v>165</v>
      </c>
      <c r="B16" s="234">
        <v>15</v>
      </c>
      <c r="C16" s="235">
        <v>29879.3</v>
      </c>
      <c r="D16" s="234">
        <v>17</v>
      </c>
      <c r="E16" s="235">
        <v>11094</v>
      </c>
      <c r="F16" s="234">
        <v>18</v>
      </c>
      <c r="G16" s="234">
        <v>6510</v>
      </c>
      <c r="H16" s="234">
        <v>8</v>
      </c>
      <c r="I16" s="234">
        <v>3989</v>
      </c>
      <c r="J16" s="236">
        <v>18</v>
      </c>
      <c r="K16" s="235">
        <v>13790</v>
      </c>
    </row>
    <row r="17" spans="1:11" s="28" customFormat="1" ht="25.5" customHeight="1">
      <c r="A17" s="233" t="s">
        <v>164</v>
      </c>
      <c r="B17" s="234">
        <v>12</v>
      </c>
      <c r="C17" s="235">
        <v>6802</v>
      </c>
      <c r="D17" s="234">
        <v>14</v>
      </c>
      <c r="E17" s="235">
        <v>11416</v>
      </c>
      <c r="F17" s="234">
        <v>4</v>
      </c>
      <c r="G17" s="234">
        <v>584</v>
      </c>
      <c r="H17" s="234">
        <v>14</v>
      </c>
      <c r="I17" s="234">
        <v>12077</v>
      </c>
      <c r="J17" s="236">
        <v>17</v>
      </c>
      <c r="K17" s="235">
        <v>9057</v>
      </c>
    </row>
    <row r="18" spans="1:11" s="28" customFormat="1" ht="25.5" customHeight="1">
      <c r="A18" s="233" t="s">
        <v>163</v>
      </c>
      <c r="B18" s="234">
        <v>0</v>
      </c>
      <c r="C18" s="235">
        <v>0</v>
      </c>
      <c r="D18" s="234">
        <v>1</v>
      </c>
      <c r="E18" s="235">
        <v>295</v>
      </c>
      <c r="F18" s="234">
        <v>6</v>
      </c>
      <c r="G18" s="234">
        <v>2612</v>
      </c>
      <c r="H18" s="234">
        <v>0</v>
      </c>
      <c r="I18" s="234">
        <v>0</v>
      </c>
      <c r="J18" s="236">
        <v>2</v>
      </c>
      <c r="K18" s="235">
        <v>5936</v>
      </c>
    </row>
    <row r="19" spans="1:11" s="28" customFormat="1" ht="25.5" customHeight="1">
      <c r="A19" s="233" t="s">
        <v>162</v>
      </c>
      <c r="B19" s="234">
        <v>8</v>
      </c>
      <c r="C19" s="235">
        <v>3780</v>
      </c>
      <c r="D19" s="234">
        <v>15</v>
      </c>
      <c r="E19" s="235">
        <v>9872</v>
      </c>
      <c r="F19" s="234">
        <v>11</v>
      </c>
      <c r="G19" s="234">
        <v>4985</v>
      </c>
      <c r="H19" s="234">
        <v>8</v>
      </c>
      <c r="I19" s="234">
        <v>12763</v>
      </c>
      <c r="J19" s="236">
        <v>10</v>
      </c>
      <c r="K19" s="235">
        <v>8588</v>
      </c>
    </row>
    <row r="20" spans="1:11" s="28" customFormat="1" ht="25.5" customHeight="1">
      <c r="A20" s="233" t="s">
        <v>161</v>
      </c>
      <c r="B20" s="234">
        <v>121</v>
      </c>
      <c r="C20" s="235">
        <v>128830.32</v>
      </c>
      <c r="D20" s="234">
        <v>52</v>
      </c>
      <c r="E20" s="235">
        <v>41618</v>
      </c>
      <c r="F20" s="234">
        <v>66</v>
      </c>
      <c r="G20" s="234">
        <v>43021</v>
      </c>
      <c r="H20" s="234">
        <v>65</v>
      </c>
      <c r="I20" s="234">
        <v>48253</v>
      </c>
      <c r="J20" s="236">
        <v>62</v>
      </c>
      <c r="K20" s="235">
        <v>39970</v>
      </c>
    </row>
    <row r="21" spans="1:11" s="28" customFormat="1" ht="25.5" customHeight="1">
      <c r="A21" s="233" t="s">
        <v>160</v>
      </c>
      <c r="B21" s="234">
        <v>9</v>
      </c>
      <c r="C21" s="235">
        <v>3811</v>
      </c>
      <c r="D21" s="234">
        <v>3</v>
      </c>
      <c r="E21" s="235">
        <v>7464</v>
      </c>
      <c r="F21" s="234">
        <v>3</v>
      </c>
      <c r="G21" s="234">
        <v>1287</v>
      </c>
      <c r="H21" s="234">
        <v>8</v>
      </c>
      <c r="I21" s="234">
        <v>4790</v>
      </c>
      <c r="J21" s="236">
        <v>3</v>
      </c>
      <c r="K21" s="235">
        <v>7620</v>
      </c>
    </row>
    <row r="22" spans="1:11" s="29" customFormat="1" ht="25.5" customHeight="1">
      <c r="A22" s="237" t="s">
        <v>159</v>
      </c>
      <c r="B22" s="238">
        <v>1</v>
      </c>
      <c r="C22" s="239">
        <v>216</v>
      </c>
      <c r="D22" s="238">
        <v>1</v>
      </c>
      <c r="E22" s="239">
        <v>15.46</v>
      </c>
      <c r="F22" s="238">
        <v>2</v>
      </c>
      <c r="G22" s="238">
        <v>835</v>
      </c>
      <c r="H22" s="238">
        <v>0</v>
      </c>
      <c r="I22" s="238">
        <v>0</v>
      </c>
      <c r="J22" s="240">
        <v>3</v>
      </c>
      <c r="K22" s="239">
        <v>2859</v>
      </c>
    </row>
    <row r="23" spans="1:11" s="29" customFormat="1" ht="25.5" customHeight="1">
      <c r="A23" s="233" t="s">
        <v>158</v>
      </c>
      <c r="B23" s="234">
        <v>20</v>
      </c>
      <c r="C23" s="235">
        <v>20129</v>
      </c>
      <c r="D23" s="234">
        <v>30</v>
      </c>
      <c r="E23" s="235">
        <v>21298.84</v>
      </c>
      <c r="F23" s="234">
        <v>19</v>
      </c>
      <c r="G23" s="234">
        <v>10112</v>
      </c>
      <c r="H23" s="234">
        <v>16</v>
      </c>
      <c r="I23" s="234">
        <v>14191</v>
      </c>
      <c r="J23" s="236">
        <v>19</v>
      </c>
      <c r="K23" s="235">
        <v>17995</v>
      </c>
    </row>
    <row r="24" spans="1:11" s="29" customFormat="1" ht="25.5" customHeight="1">
      <c r="A24" s="233" t="s">
        <v>157</v>
      </c>
      <c r="B24" s="234">
        <v>10</v>
      </c>
      <c r="C24" s="235">
        <v>7991.12</v>
      </c>
      <c r="D24" s="234">
        <v>13</v>
      </c>
      <c r="E24" s="235">
        <v>11206</v>
      </c>
      <c r="F24" s="234">
        <v>8</v>
      </c>
      <c r="G24" s="234">
        <v>2759</v>
      </c>
      <c r="H24" s="234">
        <v>8</v>
      </c>
      <c r="I24" s="234">
        <v>4551</v>
      </c>
      <c r="J24" s="236">
        <v>3</v>
      </c>
      <c r="K24" s="235">
        <v>4748</v>
      </c>
    </row>
    <row r="25" spans="1:11" s="29" customFormat="1" ht="25.5" customHeight="1" thickBot="1">
      <c r="A25" s="241" t="s">
        <v>156</v>
      </c>
      <c r="B25" s="242">
        <v>4</v>
      </c>
      <c r="C25" s="243">
        <v>2141</v>
      </c>
      <c r="D25" s="242">
        <v>5</v>
      </c>
      <c r="E25" s="243">
        <v>1300</v>
      </c>
      <c r="F25" s="242">
        <v>13</v>
      </c>
      <c r="G25" s="242">
        <v>4161</v>
      </c>
      <c r="H25" s="242">
        <v>8</v>
      </c>
      <c r="I25" s="242">
        <v>24495</v>
      </c>
      <c r="J25" s="244">
        <v>3</v>
      </c>
      <c r="K25" s="243">
        <v>853</v>
      </c>
    </row>
    <row r="26" spans="1:11" s="28" customFormat="1">
      <c r="A26" s="245" t="s">
        <v>155</v>
      </c>
      <c r="B26" s="246"/>
      <c r="C26" s="246"/>
      <c r="D26" s="246"/>
      <c r="E26" s="246"/>
      <c r="F26" s="246"/>
      <c r="G26" s="246"/>
      <c r="H26" s="246"/>
      <c r="I26" s="246"/>
      <c r="J26" s="246"/>
      <c r="K26" s="246"/>
    </row>
    <row r="27" spans="1:11">
      <c r="A27" s="311" t="s">
        <v>271</v>
      </c>
    </row>
  </sheetData>
  <mergeCells count="7">
    <mergeCell ref="A2:K2"/>
    <mergeCell ref="A4:A5"/>
    <mergeCell ref="B4:C4"/>
    <mergeCell ref="D4:E4"/>
    <mergeCell ref="F4:G4"/>
    <mergeCell ref="H4:I4"/>
    <mergeCell ref="J4:K4"/>
  </mergeCells>
  <phoneticPr fontId="22"/>
  <printOptions horizontalCentered="1"/>
  <pageMargins left="0.78740157480314965" right="0.78740157480314965" top="0.78740157480314965" bottom="0.78740157480314965" header="0.39370078740157483" footer="0.27559055118110237"/>
  <pageSetup paperSize="9" scale="9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ColWidth="9" defaultRowHeight="12"/>
  <cols>
    <col min="1" max="1" width="8.25" style="1" customWidth="1"/>
    <col min="2" max="2" width="7.125" style="1" customWidth="1"/>
    <col min="3" max="3" width="7" style="1" customWidth="1"/>
    <col min="4" max="6" width="8.75" style="1" customWidth="1"/>
    <col min="7" max="7" width="8" style="1" customWidth="1"/>
    <col min="8" max="8" width="7.75" style="1" customWidth="1"/>
    <col min="9" max="9" width="7.5" style="1" customWidth="1"/>
    <col min="10" max="11" width="8" style="1" customWidth="1"/>
    <col min="12" max="12" width="8.875" style="1" customWidth="1"/>
    <col min="13" max="16384" width="9" style="1"/>
  </cols>
  <sheetData>
    <row r="1" spans="1:12" s="7" customFormat="1" ht="30" customHeight="1">
      <c r="A1" s="6"/>
      <c r="B1" s="6"/>
      <c r="C1" s="6"/>
      <c r="D1" s="6"/>
      <c r="E1" s="6"/>
      <c r="F1" s="6"/>
      <c r="G1" s="6"/>
      <c r="H1" s="6"/>
      <c r="I1" s="6"/>
      <c r="J1" s="6"/>
      <c r="K1" s="6"/>
      <c r="L1" s="6"/>
    </row>
    <row r="2" spans="1:12" s="7" customFormat="1" ht="22.5" customHeight="1">
      <c r="A2" s="503" t="s">
        <v>423</v>
      </c>
      <c r="B2" s="503"/>
      <c r="C2" s="503"/>
      <c r="D2" s="503"/>
      <c r="E2" s="503"/>
      <c r="F2" s="503"/>
      <c r="G2" s="503"/>
      <c r="H2" s="503"/>
      <c r="I2" s="503"/>
      <c r="J2" s="503"/>
      <c r="K2" s="503"/>
      <c r="L2" s="503"/>
    </row>
    <row r="3" spans="1:12" s="7" customFormat="1" ht="13.5" customHeight="1" thickBot="1">
      <c r="A3" s="95" t="s">
        <v>0</v>
      </c>
      <c r="B3" s="96"/>
      <c r="C3" s="96"/>
      <c r="D3" s="96"/>
      <c r="E3" s="96"/>
      <c r="F3" s="96"/>
      <c r="G3" s="96"/>
      <c r="H3" s="96"/>
      <c r="I3" s="96"/>
      <c r="J3" s="96"/>
      <c r="K3" s="96"/>
      <c r="L3" s="97" t="s">
        <v>275</v>
      </c>
    </row>
    <row r="4" spans="1:12" s="7" customFormat="1" ht="15" customHeight="1">
      <c r="A4" s="511" t="s">
        <v>15</v>
      </c>
      <c r="B4" s="514" t="s">
        <v>14</v>
      </c>
      <c r="C4" s="515"/>
      <c r="D4" s="515"/>
      <c r="E4" s="515"/>
      <c r="F4" s="515"/>
      <c r="G4" s="515"/>
      <c r="H4" s="515"/>
      <c r="I4" s="516"/>
      <c r="J4" s="517" t="s">
        <v>235</v>
      </c>
      <c r="K4" s="520" t="s">
        <v>13</v>
      </c>
      <c r="L4" s="98"/>
    </row>
    <row r="5" spans="1:12" s="7" customFormat="1" ht="15" customHeight="1">
      <c r="A5" s="512"/>
      <c r="B5" s="522" t="s">
        <v>12</v>
      </c>
      <c r="C5" s="524" t="s">
        <v>11</v>
      </c>
      <c r="D5" s="525" t="s">
        <v>10</v>
      </c>
      <c r="E5" s="526"/>
      <c r="F5" s="525" t="s">
        <v>9</v>
      </c>
      <c r="G5" s="527"/>
      <c r="H5" s="526"/>
      <c r="I5" s="528" t="s">
        <v>8</v>
      </c>
      <c r="J5" s="518"/>
      <c r="K5" s="521"/>
      <c r="L5" s="509" t="s">
        <v>200</v>
      </c>
    </row>
    <row r="6" spans="1:12" s="7" customFormat="1" ht="33" customHeight="1">
      <c r="A6" s="513"/>
      <c r="B6" s="523"/>
      <c r="C6" s="519"/>
      <c r="D6" s="99" t="s">
        <v>7</v>
      </c>
      <c r="E6" s="99" t="s">
        <v>180</v>
      </c>
      <c r="F6" s="99" t="s">
        <v>6</v>
      </c>
      <c r="G6" s="99" t="s">
        <v>5</v>
      </c>
      <c r="H6" s="100" t="s">
        <v>4</v>
      </c>
      <c r="I6" s="529"/>
      <c r="J6" s="519"/>
      <c r="K6" s="510"/>
      <c r="L6" s="510"/>
    </row>
    <row r="7" spans="1:12" s="7" customFormat="1" ht="18.75" customHeight="1" thickBot="1">
      <c r="A7" s="101">
        <v>2323</v>
      </c>
      <c r="B7" s="102">
        <v>63</v>
      </c>
      <c r="C7" s="103">
        <v>23</v>
      </c>
      <c r="D7" s="103">
        <v>32</v>
      </c>
      <c r="E7" s="103" t="s">
        <v>20</v>
      </c>
      <c r="F7" s="103">
        <v>1</v>
      </c>
      <c r="G7" s="103">
        <v>1</v>
      </c>
      <c r="H7" s="103">
        <v>2</v>
      </c>
      <c r="I7" s="103">
        <v>4</v>
      </c>
      <c r="J7" s="103" t="s">
        <v>20</v>
      </c>
      <c r="K7" s="103">
        <v>2260</v>
      </c>
      <c r="L7" s="104">
        <v>2114</v>
      </c>
    </row>
    <row r="8" spans="1:12" s="7" customFormat="1" ht="13.5" customHeight="1">
      <c r="A8" s="105" t="s">
        <v>412</v>
      </c>
      <c r="B8" s="96"/>
      <c r="C8" s="96"/>
      <c r="D8" s="96"/>
      <c r="E8" s="96"/>
      <c r="F8" s="96"/>
      <c r="G8" s="96"/>
      <c r="H8" s="96"/>
      <c r="I8" s="96"/>
      <c r="J8" s="96"/>
      <c r="K8" s="96"/>
      <c r="L8" s="96"/>
    </row>
    <row r="9" spans="1:12" ht="13.5" customHeight="1"/>
  </sheetData>
  <mergeCells count="11">
    <mergeCell ref="A2:L2"/>
    <mergeCell ref="L5:L6"/>
    <mergeCell ref="A4:A6"/>
    <mergeCell ref="B4:I4"/>
    <mergeCell ref="J4:J6"/>
    <mergeCell ref="K4:K6"/>
    <mergeCell ref="B5:B6"/>
    <mergeCell ref="C5:C6"/>
    <mergeCell ref="D5:E5"/>
    <mergeCell ref="F5:H5"/>
    <mergeCell ref="I5:I6"/>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ColWidth="9" defaultRowHeight="12"/>
  <cols>
    <col min="1" max="1" width="30" style="82" customWidth="1"/>
    <col min="2" max="2" width="11.25" style="82" customWidth="1"/>
    <col min="3" max="3" width="30" style="82" customWidth="1"/>
    <col min="4" max="4" width="11.25" style="82" customWidth="1"/>
    <col min="5" max="16384" width="9" style="82"/>
  </cols>
  <sheetData>
    <row r="1" spans="1:6" s="81" customFormat="1" ht="30" customHeight="1">
      <c r="A1" s="82"/>
      <c r="B1" s="82"/>
      <c r="C1" s="82"/>
      <c r="D1" s="82"/>
    </row>
    <row r="2" spans="1:6" s="81" customFormat="1" ht="22.5" customHeight="1">
      <c r="A2" s="503" t="s">
        <v>424</v>
      </c>
      <c r="B2" s="503"/>
      <c r="C2" s="503"/>
      <c r="D2" s="503"/>
    </row>
    <row r="3" spans="1:6" s="81" customFormat="1" ht="13.5" customHeight="1" thickBot="1">
      <c r="A3" s="85" t="s">
        <v>0</v>
      </c>
      <c r="B3" s="276"/>
      <c r="C3" s="12"/>
      <c r="D3" s="9" t="s">
        <v>275</v>
      </c>
    </row>
    <row r="4" spans="1:6" ht="15" customHeight="1">
      <c r="A4" s="530" t="s">
        <v>244</v>
      </c>
      <c r="B4" s="530"/>
      <c r="C4" s="530"/>
      <c r="D4" s="59">
        <v>2323</v>
      </c>
    </row>
    <row r="5" spans="1:6" ht="17.45" customHeight="1">
      <c r="A5" s="60" t="s">
        <v>18</v>
      </c>
      <c r="B5" s="66">
        <v>78</v>
      </c>
      <c r="C5" s="331" t="s">
        <v>283</v>
      </c>
      <c r="D5" s="67">
        <v>194</v>
      </c>
      <c r="F5" s="334"/>
    </row>
    <row r="6" spans="1:6" ht="17.45" customHeight="1">
      <c r="A6" s="62" t="s">
        <v>17</v>
      </c>
      <c r="B6" s="61">
        <v>108</v>
      </c>
      <c r="C6" s="331" t="s">
        <v>284</v>
      </c>
      <c r="D6" s="63">
        <v>196</v>
      </c>
      <c r="F6" s="334"/>
    </row>
    <row r="7" spans="1:6" ht="17.45" customHeight="1">
      <c r="A7" s="331" t="s">
        <v>278</v>
      </c>
      <c r="B7" s="61">
        <v>322</v>
      </c>
      <c r="C7" s="331" t="s">
        <v>285</v>
      </c>
      <c r="D7" s="64">
        <v>97</v>
      </c>
      <c r="F7" s="334"/>
    </row>
    <row r="8" spans="1:6" ht="17.45" customHeight="1">
      <c r="A8" s="331" t="s">
        <v>279</v>
      </c>
      <c r="B8" s="65">
        <v>549</v>
      </c>
      <c r="C8" s="331" t="s">
        <v>286</v>
      </c>
      <c r="D8" s="64">
        <v>40</v>
      </c>
      <c r="F8" s="334"/>
    </row>
    <row r="9" spans="1:6" ht="17.45" customHeight="1">
      <c r="A9" s="331" t="s">
        <v>280</v>
      </c>
      <c r="B9" s="66">
        <v>282</v>
      </c>
      <c r="C9" s="331" t="s">
        <v>287</v>
      </c>
      <c r="D9" s="64">
        <v>40</v>
      </c>
      <c r="F9" s="334"/>
    </row>
    <row r="10" spans="1:6" ht="17.45" customHeight="1">
      <c r="A10" s="331" t="s">
        <v>281</v>
      </c>
      <c r="B10" s="61">
        <v>209</v>
      </c>
      <c r="C10" s="331" t="s">
        <v>288</v>
      </c>
      <c r="D10" s="279">
        <v>13</v>
      </c>
      <c r="F10" s="334"/>
    </row>
    <row r="11" spans="1:6" ht="17.45" customHeight="1" thickBot="1">
      <c r="A11" s="332" t="s">
        <v>282</v>
      </c>
      <c r="B11" s="277">
        <v>188</v>
      </c>
      <c r="C11" s="329" t="s">
        <v>16</v>
      </c>
      <c r="D11" s="84">
        <v>7</v>
      </c>
      <c r="F11" s="334"/>
    </row>
    <row r="12" spans="1:6" ht="13.5" customHeight="1">
      <c r="A12" s="87" t="s">
        <v>412</v>
      </c>
      <c r="B12" s="87"/>
      <c r="C12" s="11"/>
      <c r="D12" s="10"/>
      <c r="F12" s="334"/>
    </row>
    <row r="13" spans="1:6" ht="13.5" customHeight="1">
      <c r="C13" s="87"/>
    </row>
  </sheetData>
  <mergeCells count="2">
    <mergeCell ref="A2:D2"/>
    <mergeCell ref="A4:C4"/>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ColWidth="9" defaultRowHeight="12"/>
  <cols>
    <col min="1" max="1" width="9" style="1"/>
    <col min="2" max="2" width="23.75" style="1" customWidth="1"/>
    <col min="3" max="3" width="9.25" style="1" customWidth="1"/>
    <col min="4" max="5" width="10" style="1" customWidth="1"/>
    <col min="6" max="6" width="23.875" style="1" customWidth="1"/>
    <col min="7" max="7" width="10" style="1" customWidth="1"/>
    <col min="8" max="16384" width="9" style="1"/>
  </cols>
  <sheetData>
    <row r="1" spans="1:9" ht="30" customHeight="1"/>
    <row r="2" spans="1:9" ht="22.5" customHeight="1">
      <c r="A2" s="503" t="s">
        <v>425</v>
      </c>
      <c r="B2" s="503"/>
      <c r="C2" s="503"/>
      <c r="D2" s="503"/>
      <c r="E2" s="503"/>
      <c r="F2" s="503"/>
      <c r="G2" s="503"/>
    </row>
    <row r="3" spans="1:9" ht="17.25" customHeight="1" thickBot="1">
      <c r="A3" s="21" t="s">
        <v>0</v>
      </c>
      <c r="B3" s="112"/>
      <c r="C3" s="88"/>
      <c r="D3" s="113"/>
      <c r="E3" s="113"/>
      <c r="F3" s="113"/>
      <c r="G3" s="89" t="s">
        <v>275</v>
      </c>
    </row>
    <row r="4" spans="1:9" s="7" customFormat="1" ht="17.25" customHeight="1">
      <c r="A4" s="539" t="s">
        <v>242</v>
      </c>
      <c r="B4" s="539"/>
      <c r="C4" s="539"/>
      <c r="D4" s="539"/>
      <c r="E4" s="539"/>
      <c r="F4" s="539"/>
      <c r="G4" s="107">
        <v>2110</v>
      </c>
    </row>
    <row r="5" spans="1:9" s="7" customFormat="1" ht="17.25" customHeight="1">
      <c r="A5" s="540" t="s">
        <v>41</v>
      </c>
      <c r="B5" s="318" t="s">
        <v>320</v>
      </c>
      <c r="C5" s="108">
        <v>1432</v>
      </c>
      <c r="D5" s="543" t="s">
        <v>40</v>
      </c>
      <c r="E5" s="546" t="s">
        <v>320</v>
      </c>
      <c r="F5" s="546"/>
      <c r="G5" s="379">
        <v>435</v>
      </c>
      <c r="I5" s="335"/>
    </row>
    <row r="6" spans="1:9" s="7" customFormat="1" ht="17.25" customHeight="1">
      <c r="A6" s="541"/>
      <c r="B6" s="319" t="s">
        <v>236</v>
      </c>
      <c r="C6" s="114">
        <v>751</v>
      </c>
      <c r="D6" s="544"/>
      <c r="E6" s="532" t="s">
        <v>39</v>
      </c>
      <c r="F6" s="374" t="s">
        <v>38</v>
      </c>
      <c r="G6" s="379">
        <v>263</v>
      </c>
      <c r="I6" s="335"/>
    </row>
    <row r="7" spans="1:9" s="7" customFormat="1" ht="17.25" customHeight="1">
      <c r="A7" s="541"/>
      <c r="B7" s="317" t="s">
        <v>237</v>
      </c>
      <c r="C7" s="115">
        <v>2</v>
      </c>
      <c r="D7" s="544"/>
      <c r="E7" s="533"/>
      <c r="F7" s="373" t="s">
        <v>237</v>
      </c>
      <c r="G7" s="380">
        <v>181</v>
      </c>
      <c r="I7" s="335"/>
    </row>
    <row r="8" spans="1:9" s="7" customFormat="1" ht="17.25" customHeight="1">
      <c r="A8" s="541"/>
      <c r="B8" s="317" t="s">
        <v>37</v>
      </c>
      <c r="C8" s="115">
        <v>8</v>
      </c>
      <c r="D8" s="544"/>
      <c r="E8" s="533"/>
      <c r="F8" s="372" t="s">
        <v>36</v>
      </c>
      <c r="G8" s="381">
        <v>30</v>
      </c>
      <c r="I8" s="335"/>
    </row>
    <row r="9" spans="1:9" s="7" customFormat="1" ht="17.25" customHeight="1">
      <c r="A9" s="541"/>
      <c r="B9" s="317" t="s">
        <v>35</v>
      </c>
      <c r="C9" s="115">
        <v>1</v>
      </c>
      <c r="D9" s="544"/>
      <c r="E9" s="533"/>
      <c r="F9" s="372" t="s">
        <v>35</v>
      </c>
      <c r="G9" s="382">
        <v>0</v>
      </c>
      <c r="I9" s="335"/>
    </row>
    <row r="10" spans="1:9" s="7" customFormat="1" ht="17.25" customHeight="1">
      <c r="A10" s="541"/>
      <c r="B10" s="317" t="s">
        <v>34</v>
      </c>
      <c r="C10" s="115">
        <v>144</v>
      </c>
      <c r="D10" s="544"/>
      <c r="E10" s="533"/>
      <c r="F10" s="372" t="s">
        <v>34</v>
      </c>
      <c r="G10" s="383">
        <v>34</v>
      </c>
      <c r="I10" s="335"/>
    </row>
    <row r="11" spans="1:9" s="7" customFormat="1" ht="17.25" customHeight="1">
      <c r="A11" s="541"/>
      <c r="B11" s="317" t="s">
        <v>33</v>
      </c>
      <c r="C11" s="110">
        <v>305</v>
      </c>
      <c r="D11" s="544"/>
      <c r="E11" s="533"/>
      <c r="F11" s="372" t="s">
        <v>33</v>
      </c>
      <c r="G11" s="383">
        <v>12</v>
      </c>
      <c r="I11" s="335"/>
    </row>
    <row r="12" spans="1:9" s="7" customFormat="1" ht="17.25" customHeight="1">
      <c r="A12" s="541"/>
      <c r="B12" s="317" t="s">
        <v>32</v>
      </c>
      <c r="C12" s="111">
        <v>126</v>
      </c>
      <c r="D12" s="544"/>
      <c r="E12" s="533"/>
      <c r="F12" s="372" t="s">
        <v>32</v>
      </c>
      <c r="G12" s="383">
        <v>3</v>
      </c>
      <c r="I12" s="335"/>
    </row>
    <row r="13" spans="1:9" s="7" customFormat="1" ht="17.25" customHeight="1">
      <c r="A13" s="541"/>
      <c r="B13" s="317" t="s">
        <v>31</v>
      </c>
      <c r="C13" s="115">
        <v>58</v>
      </c>
      <c r="D13" s="544"/>
      <c r="E13" s="533"/>
      <c r="F13" s="372" t="s">
        <v>31</v>
      </c>
      <c r="G13" s="381">
        <v>1</v>
      </c>
      <c r="I13" s="335"/>
    </row>
    <row r="14" spans="1:9" s="7" customFormat="1" ht="17.25" customHeight="1">
      <c r="A14" s="541"/>
      <c r="B14" s="317" t="s">
        <v>30</v>
      </c>
      <c r="C14" s="115">
        <v>8</v>
      </c>
      <c r="D14" s="544"/>
      <c r="E14" s="533"/>
      <c r="F14" s="372" t="s">
        <v>30</v>
      </c>
      <c r="G14" s="382">
        <v>1</v>
      </c>
      <c r="I14" s="335"/>
    </row>
    <row r="15" spans="1:9" s="7" customFormat="1" ht="17.25" customHeight="1">
      <c r="A15" s="541"/>
      <c r="B15" s="317" t="s">
        <v>238</v>
      </c>
      <c r="C15" s="115">
        <v>4</v>
      </c>
      <c r="D15" s="544"/>
      <c r="E15" s="533"/>
      <c r="F15" s="372" t="s">
        <v>238</v>
      </c>
      <c r="G15" s="383">
        <v>1</v>
      </c>
      <c r="I15" s="335"/>
    </row>
    <row r="16" spans="1:9" s="7" customFormat="1" ht="17.25" customHeight="1">
      <c r="A16" s="541"/>
      <c r="B16" s="317" t="s">
        <v>29</v>
      </c>
      <c r="C16" s="110">
        <v>11</v>
      </c>
      <c r="D16" s="544"/>
      <c r="E16" s="533"/>
      <c r="F16" s="372" t="s">
        <v>29</v>
      </c>
      <c r="G16" s="383">
        <v>0</v>
      </c>
      <c r="I16" s="335"/>
    </row>
    <row r="17" spans="1:9" s="7" customFormat="1" ht="17.25" customHeight="1">
      <c r="A17" s="541"/>
      <c r="B17" s="317" t="s">
        <v>239</v>
      </c>
      <c r="C17" s="110">
        <v>2</v>
      </c>
      <c r="D17" s="544"/>
      <c r="E17" s="533"/>
      <c r="F17" s="372" t="s">
        <v>239</v>
      </c>
      <c r="G17" s="383">
        <v>0</v>
      </c>
      <c r="I17" s="335"/>
    </row>
    <row r="18" spans="1:9" s="7" customFormat="1" ht="17.25" customHeight="1">
      <c r="A18" s="541"/>
      <c r="B18" s="317" t="s">
        <v>240</v>
      </c>
      <c r="C18" s="110">
        <v>9</v>
      </c>
      <c r="D18" s="544"/>
      <c r="E18" s="533"/>
      <c r="F18" s="372" t="s">
        <v>240</v>
      </c>
      <c r="G18" s="383">
        <v>0</v>
      </c>
      <c r="I18" s="335"/>
    </row>
    <row r="19" spans="1:9" s="7" customFormat="1" ht="17.25" customHeight="1">
      <c r="A19" s="541"/>
      <c r="B19" s="317" t="s">
        <v>241</v>
      </c>
      <c r="C19" s="111">
        <v>0</v>
      </c>
      <c r="D19" s="544"/>
      <c r="E19" s="533"/>
      <c r="F19" s="372" t="s">
        <v>241</v>
      </c>
      <c r="G19" s="383">
        <v>0</v>
      </c>
      <c r="I19" s="335"/>
    </row>
    <row r="20" spans="1:9" s="7" customFormat="1" ht="17.25" customHeight="1">
      <c r="A20" s="542"/>
      <c r="B20" s="320" t="s">
        <v>28</v>
      </c>
      <c r="C20" s="117">
        <v>3</v>
      </c>
      <c r="D20" s="544"/>
      <c r="E20" s="534"/>
      <c r="F20" s="375" t="s">
        <v>28</v>
      </c>
      <c r="G20" s="384">
        <v>0</v>
      </c>
      <c r="I20" s="335"/>
    </row>
    <row r="21" spans="1:9" s="7" customFormat="1" ht="17.25" customHeight="1">
      <c r="A21" s="118"/>
      <c r="B21" s="119"/>
      <c r="C21" s="120"/>
      <c r="D21" s="544"/>
      <c r="E21" s="548" t="s">
        <v>27</v>
      </c>
      <c r="F21" s="548"/>
      <c r="G21" s="382">
        <v>28</v>
      </c>
      <c r="I21" s="335"/>
    </row>
    <row r="22" spans="1:9" s="7" customFormat="1" ht="17.25" customHeight="1">
      <c r="A22" s="118"/>
      <c r="B22" s="21"/>
      <c r="C22" s="121"/>
      <c r="D22" s="544"/>
      <c r="E22" s="537" t="s">
        <v>26</v>
      </c>
      <c r="F22" s="537"/>
      <c r="G22" s="383">
        <v>93</v>
      </c>
    </row>
    <row r="23" spans="1:9" s="7" customFormat="1" ht="17.25" customHeight="1">
      <c r="A23" s="118"/>
      <c r="B23" s="21"/>
      <c r="C23" s="121"/>
      <c r="D23" s="544"/>
      <c r="E23" s="537" t="s">
        <v>25</v>
      </c>
      <c r="F23" s="537"/>
      <c r="G23" s="383">
        <v>23</v>
      </c>
    </row>
    <row r="24" spans="1:9" s="7" customFormat="1" ht="17.25" customHeight="1">
      <c r="A24" s="118"/>
      <c r="B24" s="21"/>
      <c r="C24" s="121"/>
      <c r="D24" s="544"/>
      <c r="E24" s="537" t="s">
        <v>24</v>
      </c>
      <c r="F24" s="537"/>
      <c r="G24" s="383">
        <v>7</v>
      </c>
    </row>
    <row r="25" spans="1:9" s="81" customFormat="1" ht="17.25" customHeight="1">
      <c r="A25" s="118"/>
      <c r="B25" s="21"/>
      <c r="C25" s="121"/>
      <c r="D25" s="544"/>
      <c r="E25" s="547" t="s">
        <v>321</v>
      </c>
      <c r="F25" s="537"/>
      <c r="G25" s="383">
        <v>16</v>
      </c>
    </row>
    <row r="26" spans="1:9" s="7" customFormat="1" ht="17.25" customHeight="1">
      <c r="A26" s="118"/>
      <c r="B26" s="21"/>
      <c r="C26" s="121"/>
      <c r="D26" s="544"/>
      <c r="E26" s="537" t="s">
        <v>23</v>
      </c>
      <c r="F26" s="537"/>
      <c r="G26" s="383">
        <v>1</v>
      </c>
    </row>
    <row r="27" spans="1:9" s="7" customFormat="1" ht="17.25" customHeight="1">
      <c r="A27" s="118"/>
      <c r="B27" s="21"/>
      <c r="C27" s="121"/>
      <c r="D27" s="544"/>
      <c r="E27" s="537" t="s">
        <v>22</v>
      </c>
      <c r="F27" s="537"/>
      <c r="G27" s="381">
        <v>4</v>
      </c>
    </row>
    <row r="28" spans="1:9" s="7" customFormat="1" ht="17.25" customHeight="1">
      <c r="A28" s="118"/>
      <c r="B28" s="21"/>
      <c r="C28" s="121"/>
      <c r="D28" s="545"/>
      <c r="E28" s="538" t="s">
        <v>21</v>
      </c>
      <c r="F28" s="538"/>
      <c r="G28" s="385">
        <v>0</v>
      </c>
    </row>
    <row r="29" spans="1:9" s="7" customFormat="1" ht="17.25" customHeight="1" thickBot="1">
      <c r="A29" s="531"/>
      <c r="B29" s="531"/>
      <c r="C29" s="123"/>
      <c r="D29" s="535" t="s">
        <v>19</v>
      </c>
      <c r="E29" s="536"/>
      <c r="F29" s="536"/>
      <c r="G29" s="124">
        <v>243</v>
      </c>
    </row>
    <row r="30" spans="1:9" s="7" customFormat="1" ht="17.25" customHeight="1">
      <c r="A30" s="47" t="s">
        <v>412</v>
      </c>
      <c r="B30" s="21"/>
      <c r="C30" s="93"/>
      <c r="D30" s="47"/>
      <c r="E30" s="21"/>
      <c r="F30" s="21"/>
      <c r="G30" s="93"/>
    </row>
    <row r="31" spans="1:9" s="7" customFormat="1" ht="15" customHeight="1">
      <c r="A31" s="1"/>
      <c r="B31" s="1"/>
      <c r="C31" s="1"/>
      <c r="D31" s="4"/>
      <c r="E31" s="5"/>
    </row>
  </sheetData>
  <mergeCells count="16">
    <mergeCell ref="A2:G2"/>
    <mergeCell ref="A4:F4"/>
    <mergeCell ref="A5:A20"/>
    <mergeCell ref="D5:D28"/>
    <mergeCell ref="E5:F5"/>
    <mergeCell ref="E25:F25"/>
    <mergeCell ref="E21:F21"/>
    <mergeCell ref="E24:F24"/>
    <mergeCell ref="E23:F23"/>
    <mergeCell ref="A29:B29"/>
    <mergeCell ref="E6:E20"/>
    <mergeCell ref="D29:F29"/>
    <mergeCell ref="E26:F26"/>
    <mergeCell ref="E27:F27"/>
    <mergeCell ref="E22:F22"/>
    <mergeCell ref="E28:F28"/>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election activeCell="B1" sqref="B1"/>
    </sheetView>
  </sheetViews>
  <sheetFormatPr defaultColWidth="9" defaultRowHeight="12"/>
  <cols>
    <col min="1" max="8" width="9.5" style="1" customWidth="1"/>
    <col min="9" max="10" width="10" style="1" customWidth="1"/>
    <col min="11" max="16384" width="9" style="1"/>
  </cols>
  <sheetData>
    <row r="1" spans="1:10" ht="30" customHeight="1"/>
    <row r="2" spans="1:10" ht="22.5" customHeight="1">
      <c r="A2" s="503" t="s">
        <v>426</v>
      </c>
      <c r="B2" s="503"/>
      <c r="C2" s="503"/>
      <c r="D2" s="503"/>
      <c r="E2" s="503"/>
      <c r="F2" s="503"/>
      <c r="G2" s="503"/>
      <c r="H2" s="503"/>
      <c r="I2" s="503"/>
      <c r="J2" s="503"/>
    </row>
    <row r="3" spans="1:10" ht="13.5" customHeight="1" thickBot="1">
      <c r="A3" s="21" t="s">
        <v>252</v>
      </c>
      <c r="B3" s="112"/>
      <c r="C3" s="112"/>
      <c r="D3" s="112"/>
      <c r="E3" s="112"/>
      <c r="F3" s="112"/>
      <c r="G3" s="112"/>
      <c r="H3" s="112"/>
      <c r="I3" s="112"/>
      <c r="J3" s="89" t="s">
        <v>275</v>
      </c>
    </row>
    <row r="4" spans="1:10" ht="15" customHeight="1">
      <c r="A4" s="549" t="s">
        <v>51</v>
      </c>
      <c r="B4" s="551" t="s">
        <v>50</v>
      </c>
      <c r="C4" s="553" t="s">
        <v>49</v>
      </c>
      <c r="D4" s="554"/>
      <c r="E4" s="553" t="s">
        <v>48</v>
      </c>
      <c r="F4" s="554"/>
      <c r="G4" s="553" t="s">
        <v>47</v>
      </c>
      <c r="H4" s="555"/>
      <c r="I4" s="553" t="s">
        <v>357</v>
      </c>
      <c r="J4" s="555"/>
    </row>
    <row r="5" spans="1:10" ht="45" customHeight="1">
      <c r="A5" s="550"/>
      <c r="B5" s="552"/>
      <c r="C5" s="125" t="s">
        <v>46</v>
      </c>
      <c r="D5" s="125" t="s">
        <v>44</v>
      </c>
      <c r="E5" s="125" t="s">
        <v>45</v>
      </c>
      <c r="F5" s="125" t="s">
        <v>44</v>
      </c>
      <c r="G5" s="125" t="s">
        <v>43</v>
      </c>
      <c r="H5" s="126" t="s">
        <v>42</v>
      </c>
      <c r="I5" s="448" t="s">
        <v>203</v>
      </c>
      <c r="J5" s="127" t="s">
        <v>274</v>
      </c>
    </row>
    <row r="6" spans="1:10" ht="15" customHeight="1" thickBot="1">
      <c r="A6" s="128">
        <v>2245</v>
      </c>
      <c r="B6" s="129">
        <v>10454</v>
      </c>
      <c r="C6" s="129">
        <v>2096</v>
      </c>
      <c r="D6" s="129">
        <v>10060</v>
      </c>
      <c r="E6" s="129">
        <v>559</v>
      </c>
      <c r="F6" s="129">
        <v>153</v>
      </c>
      <c r="G6" s="129">
        <v>204</v>
      </c>
      <c r="H6" s="130">
        <v>241</v>
      </c>
      <c r="I6" s="449">
        <v>1008</v>
      </c>
      <c r="J6" s="130">
        <v>7572</v>
      </c>
    </row>
    <row r="7" spans="1:10" ht="13.5" customHeight="1">
      <c r="A7" s="47" t="s">
        <v>412</v>
      </c>
      <c r="B7" s="90"/>
      <c r="C7" s="90"/>
      <c r="D7" s="90"/>
      <c r="E7" s="90"/>
      <c r="F7" s="90"/>
      <c r="G7" s="90"/>
      <c r="H7" s="90"/>
      <c r="I7" s="90"/>
      <c r="J7" s="90"/>
    </row>
  </sheetData>
  <mergeCells count="7">
    <mergeCell ref="A2:J2"/>
    <mergeCell ref="A4:A5"/>
    <mergeCell ref="B4:B5"/>
    <mergeCell ref="C4:D4"/>
    <mergeCell ref="E4:F4"/>
    <mergeCell ref="G4:H4"/>
    <mergeCell ref="I4:J4"/>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defaultRowHeight="13.5"/>
  <cols>
    <col min="1" max="1" width="2" style="83" customWidth="1"/>
    <col min="2" max="2" width="11.875" style="83" customWidth="1"/>
    <col min="3" max="15" width="11.625" style="83" customWidth="1"/>
    <col min="16" max="16384" width="9" style="83"/>
  </cols>
  <sheetData>
    <row r="1" spans="1:15" s="47" customFormat="1" ht="30" customHeight="1"/>
    <row r="2" spans="1:15" ht="22.5" customHeight="1">
      <c r="A2" s="558" t="s">
        <v>358</v>
      </c>
      <c r="B2" s="558"/>
      <c r="C2" s="558"/>
      <c r="D2" s="558"/>
      <c r="E2" s="558"/>
      <c r="F2" s="558"/>
      <c r="G2" s="558"/>
      <c r="H2" s="558"/>
      <c r="I2" s="559" t="s">
        <v>427</v>
      </c>
      <c r="J2" s="559"/>
      <c r="K2" s="559"/>
      <c r="L2" s="559"/>
      <c r="M2" s="559"/>
      <c r="N2" s="559"/>
      <c r="O2" s="559"/>
    </row>
    <row r="3" spans="1:15" s="15" customFormat="1" ht="13.5" customHeight="1" thickBot="1">
      <c r="A3" s="135"/>
      <c r="B3" s="135"/>
      <c r="C3" s="135"/>
      <c r="D3" s="135"/>
      <c r="E3" s="135"/>
      <c r="F3" s="135"/>
      <c r="G3" s="135"/>
      <c r="H3" s="135"/>
      <c r="I3" s="135"/>
      <c r="J3" s="135"/>
      <c r="K3" s="135"/>
      <c r="L3" s="135"/>
      <c r="M3" s="135"/>
      <c r="N3" s="135"/>
      <c r="O3" s="89" t="s">
        <v>83</v>
      </c>
    </row>
    <row r="4" spans="1:15" s="16" customFormat="1" ht="39" customHeight="1">
      <c r="A4" s="563" t="s">
        <v>82</v>
      </c>
      <c r="B4" s="564"/>
      <c r="C4" s="131" t="s">
        <v>204</v>
      </c>
      <c r="D4" s="132" t="s">
        <v>196</v>
      </c>
      <c r="E4" s="131" t="s">
        <v>205</v>
      </c>
      <c r="F4" s="131" t="s">
        <v>206</v>
      </c>
      <c r="G4" s="131" t="s">
        <v>319</v>
      </c>
      <c r="H4" s="133" t="s">
        <v>207</v>
      </c>
      <c r="I4" s="134" t="s">
        <v>318</v>
      </c>
      <c r="J4" s="134" t="s">
        <v>317</v>
      </c>
      <c r="K4" s="131" t="s">
        <v>208</v>
      </c>
      <c r="L4" s="131" t="s">
        <v>81</v>
      </c>
      <c r="M4" s="131" t="s">
        <v>80</v>
      </c>
      <c r="N4" s="131" t="s">
        <v>79</v>
      </c>
      <c r="O4" s="133" t="s">
        <v>78</v>
      </c>
    </row>
    <row r="5" spans="1:15" s="17" customFormat="1" ht="28.5" customHeight="1">
      <c r="A5" s="565" t="s">
        <v>243</v>
      </c>
      <c r="B5" s="566"/>
      <c r="C5" s="136">
        <v>2908</v>
      </c>
      <c r="D5" s="136">
        <v>195</v>
      </c>
      <c r="E5" s="136">
        <v>547</v>
      </c>
      <c r="F5" s="136">
        <v>476</v>
      </c>
      <c r="G5" s="137">
        <v>555</v>
      </c>
      <c r="H5" s="138">
        <v>263</v>
      </c>
      <c r="I5" s="139">
        <v>452</v>
      </c>
      <c r="J5" s="139">
        <v>315</v>
      </c>
      <c r="K5" s="140">
        <v>61</v>
      </c>
      <c r="L5" s="140">
        <v>26</v>
      </c>
      <c r="M5" s="140">
        <v>16</v>
      </c>
      <c r="N5" s="141">
        <v>2</v>
      </c>
      <c r="O5" s="138">
        <v>0</v>
      </c>
    </row>
    <row r="6" spans="1:15" s="17" customFormat="1" ht="28.5" customHeight="1">
      <c r="A6" s="565" t="s">
        <v>289</v>
      </c>
      <c r="B6" s="566"/>
      <c r="C6" s="136">
        <v>2580</v>
      </c>
      <c r="D6" s="136">
        <v>145</v>
      </c>
      <c r="E6" s="136">
        <v>563</v>
      </c>
      <c r="F6" s="136">
        <v>368</v>
      </c>
      <c r="G6" s="136">
        <v>472</v>
      </c>
      <c r="H6" s="455">
        <v>249</v>
      </c>
      <c r="I6" s="142">
        <v>356</v>
      </c>
      <c r="J6" s="139">
        <v>330</v>
      </c>
      <c r="K6" s="136">
        <v>55</v>
      </c>
      <c r="L6" s="136">
        <v>30</v>
      </c>
      <c r="M6" s="136">
        <v>8</v>
      </c>
      <c r="N6" s="138">
        <v>3</v>
      </c>
      <c r="O6" s="138">
        <v>1</v>
      </c>
    </row>
    <row r="7" spans="1:15" s="17" customFormat="1" ht="28.5" customHeight="1">
      <c r="A7" s="567" t="s">
        <v>290</v>
      </c>
      <c r="B7" s="568"/>
      <c r="C7" s="140">
        <v>2323</v>
      </c>
      <c r="D7" s="140">
        <v>213</v>
      </c>
      <c r="E7" s="140">
        <v>395</v>
      </c>
      <c r="F7" s="140">
        <v>319</v>
      </c>
      <c r="G7" s="377">
        <v>414</v>
      </c>
      <c r="H7" s="141">
        <v>239</v>
      </c>
      <c r="I7" s="456">
        <v>346</v>
      </c>
      <c r="J7" s="376">
        <v>306</v>
      </c>
      <c r="K7" s="140">
        <v>63</v>
      </c>
      <c r="L7" s="140">
        <v>15</v>
      </c>
      <c r="M7" s="140">
        <v>10</v>
      </c>
      <c r="N7" s="141">
        <v>2</v>
      </c>
      <c r="O7" s="141">
        <v>1</v>
      </c>
    </row>
    <row r="8" spans="1:15" s="17" customFormat="1" ht="18" customHeight="1">
      <c r="A8" s="560" t="s">
        <v>77</v>
      </c>
      <c r="B8" s="560"/>
      <c r="C8" s="143">
        <v>692</v>
      </c>
      <c r="D8" s="144" t="s">
        <v>316</v>
      </c>
      <c r="E8" s="144" t="s">
        <v>84</v>
      </c>
      <c r="F8" s="144" t="s">
        <v>84</v>
      </c>
      <c r="G8" s="144" t="s">
        <v>84</v>
      </c>
      <c r="H8" s="435" t="s">
        <v>84</v>
      </c>
      <c r="I8" s="145" t="s">
        <v>84</v>
      </c>
      <c r="J8" s="146" t="s">
        <v>84</v>
      </c>
      <c r="K8" s="144" t="s">
        <v>84</v>
      </c>
      <c r="L8" s="144">
        <v>4</v>
      </c>
      <c r="M8" s="144">
        <v>1</v>
      </c>
      <c r="N8" s="147">
        <v>0</v>
      </c>
      <c r="O8" s="147">
        <v>0</v>
      </c>
    </row>
    <row r="9" spans="1:15" s="16" customFormat="1" ht="18" customHeight="1">
      <c r="A9" s="148"/>
      <c r="B9" s="278" t="s">
        <v>76</v>
      </c>
      <c r="C9" s="143">
        <v>26</v>
      </c>
      <c r="D9" s="143">
        <v>4</v>
      </c>
      <c r="E9" s="143">
        <v>8</v>
      </c>
      <c r="F9" s="143">
        <v>4</v>
      </c>
      <c r="G9" s="143">
        <v>2</v>
      </c>
      <c r="H9" s="401">
        <v>4</v>
      </c>
      <c r="I9" s="149">
        <v>1</v>
      </c>
      <c r="J9" s="145">
        <v>3</v>
      </c>
      <c r="K9" s="143">
        <v>0</v>
      </c>
      <c r="L9" s="143">
        <v>0</v>
      </c>
      <c r="M9" s="143">
        <v>0</v>
      </c>
      <c r="N9" s="150">
        <v>0</v>
      </c>
      <c r="O9" s="150">
        <v>0</v>
      </c>
    </row>
    <row r="10" spans="1:15" s="16" customFormat="1" ht="18" customHeight="1">
      <c r="A10" s="148"/>
      <c r="B10" s="278" t="s">
        <v>75</v>
      </c>
      <c r="C10" s="143">
        <v>16</v>
      </c>
      <c r="D10" s="143">
        <v>1</v>
      </c>
      <c r="E10" s="143">
        <v>0</v>
      </c>
      <c r="F10" s="143">
        <v>1</v>
      </c>
      <c r="G10" s="143">
        <v>4</v>
      </c>
      <c r="H10" s="401">
        <v>3</v>
      </c>
      <c r="I10" s="149">
        <v>2</v>
      </c>
      <c r="J10" s="151">
        <v>4</v>
      </c>
      <c r="K10" s="143">
        <v>0</v>
      </c>
      <c r="L10" s="143">
        <v>0</v>
      </c>
      <c r="M10" s="143">
        <v>0</v>
      </c>
      <c r="N10" s="150">
        <v>0</v>
      </c>
      <c r="O10" s="150">
        <v>1</v>
      </c>
    </row>
    <row r="11" spans="1:15" s="16" customFormat="1" ht="18" customHeight="1">
      <c r="A11" s="148"/>
      <c r="B11" s="278" t="s">
        <v>74</v>
      </c>
      <c r="C11" s="143">
        <v>52</v>
      </c>
      <c r="D11" s="143">
        <v>5</v>
      </c>
      <c r="E11" s="143">
        <v>1</v>
      </c>
      <c r="F11" s="143">
        <v>3</v>
      </c>
      <c r="G11" s="143">
        <v>4</v>
      </c>
      <c r="H11" s="401">
        <v>6</v>
      </c>
      <c r="I11" s="149">
        <v>18</v>
      </c>
      <c r="J11" s="151">
        <v>8</v>
      </c>
      <c r="K11" s="143">
        <v>5</v>
      </c>
      <c r="L11" s="143">
        <v>1</v>
      </c>
      <c r="M11" s="143">
        <v>1</v>
      </c>
      <c r="N11" s="150">
        <v>0</v>
      </c>
      <c r="O11" s="150">
        <v>0</v>
      </c>
    </row>
    <row r="12" spans="1:15" s="16" customFormat="1" ht="18" customHeight="1">
      <c r="A12" s="148"/>
      <c r="B12" s="278" t="s">
        <v>73</v>
      </c>
      <c r="C12" s="143">
        <v>18</v>
      </c>
      <c r="D12" s="143">
        <v>0</v>
      </c>
      <c r="E12" s="143">
        <v>2</v>
      </c>
      <c r="F12" s="143">
        <v>1</v>
      </c>
      <c r="G12" s="143">
        <v>5</v>
      </c>
      <c r="H12" s="401">
        <v>2</v>
      </c>
      <c r="I12" s="149">
        <v>2</v>
      </c>
      <c r="J12" s="151">
        <v>5</v>
      </c>
      <c r="K12" s="143">
        <v>1</v>
      </c>
      <c r="L12" s="143">
        <v>0</v>
      </c>
      <c r="M12" s="143">
        <v>0</v>
      </c>
      <c r="N12" s="150">
        <v>0</v>
      </c>
      <c r="O12" s="150">
        <v>0</v>
      </c>
    </row>
    <row r="13" spans="1:15" s="16" customFormat="1" ht="18" customHeight="1">
      <c r="A13" s="148"/>
      <c r="B13" s="278" t="s">
        <v>72</v>
      </c>
      <c r="C13" s="143">
        <v>69</v>
      </c>
      <c r="D13" s="143">
        <v>3</v>
      </c>
      <c r="E13" s="143">
        <v>5</v>
      </c>
      <c r="F13" s="143">
        <v>5</v>
      </c>
      <c r="G13" s="143">
        <v>11</v>
      </c>
      <c r="H13" s="401">
        <v>9</v>
      </c>
      <c r="I13" s="149">
        <v>19</v>
      </c>
      <c r="J13" s="151">
        <v>16</v>
      </c>
      <c r="K13" s="143">
        <v>1</v>
      </c>
      <c r="L13" s="143">
        <v>0</v>
      </c>
      <c r="M13" s="143">
        <v>0</v>
      </c>
      <c r="N13" s="150">
        <v>0</v>
      </c>
      <c r="O13" s="150">
        <v>0</v>
      </c>
    </row>
    <row r="14" spans="1:15" s="16" customFormat="1" ht="18" customHeight="1">
      <c r="A14" s="148"/>
      <c r="B14" s="278" t="s">
        <v>71</v>
      </c>
      <c r="C14" s="143">
        <v>52</v>
      </c>
      <c r="D14" s="143">
        <v>4</v>
      </c>
      <c r="E14" s="143">
        <v>8</v>
      </c>
      <c r="F14" s="143">
        <v>12</v>
      </c>
      <c r="G14" s="143">
        <v>14</v>
      </c>
      <c r="H14" s="401">
        <v>4</v>
      </c>
      <c r="I14" s="149">
        <v>5</v>
      </c>
      <c r="J14" s="151">
        <v>4</v>
      </c>
      <c r="K14" s="143">
        <v>1</v>
      </c>
      <c r="L14" s="143">
        <v>0</v>
      </c>
      <c r="M14" s="143">
        <v>0</v>
      </c>
      <c r="N14" s="150">
        <v>0</v>
      </c>
      <c r="O14" s="150">
        <v>0</v>
      </c>
    </row>
    <row r="15" spans="1:15" s="16" customFormat="1" ht="18" customHeight="1">
      <c r="A15" s="148"/>
      <c r="B15" s="278" t="s">
        <v>70</v>
      </c>
      <c r="C15" s="143">
        <v>40</v>
      </c>
      <c r="D15" s="143">
        <v>2</v>
      </c>
      <c r="E15" s="143">
        <v>9</v>
      </c>
      <c r="F15" s="143">
        <v>2</v>
      </c>
      <c r="G15" s="143">
        <v>8</v>
      </c>
      <c r="H15" s="401">
        <v>7</v>
      </c>
      <c r="I15" s="149">
        <v>3</v>
      </c>
      <c r="J15" s="151">
        <v>7</v>
      </c>
      <c r="K15" s="143">
        <v>1</v>
      </c>
      <c r="L15" s="143">
        <v>1</v>
      </c>
      <c r="M15" s="143">
        <v>0</v>
      </c>
      <c r="N15" s="150">
        <v>0</v>
      </c>
      <c r="O15" s="150">
        <v>0</v>
      </c>
    </row>
    <row r="16" spans="1:15" s="16" customFormat="1" ht="18" customHeight="1">
      <c r="A16" s="148"/>
      <c r="B16" s="278" t="s">
        <v>69</v>
      </c>
      <c r="C16" s="143">
        <v>50</v>
      </c>
      <c r="D16" s="143">
        <v>4</v>
      </c>
      <c r="E16" s="143">
        <v>4</v>
      </c>
      <c r="F16" s="143">
        <v>3</v>
      </c>
      <c r="G16" s="143">
        <v>14</v>
      </c>
      <c r="H16" s="401">
        <v>4</v>
      </c>
      <c r="I16" s="149">
        <v>12</v>
      </c>
      <c r="J16" s="151">
        <v>5</v>
      </c>
      <c r="K16" s="143">
        <v>3</v>
      </c>
      <c r="L16" s="143">
        <v>1</v>
      </c>
      <c r="M16" s="143">
        <v>0</v>
      </c>
      <c r="N16" s="150">
        <v>0</v>
      </c>
      <c r="O16" s="150">
        <v>0</v>
      </c>
    </row>
    <row r="17" spans="1:15" s="16" customFormat="1" ht="18" customHeight="1">
      <c r="A17" s="148"/>
      <c r="B17" s="278" t="s">
        <v>68</v>
      </c>
      <c r="C17" s="143">
        <v>98</v>
      </c>
      <c r="D17" s="143">
        <v>5</v>
      </c>
      <c r="E17" s="143">
        <v>17</v>
      </c>
      <c r="F17" s="143">
        <v>17</v>
      </c>
      <c r="G17" s="143">
        <v>20</v>
      </c>
      <c r="H17" s="401">
        <v>10</v>
      </c>
      <c r="I17" s="149">
        <v>17</v>
      </c>
      <c r="J17" s="146">
        <v>9</v>
      </c>
      <c r="K17" s="143">
        <v>2</v>
      </c>
      <c r="L17" s="143">
        <v>1</v>
      </c>
      <c r="M17" s="146">
        <v>0</v>
      </c>
      <c r="N17" s="150">
        <v>0</v>
      </c>
      <c r="O17" s="150">
        <v>0</v>
      </c>
    </row>
    <row r="18" spans="1:15" s="16" customFormat="1" ht="18" customHeight="1">
      <c r="A18" s="148"/>
      <c r="B18" s="278" t="s">
        <v>67</v>
      </c>
      <c r="C18" s="143">
        <v>132</v>
      </c>
      <c r="D18" s="143">
        <v>5</v>
      </c>
      <c r="E18" s="143">
        <v>26</v>
      </c>
      <c r="F18" s="143">
        <v>33</v>
      </c>
      <c r="G18" s="143">
        <v>38</v>
      </c>
      <c r="H18" s="401">
        <v>13</v>
      </c>
      <c r="I18" s="149">
        <v>8</v>
      </c>
      <c r="J18" s="151">
        <v>7</v>
      </c>
      <c r="K18" s="143">
        <v>2</v>
      </c>
      <c r="L18" s="143">
        <v>0</v>
      </c>
      <c r="M18" s="143">
        <v>0</v>
      </c>
      <c r="N18" s="150">
        <v>0</v>
      </c>
      <c r="O18" s="150">
        <v>0</v>
      </c>
    </row>
    <row r="19" spans="1:15" s="16" customFormat="1" ht="18" customHeight="1">
      <c r="A19" s="148"/>
      <c r="B19" s="278" t="s">
        <v>66</v>
      </c>
      <c r="C19" s="143">
        <v>124</v>
      </c>
      <c r="D19" s="143">
        <v>9</v>
      </c>
      <c r="E19" s="143">
        <v>24</v>
      </c>
      <c r="F19" s="143">
        <v>24</v>
      </c>
      <c r="G19" s="143">
        <v>32</v>
      </c>
      <c r="H19" s="401">
        <v>11</v>
      </c>
      <c r="I19" s="149">
        <v>15</v>
      </c>
      <c r="J19" s="151">
        <v>7</v>
      </c>
      <c r="K19" s="143">
        <v>2</v>
      </c>
      <c r="L19" s="143">
        <v>0</v>
      </c>
      <c r="M19" s="143">
        <v>0</v>
      </c>
      <c r="N19" s="150">
        <v>0</v>
      </c>
      <c r="O19" s="150">
        <v>0</v>
      </c>
    </row>
    <row r="20" spans="1:15" s="16" customFormat="1" ht="18" customHeight="1">
      <c r="A20" s="148"/>
      <c r="B20" s="278" t="s">
        <v>209</v>
      </c>
      <c r="C20" s="143">
        <v>15</v>
      </c>
      <c r="D20" s="144" t="s">
        <v>84</v>
      </c>
      <c r="E20" s="144" t="s">
        <v>84</v>
      </c>
      <c r="F20" s="144" t="s">
        <v>84</v>
      </c>
      <c r="G20" s="144" t="s">
        <v>84</v>
      </c>
      <c r="H20" s="435" t="s">
        <v>84</v>
      </c>
      <c r="I20" s="145" t="s">
        <v>84</v>
      </c>
      <c r="J20" s="146" t="s">
        <v>84</v>
      </c>
      <c r="K20" s="144" t="s">
        <v>84</v>
      </c>
      <c r="L20" s="144">
        <v>0</v>
      </c>
      <c r="M20" s="144">
        <v>0</v>
      </c>
      <c r="N20" s="147">
        <v>0</v>
      </c>
      <c r="O20" s="147">
        <v>0</v>
      </c>
    </row>
    <row r="21" spans="1:15" s="16" customFormat="1" ht="18" customHeight="1">
      <c r="A21" s="560" t="s">
        <v>245</v>
      </c>
      <c r="B21" s="561"/>
      <c r="C21" s="143">
        <v>58</v>
      </c>
      <c r="D21" s="143">
        <v>6</v>
      </c>
      <c r="E21" s="143">
        <v>0</v>
      </c>
      <c r="F21" s="143">
        <v>1</v>
      </c>
      <c r="G21" s="143">
        <v>6</v>
      </c>
      <c r="H21" s="401">
        <v>10</v>
      </c>
      <c r="I21" s="149">
        <v>14</v>
      </c>
      <c r="J21" s="151">
        <v>20</v>
      </c>
      <c r="K21" s="143">
        <v>0</v>
      </c>
      <c r="L21" s="143">
        <v>0</v>
      </c>
      <c r="M21" s="143">
        <v>0</v>
      </c>
      <c r="N21" s="150">
        <v>1</v>
      </c>
      <c r="O21" s="150">
        <v>0</v>
      </c>
    </row>
    <row r="22" spans="1:15" s="16" customFormat="1" ht="18" customHeight="1">
      <c r="A22" s="148"/>
      <c r="B22" s="278" t="s">
        <v>65</v>
      </c>
      <c r="C22" s="143">
        <v>31</v>
      </c>
      <c r="D22" s="143">
        <v>1</v>
      </c>
      <c r="E22" s="143">
        <v>0</v>
      </c>
      <c r="F22" s="143">
        <v>1</v>
      </c>
      <c r="G22" s="143">
        <v>3</v>
      </c>
      <c r="H22" s="401">
        <v>5</v>
      </c>
      <c r="I22" s="149">
        <v>11</v>
      </c>
      <c r="J22" s="151">
        <v>9</v>
      </c>
      <c r="K22" s="143">
        <v>0</v>
      </c>
      <c r="L22" s="143">
        <v>0</v>
      </c>
      <c r="M22" s="143">
        <v>0</v>
      </c>
      <c r="N22" s="150">
        <v>1</v>
      </c>
      <c r="O22" s="150">
        <v>0</v>
      </c>
    </row>
    <row r="23" spans="1:15" s="16" customFormat="1" ht="18" customHeight="1">
      <c r="A23" s="148"/>
      <c r="B23" s="278" t="s">
        <v>64</v>
      </c>
      <c r="C23" s="143">
        <v>27</v>
      </c>
      <c r="D23" s="143">
        <v>5</v>
      </c>
      <c r="E23" s="143">
        <v>0</v>
      </c>
      <c r="F23" s="143">
        <v>0</v>
      </c>
      <c r="G23" s="143">
        <v>3</v>
      </c>
      <c r="H23" s="401">
        <v>5</v>
      </c>
      <c r="I23" s="149">
        <v>3</v>
      </c>
      <c r="J23" s="151">
        <v>11</v>
      </c>
      <c r="K23" s="143">
        <v>0</v>
      </c>
      <c r="L23" s="143">
        <v>0</v>
      </c>
      <c r="M23" s="143">
        <v>0</v>
      </c>
      <c r="N23" s="150">
        <v>0</v>
      </c>
      <c r="O23" s="150">
        <v>0</v>
      </c>
    </row>
    <row r="24" spans="1:15" s="16" customFormat="1" ht="18" customHeight="1">
      <c r="A24" s="560" t="s">
        <v>58</v>
      </c>
      <c r="B24" s="561"/>
      <c r="C24" s="143">
        <v>370</v>
      </c>
      <c r="D24" s="144" t="s">
        <v>84</v>
      </c>
      <c r="E24" s="144" t="s">
        <v>84</v>
      </c>
      <c r="F24" s="144" t="s">
        <v>84</v>
      </c>
      <c r="G24" s="144" t="s">
        <v>84</v>
      </c>
      <c r="H24" s="435" t="s">
        <v>84</v>
      </c>
      <c r="I24" s="145" t="s">
        <v>84</v>
      </c>
      <c r="J24" s="146" t="s">
        <v>84</v>
      </c>
      <c r="K24" s="144" t="s">
        <v>84</v>
      </c>
      <c r="L24" s="144">
        <v>3</v>
      </c>
      <c r="M24" s="144">
        <v>1</v>
      </c>
      <c r="N24" s="147">
        <v>0</v>
      </c>
      <c r="O24" s="147">
        <v>0</v>
      </c>
    </row>
    <row r="25" spans="1:15" s="16" customFormat="1" ht="18" customHeight="1">
      <c r="A25" s="148"/>
      <c r="B25" s="278" t="s">
        <v>57</v>
      </c>
      <c r="C25" s="143">
        <v>72</v>
      </c>
      <c r="D25" s="143">
        <v>1</v>
      </c>
      <c r="E25" s="143">
        <v>13</v>
      </c>
      <c r="F25" s="143">
        <v>13</v>
      </c>
      <c r="G25" s="144">
        <v>21</v>
      </c>
      <c r="H25" s="401">
        <v>13</v>
      </c>
      <c r="I25" s="149">
        <v>8</v>
      </c>
      <c r="J25" s="151">
        <v>3</v>
      </c>
      <c r="K25" s="143">
        <v>0</v>
      </c>
      <c r="L25" s="143">
        <v>0</v>
      </c>
      <c r="M25" s="143">
        <v>0</v>
      </c>
      <c r="N25" s="150">
        <v>0</v>
      </c>
      <c r="O25" s="150">
        <v>0</v>
      </c>
    </row>
    <row r="26" spans="1:15" s="16" customFormat="1" ht="18" customHeight="1">
      <c r="A26" s="148"/>
      <c r="B26" s="278" t="s">
        <v>56</v>
      </c>
      <c r="C26" s="143">
        <v>219</v>
      </c>
      <c r="D26" s="143">
        <v>11</v>
      </c>
      <c r="E26" s="143">
        <v>34</v>
      </c>
      <c r="F26" s="143">
        <v>27</v>
      </c>
      <c r="G26" s="144">
        <v>43</v>
      </c>
      <c r="H26" s="401">
        <v>17</v>
      </c>
      <c r="I26" s="149">
        <v>38</v>
      </c>
      <c r="J26" s="151">
        <v>37</v>
      </c>
      <c r="K26" s="143">
        <v>8</v>
      </c>
      <c r="L26" s="143">
        <v>3</v>
      </c>
      <c r="M26" s="143">
        <v>1</v>
      </c>
      <c r="N26" s="150">
        <v>0</v>
      </c>
      <c r="O26" s="150">
        <v>0</v>
      </c>
    </row>
    <row r="27" spans="1:15" s="16" customFormat="1" ht="18" customHeight="1">
      <c r="A27" s="148"/>
      <c r="B27" s="278" t="s">
        <v>55</v>
      </c>
      <c r="C27" s="143">
        <v>77</v>
      </c>
      <c r="D27" s="143">
        <v>10</v>
      </c>
      <c r="E27" s="143">
        <v>23</v>
      </c>
      <c r="F27" s="143">
        <v>11</v>
      </c>
      <c r="G27" s="143">
        <v>17</v>
      </c>
      <c r="H27" s="401">
        <v>8</v>
      </c>
      <c r="I27" s="149">
        <v>4</v>
      </c>
      <c r="J27" s="151">
        <v>3</v>
      </c>
      <c r="K27" s="143">
        <v>1</v>
      </c>
      <c r="L27" s="143">
        <v>0</v>
      </c>
      <c r="M27" s="143">
        <v>0</v>
      </c>
      <c r="N27" s="150">
        <v>0</v>
      </c>
      <c r="O27" s="150">
        <v>0</v>
      </c>
    </row>
    <row r="28" spans="1:15" s="16" customFormat="1" ht="18" customHeight="1">
      <c r="A28" s="148"/>
      <c r="B28" s="278" t="s">
        <v>211</v>
      </c>
      <c r="C28" s="143">
        <v>2</v>
      </c>
      <c r="D28" s="144" t="s">
        <v>84</v>
      </c>
      <c r="E28" s="144" t="s">
        <v>84</v>
      </c>
      <c r="F28" s="144" t="s">
        <v>84</v>
      </c>
      <c r="G28" s="144" t="s">
        <v>84</v>
      </c>
      <c r="H28" s="435" t="s">
        <v>84</v>
      </c>
      <c r="I28" s="145" t="s">
        <v>84</v>
      </c>
      <c r="J28" s="145" t="s">
        <v>84</v>
      </c>
      <c r="K28" s="144" t="s">
        <v>84</v>
      </c>
      <c r="L28" s="144">
        <v>0</v>
      </c>
      <c r="M28" s="144">
        <v>0</v>
      </c>
      <c r="N28" s="147">
        <v>0</v>
      </c>
      <c r="O28" s="147">
        <v>0</v>
      </c>
    </row>
    <row r="29" spans="1:15" s="16" customFormat="1" ht="18" customHeight="1">
      <c r="A29" s="560" t="s">
        <v>54</v>
      </c>
      <c r="B29" s="561"/>
      <c r="C29" s="143">
        <v>409</v>
      </c>
      <c r="D29" s="143">
        <v>77</v>
      </c>
      <c r="E29" s="143">
        <v>127</v>
      </c>
      <c r="F29" s="143">
        <v>88</v>
      </c>
      <c r="G29" s="143">
        <v>55</v>
      </c>
      <c r="H29" s="401">
        <v>18</v>
      </c>
      <c r="I29" s="149">
        <v>22</v>
      </c>
      <c r="J29" s="151">
        <v>15</v>
      </c>
      <c r="K29" s="143">
        <v>4</v>
      </c>
      <c r="L29" s="143">
        <v>0</v>
      </c>
      <c r="M29" s="143">
        <v>2</v>
      </c>
      <c r="N29" s="150">
        <v>1</v>
      </c>
      <c r="O29" s="150">
        <v>0</v>
      </c>
    </row>
    <row r="30" spans="1:15" s="16" customFormat="1" ht="18" customHeight="1">
      <c r="A30" s="148"/>
      <c r="B30" s="278" t="s">
        <v>53</v>
      </c>
      <c r="C30" s="143">
        <v>82</v>
      </c>
      <c r="D30" s="143">
        <v>20</v>
      </c>
      <c r="E30" s="143">
        <v>21</v>
      </c>
      <c r="F30" s="143">
        <v>21</v>
      </c>
      <c r="G30" s="143">
        <v>13</v>
      </c>
      <c r="H30" s="401">
        <v>2</v>
      </c>
      <c r="I30" s="145">
        <v>2</v>
      </c>
      <c r="J30" s="151">
        <v>1</v>
      </c>
      <c r="K30" s="146">
        <v>1</v>
      </c>
      <c r="L30" s="143">
        <v>0</v>
      </c>
      <c r="M30" s="146">
        <v>0</v>
      </c>
      <c r="N30" s="150">
        <v>1</v>
      </c>
      <c r="O30" s="150">
        <v>0</v>
      </c>
    </row>
    <row r="31" spans="1:15" s="16" customFormat="1" ht="18" customHeight="1">
      <c r="A31" s="148"/>
      <c r="B31" s="278" t="s">
        <v>212</v>
      </c>
      <c r="C31" s="143">
        <v>128</v>
      </c>
      <c r="D31" s="143">
        <v>19</v>
      </c>
      <c r="E31" s="143">
        <v>41</v>
      </c>
      <c r="F31" s="143">
        <v>24</v>
      </c>
      <c r="G31" s="143">
        <v>20</v>
      </c>
      <c r="H31" s="401">
        <v>8</v>
      </c>
      <c r="I31" s="149">
        <v>8</v>
      </c>
      <c r="J31" s="146">
        <v>4</v>
      </c>
      <c r="K31" s="143">
        <v>2</v>
      </c>
      <c r="L31" s="143">
        <v>0</v>
      </c>
      <c r="M31" s="146">
        <v>2</v>
      </c>
      <c r="N31" s="150">
        <v>0</v>
      </c>
      <c r="O31" s="150">
        <v>0</v>
      </c>
    </row>
    <row r="32" spans="1:15" s="16" customFormat="1" ht="18" customHeight="1">
      <c r="A32" s="148"/>
      <c r="B32" s="278" t="s">
        <v>52</v>
      </c>
      <c r="C32" s="143">
        <v>199</v>
      </c>
      <c r="D32" s="143">
        <v>38</v>
      </c>
      <c r="E32" s="143">
        <v>65</v>
      </c>
      <c r="F32" s="143">
        <v>43</v>
      </c>
      <c r="G32" s="143">
        <v>22</v>
      </c>
      <c r="H32" s="401">
        <v>8</v>
      </c>
      <c r="I32" s="149">
        <v>12</v>
      </c>
      <c r="J32" s="151">
        <v>10</v>
      </c>
      <c r="K32" s="143">
        <v>1</v>
      </c>
      <c r="L32" s="143">
        <v>0</v>
      </c>
      <c r="M32" s="143">
        <v>0</v>
      </c>
      <c r="N32" s="150">
        <v>0</v>
      </c>
      <c r="O32" s="150">
        <v>0</v>
      </c>
    </row>
    <row r="33" spans="1:15" s="16" customFormat="1" ht="18" customHeight="1">
      <c r="A33" s="562" t="s">
        <v>247</v>
      </c>
      <c r="B33" s="562"/>
      <c r="C33" s="143">
        <v>183</v>
      </c>
      <c r="D33" s="143">
        <v>30</v>
      </c>
      <c r="E33" s="143">
        <v>75</v>
      </c>
      <c r="F33" s="143">
        <v>40</v>
      </c>
      <c r="G33" s="144">
        <v>21</v>
      </c>
      <c r="H33" s="401">
        <v>4</v>
      </c>
      <c r="I33" s="149">
        <v>8</v>
      </c>
      <c r="J33" s="151">
        <v>2</v>
      </c>
      <c r="K33" s="143">
        <v>0</v>
      </c>
      <c r="L33" s="143">
        <v>1</v>
      </c>
      <c r="M33" s="143">
        <v>2</v>
      </c>
      <c r="N33" s="150">
        <v>0</v>
      </c>
      <c r="O33" s="150">
        <v>0</v>
      </c>
    </row>
    <row r="34" spans="1:15" s="16" customFormat="1" ht="18" customHeight="1">
      <c r="A34" s="560" t="s">
        <v>246</v>
      </c>
      <c r="B34" s="561"/>
      <c r="C34" s="143">
        <v>368</v>
      </c>
      <c r="D34" s="143">
        <v>25</v>
      </c>
      <c r="E34" s="143">
        <v>8</v>
      </c>
      <c r="F34" s="143">
        <v>17</v>
      </c>
      <c r="G34" s="143">
        <v>67</v>
      </c>
      <c r="H34" s="401">
        <v>57</v>
      </c>
      <c r="I34" s="149">
        <v>89</v>
      </c>
      <c r="J34" s="151">
        <v>84</v>
      </c>
      <c r="K34" s="143">
        <v>15</v>
      </c>
      <c r="L34" s="143">
        <v>3</v>
      </c>
      <c r="M34" s="143">
        <v>3</v>
      </c>
      <c r="N34" s="150">
        <v>0</v>
      </c>
      <c r="O34" s="150">
        <v>0</v>
      </c>
    </row>
    <row r="35" spans="1:15" s="16" customFormat="1" ht="18" customHeight="1">
      <c r="A35" s="148"/>
      <c r="B35" s="278" t="s">
        <v>63</v>
      </c>
      <c r="C35" s="143">
        <v>68</v>
      </c>
      <c r="D35" s="143">
        <v>6</v>
      </c>
      <c r="E35" s="143">
        <v>0</v>
      </c>
      <c r="F35" s="143">
        <v>2</v>
      </c>
      <c r="G35" s="143">
        <v>12</v>
      </c>
      <c r="H35" s="401">
        <v>8</v>
      </c>
      <c r="I35" s="149">
        <v>19</v>
      </c>
      <c r="J35" s="151">
        <v>15</v>
      </c>
      <c r="K35" s="143">
        <v>4</v>
      </c>
      <c r="L35" s="143">
        <v>2</v>
      </c>
      <c r="M35" s="143">
        <v>0</v>
      </c>
      <c r="N35" s="150">
        <v>0</v>
      </c>
      <c r="O35" s="150">
        <v>0</v>
      </c>
    </row>
    <row r="36" spans="1:15" s="16" customFormat="1" ht="18" customHeight="1">
      <c r="A36" s="148"/>
      <c r="B36" s="278" t="s">
        <v>62</v>
      </c>
      <c r="C36" s="143">
        <v>51</v>
      </c>
      <c r="D36" s="143">
        <v>10</v>
      </c>
      <c r="E36" s="143">
        <v>1</v>
      </c>
      <c r="F36" s="143">
        <v>3</v>
      </c>
      <c r="G36" s="143">
        <v>7</v>
      </c>
      <c r="H36" s="401">
        <v>7</v>
      </c>
      <c r="I36" s="149">
        <v>10</v>
      </c>
      <c r="J36" s="151">
        <v>11</v>
      </c>
      <c r="K36" s="143">
        <v>1</v>
      </c>
      <c r="L36" s="143">
        <v>0</v>
      </c>
      <c r="M36" s="143">
        <v>1</v>
      </c>
      <c r="N36" s="150">
        <v>0</v>
      </c>
      <c r="O36" s="150">
        <v>0</v>
      </c>
    </row>
    <row r="37" spans="1:15" s="16" customFormat="1" ht="18" customHeight="1">
      <c r="A37" s="148"/>
      <c r="B37" s="278" t="s">
        <v>61</v>
      </c>
      <c r="C37" s="143">
        <v>171</v>
      </c>
      <c r="D37" s="143">
        <v>8</v>
      </c>
      <c r="E37" s="143">
        <v>7</v>
      </c>
      <c r="F37" s="143">
        <v>7</v>
      </c>
      <c r="G37" s="144">
        <v>31</v>
      </c>
      <c r="H37" s="401">
        <v>32</v>
      </c>
      <c r="I37" s="149">
        <v>40</v>
      </c>
      <c r="J37" s="151">
        <v>38</v>
      </c>
      <c r="K37" s="143">
        <v>7</v>
      </c>
      <c r="L37" s="143">
        <v>1</v>
      </c>
      <c r="M37" s="143">
        <v>0</v>
      </c>
      <c r="N37" s="150">
        <v>0</v>
      </c>
      <c r="O37" s="150">
        <v>0</v>
      </c>
    </row>
    <row r="38" spans="1:15" s="16" customFormat="1" ht="18" customHeight="1">
      <c r="A38" s="148"/>
      <c r="B38" s="278" t="s">
        <v>60</v>
      </c>
      <c r="C38" s="143">
        <v>78</v>
      </c>
      <c r="D38" s="143">
        <v>1</v>
      </c>
      <c r="E38" s="143">
        <v>0</v>
      </c>
      <c r="F38" s="143">
        <v>5</v>
      </c>
      <c r="G38" s="144">
        <v>17</v>
      </c>
      <c r="H38" s="401">
        <v>10</v>
      </c>
      <c r="I38" s="149">
        <v>20</v>
      </c>
      <c r="J38" s="151">
        <v>20</v>
      </c>
      <c r="K38" s="143">
        <v>3</v>
      </c>
      <c r="L38" s="143">
        <v>0</v>
      </c>
      <c r="M38" s="146">
        <v>2</v>
      </c>
      <c r="N38" s="150">
        <v>0</v>
      </c>
      <c r="O38" s="150">
        <v>0</v>
      </c>
    </row>
    <row r="39" spans="1:15" s="16" customFormat="1" ht="18" customHeight="1">
      <c r="A39" s="569" t="s">
        <v>210</v>
      </c>
      <c r="B39" s="561"/>
      <c r="C39" s="143">
        <v>138</v>
      </c>
      <c r="D39" s="143">
        <v>3</v>
      </c>
      <c r="E39" s="143">
        <v>3</v>
      </c>
      <c r="F39" s="143">
        <v>10</v>
      </c>
      <c r="G39" s="144">
        <v>14</v>
      </c>
      <c r="H39" s="401">
        <v>28</v>
      </c>
      <c r="I39" s="149">
        <v>35</v>
      </c>
      <c r="J39" s="151">
        <v>33</v>
      </c>
      <c r="K39" s="143">
        <v>9</v>
      </c>
      <c r="L39" s="143">
        <v>3</v>
      </c>
      <c r="M39" s="143">
        <v>0</v>
      </c>
      <c r="N39" s="150">
        <v>0</v>
      </c>
      <c r="O39" s="150">
        <v>0</v>
      </c>
    </row>
    <row r="40" spans="1:15" s="16" customFormat="1" ht="18" customHeight="1" thickBot="1">
      <c r="A40" s="556" t="s">
        <v>59</v>
      </c>
      <c r="B40" s="557"/>
      <c r="C40" s="152">
        <v>105</v>
      </c>
      <c r="D40" s="152">
        <v>8</v>
      </c>
      <c r="E40" s="152">
        <v>7</v>
      </c>
      <c r="F40" s="152">
        <v>6</v>
      </c>
      <c r="G40" s="204">
        <v>14</v>
      </c>
      <c r="H40" s="457">
        <v>9</v>
      </c>
      <c r="I40" s="153">
        <v>23</v>
      </c>
      <c r="J40" s="154">
        <v>30</v>
      </c>
      <c r="K40" s="152">
        <v>6</v>
      </c>
      <c r="L40" s="152">
        <v>1</v>
      </c>
      <c r="M40" s="152">
        <v>1</v>
      </c>
      <c r="N40" s="155">
        <v>0</v>
      </c>
      <c r="O40" s="155">
        <v>0</v>
      </c>
    </row>
    <row r="41" spans="1:15" s="16" customFormat="1" ht="13.5" customHeight="1">
      <c r="A41" s="47" t="s">
        <v>413</v>
      </c>
      <c r="B41" s="47"/>
      <c r="C41" s="156"/>
      <c r="D41" s="156"/>
      <c r="E41" s="156"/>
      <c r="F41" s="156"/>
      <c r="G41" s="156"/>
      <c r="H41" s="157"/>
      <c r="I41" s="157"/>
      <c r="J41" s="158"/>
      <c r="K41" s="158"/>
      <c r="L41" s="158"/>
      <c r="M41" s="158"/>
      <c r="N41" s="158"/>
      <c r="O41" s="158"/>
    </row>
    <row r="42" spans="1:15" s="15" customFormat="1" ht="13.5" customHeight="1"/>
  </sheetData>
  <mergeCells count="14">
    <mergeCell ref="A40:B40"/>
    <mergeCell ref="A2:H2"/>
    <mergeCell ref="I2:O2"/>
    <mergeCell ref="A8:B8"/>
    <mergeCell ref="A21:B21"/>
    <mergeCell ref="A24:B24"/>
    <mergeCell ref="A29:B29"/>
    <mergeCell ref="A33:B33"/>
    <mergeCell ref="A34:B34"/>
    <mergeCell ref="A4:B4"/>
    <mergeCell ref="A5:B5"/>
    <mergeCell ref="A6:B6"/>
    <mergeCell ref="A7:B7"/>
    <mergeCell ref="A39:B39"/>
  </mergeCells>
  <phoneticPr fontId="22"/>
  <printOptions horizontalCentered="1"/>
  <pageMargins left="0.59055118110236227" right="0.59055118110236227" top="0.78740157480314965" bottom="0.78740157480314965" header="0.59055118110236227" footer="0.59055118110236227"/>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ColWidth="9" defaultRowHeight="12"/>
  <cols>
    <col min="1" max="2" width="20.625" style="1" customWidth="1"/>
    <col min="3" max="3" width="31.25" style="58" customWidth="1"/>
    <col min="4" max="4" width="21.25" style="1" customWidth="1"/>
    <col min="5" max="16384" width="9" style="1"/>
  </cols>
  <sheetData>
    <row r="1" spans="1:4" ht="30" customHeight="1"/>
    <row r="2" spans="1:4" s="82" customFormat="1" ht="22.5" customHeight="1">
      <c r="A2" s="583" t="s">
        <v>403</v>
      </c>
      <c r="B2" s="583"/>
      <c r="C2" s="583"/>
      <c r="D2" s="583"/>
    </row>
    <row r="3" spans="1:4" s="7" customFormat="1" ht="22.5" customHeight="1">
      <c r="A3" s="584" t="s">
        <v>428</v>
      </c>
      <c r="B3" s="584"/>
      <c r="C3" s="584"/>
      <c r="D3" s="584"/>
    </row>
    <row r="4" spans="1:4" s="345" customFormat="1" ht="14.25" thickBot="1">
      <c r="A4" s="343" t="s">
        <v>298</v>
      </c>
      <c r="B4" s="344"/>
      <c r="C4" s="344"/>
      <c r="D4" s="394" t="s">
        <v>356</v>
      </c>
    </row>
    <row r="5" spans="1:4" s="345" customFormat="1" ht="16.5" customHeight="1">
      <c r="A5" s="585" t="s">
        <v>322</v>
      </c>
      <c r="B5" s="586" t="s">
        <v>323</v>
      </c>
      <c r="C5" s="587"/>
      <c r="D5" s="107">
        <v>2171</v>
      </c>
    </row>
    <row r="6" spans="1:4" s="345" customFormat="1" ht="16.5" customHeight="1">
      <c r="A6" s="577"/>
      <c r="B6" s="588" t="s">
        <v>324</v>
      </c>
      <c r="C6" s="573"/>
      <c r="D6" s="122">
        <v>16931</v>
      </c>
    </row>
    <row r="7" spans="1:4" s="345" customFormat="1" ht="16.5" customHeight="1">
      <c r="A7" s="582" t="s">
        <v>325</v>
      </c>
      <c r="B7" s="546" t="s">
        <v>326</v>
      </c>
      <c r="C7" s="573"/>
      <c r="D7" s="386">
        <v>1568</v>
      </c>
    </row>
    <row r="8" spans="1:4" s="345" customFormat="1" ht="16.5" customHeight="1">
      <c r="A8" s="571"/>
      <c r="B8" s="574" t="s">
        <v>327</v>
      </c>
      <c r="C8" s="318" t="s">
        <v>326</v>
      </c>
      <c r="D8" s="109">
        <v>1568</v>
      </c>
    </row>
    <row r="9" spans="1:4" s="345" customFormat="1" ht="16.5" customHeight="1">
      <c r="A9" s="577"/>
      <c r="B9" s="575"/>
      <c r="C9" s="387" t="s">
        <v>328</v>
      </c>
      <c r="D9" s="122">
        <v>6031</v>
      </c>
    </row>
    <row r="10" spans="1:4" s="345" customFormat="1" ht="16.5" customHeight="1">
      <c r="A10" s="570" t="s">
        <v>329</v>
      </c>
      <c r="B10" s="546" t="s">
        <v>330</v>
      </c>
      <c r="C10" s="573"/>
      <c r="D10" s="379">
        <v>547</v>
      </c>
    </row>
    <row r="11" spans="1:4" s="345" customFormat="1" ht="16.5" customHeight="1">
      <c r="A11" s="571"/>
      <c r="B11" s="574" t="s">
        <v>331</v>
      </c>
      <c r="C11" s="318" t="s">
        <v>326</v>
      </c>
      <c r="D11" s="388">
        <v>339</v>
      </c>
    </row>
    <row r="12" spans="1:4" s="345" customFormat="1" ht="16.5" customHeight="1">
      <c r="A12" s="571"/>
      <c r="B12" s="575"/>
      <c r="C12" s="387" t="s">
        <v>328</v>
      </c>
      <c r="D12" s="384">
        <v>2239</v>
      </c>
    </row>
    <row r="13" spans="1:4" s="345" customFormat="1" ht="16.5" customHeight="1">
      <c r="A13" s="571"/>
      <c r="B13" s="574" t="s">
        <v>332</v>
      </c>
      <c r="C13" s="389" t="s">
        <v>326</v>
      </c>
      <c r="D13" s="388">
        <v>442</v>
      </c>
    </row>
    <row r="14" spans="1:4" s="345" customFormat="1" ht="16.5" customHeight="1">
      <c r="A14" s="577"/>
      <c r="B14" s="575"/>
      <c r="C14" s="378" t="s">
        <v>328</v>
      </c>
      <c r="D14" s="384">
        <v>4920</v>
      </c>
    </row>
    <row r="15" spans="1:4" s="345" customFormat="1" ht="16.5" customHeight="1">
      <c r="A15" s="570" t="s">
        <v>333</v>
      </c>
      <c r="B15" s="546" t="s">
        <v>330</v>
      </c>
      <c r="C15" s="573"/>
      <c r="D15" s="379">
        <v>6</v>
      </c>
    </row>
    <row r="16" spans="1:4" s="345" customFormat="1" ht="16.5" customHeight="1">
      <c r="A16" s="571"/>
      <c r="B16" s="574" t="s">
        <v>334</v>
      </c>
      <c r="C16" s="389" t="s">
        <v>326</v>
      </c>
      <c r="D16" s="388">
        <v>5</v>
      </c>
    </row>
    <row r="17" spans="1:4" s="345" customFormat="1" ht="16.5" customHeight="1">
      <c r="A17" s="571"/>
      <c r="B17" s="575"/>
      <c r="C17" s="378" t="s">
        <v>328</v>
      </c>
      <c r="D17" s="384">
        <v>4</v>
      </c>
    </row>
    <row r="18" spans="1:4" s="345" customFormat="1" ht="16.5" customHeight="1">
      <c r="A18" s="571"/>
      <c r="B18" s="574" t="s">
        <v>335</v>
      </c>
      <c r="C18" s="390" t="s">
        <v>326</v>
      </c>
      <c r="D18" s="379">
        <v>1</v>
      </c>
    </row>
    <row r="19" spans="1:4" s="345" customFormat="1" ht="16.5" customHeight="1">
      <c r="A19" s="577"/>
      <c r="B19" s="575"/>
      <c r="C19" s="390" t="s">
        <v>328</v>
      </c>
      <c r="D19" s="379" t="s">
        <v>316</v>
      </c>
    </row>
    <row r="20" spans="1:4" s="345" customFormat="1" ht="16.5" customHeight="1">
      <c r="A20" s="570" t="s">
        <v>336</v>
      </c>
      <c r="B20" s="546" t="s">
        <v>330</v>
      </c>
      <c r="C20" s="573"/>
      <c r="D20" s="379">
        <v>37</v>
      </c>
    </row>
    <row r="21" spans="1:4" s="345" customFormat="1" ht="16.5" customHeight="1">
      <c r="A21" s="571"/>
      <c r="B21" s="574" t="s">
        <v>337</v>
      </c>
      <c r="C21" s="318" t="s">
        <v>326</v>
      </c>
      <c r="D21" s="388">
        <v>29</v>
      </c>
    </row>
    <row r="22" spans="1:4" s="345" customFormat="1" ht="16.5" customHeight="1">
      <c r="A22" s="571"/>
      <c r="B22" s="575"/>
      <c r="C22" s="387" t="s">
        <v>328</v>
      </c>
      <c r="D22" s="384">
        <v>7</v>
      </c>
    </row>
    <row r="23" spans="1:4" s="345" customFormat="1" ht="16.5" customHeight="1">
      <c r="A23" s="571"/>
      <c r="B23" s="574" t="s">
        <v>338</v>
      </c>
      <c r="C23" s="318" t="s">
        <v>326</v>
      </c>
      <c r="D23" s="380">
        <v>14</v>
      </c>
    </row>
    <row r="24" spans="1:4" s="345" customFormat="1" ht="16.5" customHeight="1">
      <c r="A24" s="577"/>
      <c r="B24" s="575"/>
      <c r="C24" s="387" t="s">
        <v>328</v>
      </c>
      <c r="D24" s="385">
        <v>6</v>
      </c>
    </row>
    <row r="25" spans="1:4" s="345" customFormat="1" ht="16.5" customHeight="1">
      <c r="A25" s="570" t="s">
        <v>339</v>
      </c>
      <c r="B25" s="546" t="s">
        <v>340</v>
      </c>
      <c r="C25" s="573"/>
      <c r="D25" s="379">
        <v>564</v>
      </c>
    </row>
    <row r="26" spans="1:4" s="345" customFormat="1" ht="16.5" customHeight="1">
      <c r="A26" s="571"/>
      <c r="B26" s="574" t="s">
        <v>341</v>
      </c>
      <c r="C26" s="318" t="s">
        <v>326</v>
      </c>
      <c r="D26" s="388">
        <v>547</v>
      </c>
    </row>
    <row r="27" spans="1:4" s="345" customFormat="1" ht="16.5" customHeight="1">
      <c r="A27" s="571"/>
      <c r="B27" s="575"/>
      <c r="C27" s="387" t="s">
        <v>328</v>
      </c>
      <c r="D27" s="384">
        <v>2806</v>
      </c>
    </row>
    <row r="28" spans="1:4" s="345" customFormat="1" ht="16.5" customHeight="1">
      <c r="A28" s="571"/>
      <c r="B28" s="574" t="s">
        <v>342</v>
      </c>
      <c r="C28" s="318" t="s">
        <v>326</v>
      </c>
      <c r="D28" s="388">
        <v>13</v>
      </c>
    </row>
    <row r="29" spans="1:4" s="345" customFormat="1" ht="16.5" customHeight="1">
      <c r="A29" s="571"/>
      <c r="B29" s="575"/>
      <c r="C29" s="387" t="s">
        <v>328</v>
      </c>
      <c r="D29" s="384">
        <v>1</v>
      </c>
    </row>
    <row r="30" spans="1:4" s="345" customFormat="1" ht="16.5" customHeight="1">
      <c r="A30" s="571"/>
      <c r="B30" s="574" t="s">
        <v>343</v>
      </c>
      <c r="C30" s="389" t="s">
        <v>326</v>
      </c>
      <c r="D30" s="380">
        <v>16</v>
      </c>
    </row>
    <row r="31" spans="1:4" s="345" customFormat="1" ht="16.5" customHeight="1">
      <c r="A31" s="577"/>
      <c r="B31" s="575"/>
      <c r="C31" s="378" t="s">
        <v>328</v>
      </c>
      <c r="D31" s="385">
        <v>1</v>
      </c>
    </row>
    <row r="32" spans="1:4" s="345" customFormat="1" ht="16.5" customHeight="1">
      <c r="A32" s="570" t="s">
        <v>344</v>
      </c>
      <c r="B32" s="578" t="s">
        <v>345</v>
      </c>
      <c r="C32" s="579"/>
      <c r="D32" s="388" t="s">
        <v>316</v>
      </c>
    </row>
    <row r="33" spans="1:4" s="345" customFormat="1" ht="16.5" customHeight="1">
      <c r="A33" s="577"/>
      <c r="B33" s="580" t="s">
        <v>346</v>
      </c>
      <c r="C33" s="581"/>
      <c r="D33" s="384" t="s">
        <v>84</v>
      </c>
    </row>
    <row r="34" spans="1:4" s="345" customFormat="1" ht="16.5" customHeight="1">
      <c r="A34" s="570" t="s">
        <v>347</v>
      </c>
      <c r="B34" s="546" t="s">
        <v>340</v>
      </c>
      <c r="C34" s="573"/>
      <c r="D34" s="379">
        <v>858</v>
      </c>
    </row>
    <row r="35" spans="1:4" s="345" customFormat="1" ht="16.5" customHeight="1">
      <c r="A35" s="571"/>
      <c r="B35" s="574" t="s">
        <v>348</v>
      </c>
      <c r="C35" s="389" t="s">
        <v>345</v>
      </c>
      <c r="D35" s="388">
        <v>461</v>
      </c>
    </row>
    <row r="36" spans="1:4" ht="16.5" customHeight="1">
      <c r="A36" s="571"/>
      <c r="B36" s="575"/>
      <c r="C36" s="378" t="s">
        <v>346</v>
      </c>
      <c r="D36" s="384">
        <v>330</v>
      </c>
    </row>
    <row r="37" spans="1:4" ht="16.5" customHeight="1">
      <c r="A37" s="571"/>
      <c r="B37" s="574" t="s">
        <v>349</v>
      </c>
      <c r="C37" s="318" t="s">
        <v>345</v>
      </c>
      <c r="D37" s="380" t="s">
        <v>84</v>
      </c>
    </row>
    <row r="38" spans="1:4" ht="16.5" customHeight="1">
      <c r="A38" s="577"/>
      <c r="B38" s="575"/>
      <c r="C38" s="387" t="s">
        <v>346</v>
      </c>
      <c r="D38" s="385" t="s">
        <v>84</v>
      </c>
    </row>
    <row r="39" spans="1:4" ht="16.5" customHeight="1">
      <c r="A39" s="570" t="s">
        <v>350</v>
      </c>
      <c r="B39" s="546" t="s">
        <v>351</v>
      </c>
      <c r="C39" s="573"/>
      <c r="D39" s="379">
        <v>199</v>
      </c>
    </row>
    <row r="40" spans="1:4" ht="16.5" customHeight="1">
      <c r="A40" s="571"/>
      <c r="B40" s="574" t="s">
        <v>348</v>
      </c>
      <c r="C40" s="318" t="s">
        <v>352</v>
      </c>
      <c r="D40" s="388">
        <v>195</v>
      </c>
    </row>
    <row r="41" spans="1:4" ht="16.5" customHeight="1">
      <c r="A41" s="571"/>
      <c r="B41" s="575"/>
      <c r="C41" s="387" t="s">
        <v>353</v>
      </c>
      <c r="D41" s="384">
        <v>230</v>
      </c>
    </row>
    <row r="42" spans="1:4" ht="16.5" customHeight="1">
      <c r="A42" s="571"/>
      <c r="B42" s="574" t="s">
        <v>349</v>
      </c>
      <c r="C42" s="389" t="s">
        <v>352</v>
      </c>
      <c r="D42" s="380" t="s">
        <v>84</v>
      </c>
    </row>
    <row r="43" spans="1:4" ht="16.5" customHeight="1">
      <c r="A43" s="577"/>
      <c r="B43" s="575"/>
      <c r="C43" s="378" t="s">
        <v>353</v>
      </c>
      <c r="D43" s="385" t="s">
        <v>84</v>
      </c>
    </row>
    <row r="44" spans="1:4" ht="16.5" customHeight="1">
      <c r="A44" s="570" t="s">
        <v>354</v>
      </c>
      <c r="B44" s="546" t="s">
        <v>355</v>
      </c>
      <c r="C44" s="573"/>
      <c r="D44" s="379">
        <v>91</v>
      </c>
    </row>
    <row r="45" spans="1:4" ht="16.5" customHeight="1">
      <c r="A45" s="571"/>
      <c r="B45" s="574" t="s">
        <v>348</v>
      </c>
      <c r="C45" s="318" t="s">
        <v>345</v>
      </c>
      <c r="D45" s="388">
        <v>46</v>
      </c>
    </row>
    <row r="46" spans="1:4" ht="16.5" customHeight="1">
      <c r="A46" s="571"/>
      <c r="B46" s="575"/>
      <c r="C46" s="387" t="s">
        <v>346</v>
      </c>
      <c r="D46" s="384">
        <v>24</v>
      </c>
    </row>
    <row r="47" spans="1:4" ht="16.5" customHeight="1">
      <c r="A47" s="571"/>
      <c r="B47" s="574" t="s">
        <v>349</v>
      </c>
      <c r="C47" s="389" t="s">
        <v>345</v>
      </c>
      <c r="D47" s="380">
        <v>65</v>
      </c>
    </row>
    <row r="48" spans="1:4" ht="16.5" customHeight="1">
      <c r="A48" s="577"/>
      <c r="B48" s="575"/>
      <c r="C48" s="378" t="s">
        <v>346</v>
      </c>
      <c r="D48" s="385" t="s">
        <v>316</v>
      </c>
    </row>
    <row r="49" spans="1:4" ht="16.5" customHeight="1">
      <c r="A49" s="570" t="s">
        <v>30</v>
      </c>
      <c r="B49" s="546" t="s">
        <v>355</v>
      </c>
      <c r="C49" s="573"/>
      <c r="D49" s="379">
        <v>121</v>
      </c>
    </row>
    <row r="50" spans="1:4" ht="16.5" customHeight="1">
      <c r="A50" s="571"/>
      <c r="B50" s="574" t="s">
        <v>348</v>
      </c>
      <c r="C50" s="318" t="s">
        <v>345</v>
      </c>
      <c r="D50" s="380">
        <v>117</v>
      </c>
    </row>
    <row r="51" spans="1:4" ht="16.5" customHeight="1">
      <c r="A51" s="571"/>
      <c r="B51" s="575"/>
      <c r="C51" s="387" t="s">
        <v>346</v>
      </c>
      <c r="D51" s="385">
        <v>160</v>
      </c>
    </row>
    <row r="52" spans="1:4" ht="16.5" customHeight="1">
      <c r="A52" s="571"/>
      <c r="B52" s="574" t="s">
        <v>349</v>
      </c>
      <c r="C52" s="391" t="s">
        <v>345</v>
      </c>
      <c r="D52" s="388">
        <v>5</v>
      </c>
    </row>
    <row r="53" spans="1:4" ht="16.5" customHeight="1" thickBot="1">
      <c r="A53" s="572"/>
      <c r="B53" s="576"/>
      <c r="C53" s="392" t="s">
        <v>346</v>
      </c>
      <c r="D53" s="393">
        <v>2</v>
      </c>
    </row>
    <row r="54" spans="1:4" ht="13.5">
      <c r="A54" s="47" t="s">
        <v>412</v>
      </c>
      <c r="B54" s="90"/>
      <c r="C54" s="90"/>
      <c r="D54" s="90"/>
    </row>
  </sheetData>
  <mergeCells count="44">
    <mergeCell ref="A2:D2"/>
    <mergeCell ref="A3:D3"/>
    <mergeCell ref="A5:A6"/>
    <mergeCell ref="B5:C5"/>
    <mergeCell ref="B6:C6"/>
    <mergeCell ref="A7:A9"/>
    <mergeCell ref="B7:C7"/>
    <mergeCell ref="B8:B9"/>
    <mergeCell ref="A10:A14"/>
    <mergeCell ref="B10:C10"/>
    <mergeCell ref="B11:B12"/>
    <mergeCell ref="B13:B14"/>
    <mergeCell ref="A15:A19"/>
    <mergeCell ref="B15:C15"/>
    <mergeCell ref="B16:B17"/>
    <mergeCell ref="B18:B19"/>
    <mergeCell ref="A20:A24"/>
    <mergeCell ref="B20:C20"/>
    <mergeCell ref="B21:B22"/>
    <mergeCell ref="B23:B24"/>
    <mergeCell ref="A25:A31"/>
    <mergeCell ref="B25:C25"/>
    <mergeCell ref="B26:B27"/>
    <mergeCell ref="B28:B29"/>
    <mergeCell ref="B30:B31"/>
    <mergeCell ref="A32:A33"/>
    <mergeCell ref="B32:C32"/>
    <mergeCell ref="B33:C33"/>
    <mergeCell ref="A34:A38"/>
    <mergeCell ref="B34:C34"/>
    <mergeCell ref="B35:B36"/>
    <mergeCell ref="B37:B38"/>
    <mergeCell ref="A49:A53"/>
    <mergeCell ref="B49:C49"/>
    <mergeCell ref="B50:B51"/>
    <mergeCell ref="B52:B53"/>
    <mergeCell ref="A39:A43"/>
    <mergeCell ref="B39:C39"/>
    <mergeCell ref="B40:B41"/>
    <mergeCell ref="B42:B43"/>
    <mergeCell ref="A44:A48"/>
    <mergeCell ref="B44:C44"/>
    <mergeCell ref="B45:B46"/>
    <mergeCell ref="B47:B48"/>
  </mergeCells>
  <phoneticPr fontId="22"/>
  <printOptions horizontalCentered="1"/>
  <pageMargins left="0.39370078740157483" right="0.39370078740157483" top="0.59055118110236227" bottom="0.59055118110236227" header="0.59055118110236227" footer="0.59055118110236227"/>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vt:i4>
      </vt:variant>
    </vt:vector>
  </HeadingPairs>
  <TitlesOfParts>
    <vt:vector size="33" baseType="lpstr">
      <vt:lpstr>目次</vt:lpstr>
      <vt:lpstr>052</vt:lpstr>
      <vt:lpstr>053</vt:lpstr>
      <vt:lpstr>054</vt:lpstr>
      <vt:lpstr>055</vt:lpstr>
      <vt:lpstr>056</vt:lpstr>
      <vt:lpstr>057</vt:lpstr>
      <vt:lpstr>058</vt:lpstr>
      <vt:lpstr>059</vt:lpstr>
      <vt:lpstr>060</vt:lpstr>
      <vt:lpstr>061</vt:lpstr>
      <vt:lpstr>062</vt:lpstr>
      <vt:lpstr>063</vt:lpstr>
      <vt:lpstr>064</vt:lpstr>
      <vt:lpstr>065</vt:lpstr>
      <vt:lpstr>066</vt:lpstr>
      <vt:lpstr>067</vt:lpstr>
      <vt:lpstr>068</vt:lpstr>
      <vt:lpstr>069</vt:lpstr>
      <vt:lpstr>070</vt:lpstr>
      <vt:lpstr>071</vt:lpstr>
      <vt:lpstr>072</vt:lpstr>
      <vt:lpstr>073</vt:lpstr>
      <vt:lpstr>074</vt:lpstr>
      <vt:lpstr>075</vt:lpstr>
      <vt:lpstr>076</vt:lpstr>
      <vt:lpstr>077</vt:lpstr>
      <vt:lpstr>078</vt:lpstr>
      <vt:lpstr>079</vt:lpstr>
      <vt:lpstr>080</vt:lpstr>
      <vt:lpstr>081</vt:lpstr>
      <vt:lpstr>'079'!Print_Area</vt:lpstr>
      <vt:lpstr>'079'!Print_Titles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sagashi</cp:lastModifiedBy>
  <cp:lastPrinted>2025-06-16T02:09:53Z</cp:lastPrinted>
  <dcterms:created xsi:type="dcterms:W3CDTF">2013-07-22T01:59:22Z</dcterms:created>
  <dcterms:modified xsi:type="dcterms:W3CDTF">2025-07-08T08:39:24Z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242103</vt:lpwstr>
  </property>
  <property fmtid="{D5CDD505-2E9C-101B-9397-08002B2CF9AE}" pid="3" name="NXPowerLiteSettings">
    <vt:lpwstr>C74006B004C800</vt:lpwstr>
  </property>
  <property fmtid="{D5CDD505-2E9C-101B-9397-08002B2CF9AE}" pid="4" name="NXPowerLiteVersion">
    <vt:lpwstr>S5.2.4</vt:lpwstr>
  </property>
</Properties>
</file>