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tabRatio="1000"/>
  </bookViews>
  <sheets>
    <sheet name="目次" sheetId="42" r:id="rId1"/>
    <sheet name="011" sheetId="2" r:id="rId2"/>
    <sheet name="012" sheetId="3" r:id="rId3"/>
    <sheet name="013" sheetId="4" r:id="rId4"/>
    <sheet name="014" sheetId="5" r:id="rId5"/>
    <sheet name="015" sheetId="6" r:id="rId6"/>
    <sheet name="016" sheetId="44" r:id="rId7"/>
    <sheet name="017" sheetId="8" r:id="rId8"/>
    <sheet name="018" sheetId="9" r:id="rId9"/>
    <sheet name="019" sheetId="45" r:id="rId10"/>
    <sheet name="020" sheetId="12" r:id="rId11"/>
    <sheet name="021" sheetId="13" r:id="rId12"/>
    <sheet name="022" sheetId="14" r:id="rId13"/>
    <sheet name="023" sheetId="15" r:id="rId14"/>
    <sheet name="024①" sheetId="16" r:id="rId15"/>
    <sheet name="024②" sheetId="17" r:id="rId16"/>
    <sheet name="025" sheetId="18" r:id="rId17"/>
    <sheet name="026①" sheetId="19" r:id="rId18"/>
    <sheet name="026②" sheetId="20" r:id="rId19"/>
    <sheet name="027" sheetId="21" r:id="rId20"/>
    <sheet name="028" sheetId="22" r:id="rId21"/>
    <sheet name="029" sheetId="23" r:id="rId22"/>
    <sheet name="030" sheetId="43" r:id="rId23"/>
    <sheet name="031" sheetId="25" r:id="rId24"/>
    <sheet name="032" sheetId="26" r:id="rId25"/>
    <sheet name="033" sheetId="27" r:id="rId26"/>
    <sheet name="034" sheetId="29" r:id="rId27"/>
    <sheet name="035" sheetId="30" r:id="rId28"/>
    <sheet name="036" sheetId="31" r:id="rId29"/>
    <sheet name="037" sheetId="32" r:id="rId30"/>
    <sheet name="038" sheetId="33" r:id="rId31"/>
    <sheet name="039" sheetId="34" r:id="rId32"/>
    <sheet name="040" sheetId="35" r:id="rId33"/>
    <sheet name="041" sheetId="36" r:id="rId34"/>
    <sheet name="042" sheetId="37" r:id="rId35"/>
    <sheet name="043" sheetId="38" r:id="rId36"/>
    <sheet name="044" sheetId="39" r:id="rId37"/>
    <sheet name="045" sheetId="40" r:id="rId38"/>
    <sheet name="046" sheetId="41" r:id="rId39"/>
  </sheets>
  <definedNames>
    <definedName name="_xlnm._FilterDatabase" localSheetId="7" hidden="1">'017'!$G$4:$H$175</definedName>
    <definedName name="_xlnm.Print_Area" localSheetId="1">'011'!$A$1:$L$155</definedName>
    <definedName name="_xlnm.Print_Area" localSheetId="5">'015'!$A$1:$Q$44</definedName>
    <definedName name="_xlnm.Print_Area" localSheetId="14">'024①'!$A$1:$Y$28</definedName>
    <definedName name="_xlnm.Print_Area" localSheetId="15">'024②'!$A$1:$Y$29</definedName>
    <definedName name="_xlnm.Print_Area" localSheetId="18">'026②'!$A$1:$Y$29</definedName>
    <definedName name="_xlnm.Print_Area" localSheetId="34">'042'!$A$1:$Q$44</definedName>
  </definedNames>
  <calcPr calcId="162913"/>
</workbook>
</file>

<file path=xl/calcChain.xml><?xml version="1.0" encoding="utf-8"?>
<calcChain xmlns="http://schemas.openxmlformats.org/spreadsheetml/2006/main">
  <c r="C42" i="42" l="1"/>
  <c r="C41" i="42"/>
  <c r="C39" i="42"/>
  <c r="C40" i="42"/>
  <c r="C35" i="42"/>
  <c r="C34" i="42"/>
  <c r="C33" i="42"/>
  <c r="C32" i="42"/>
  <c r="C31" i="42"/>
  <c r="C30" i="42"/>
  <c r="C29" i="42"/>
  <c r="C27" i="42"/>
  <c r="C26" i="42"/>
  <c r="C25" i="42"/>
  <c r="C24" i="42"/>
  <c r="C14" i="42"/>
  <c r="C10" i="42"/>
  <c r="L9" i="6" l="1"/>
  <c r="D8" i="44" l="1"/>
  <c r="E8" i="44"/>
  <c r="F8" i="44"/>
  <c r="G8" i="44"/>
  <c r="H8" i="44"/>
  <c r="I8" i="44"/>
  <c r="J8" i="44"/>
  <c r="K8" i="44"/>
  <c r="L8" i="44"/>
  <c r="M8" i="44"/>
  <c r="N8" i="44"/>
  <c r="O8" i="44"/>
  <c r="P8" i="44"/>
  <c r="Q8" i="44"/>
  <c r="R8" i="44"/>
  <c r="S8" i="44"/>
  <c r="T8" i="44"/>
  <c r="U8" i="44"/>
  <c r="V8" i="44"/>
  <c r="W8" i="44"/>
  <c r="D7" i="44"/>
  <c r="E7" i="44"/>
  <c r="F7" i="44"/>
  <c r="G7" i="44"/>
  <c r="H7" i="44"/>
  <c r="I7" i="44"/>
  <c r="J7" i="44"/>
  <c r="K7" i="44"/>
  <c r="L7" i="44"/>
  <c r="M7" i="44"/>
  <c r="N7" i="44"/>
  <c r="O7" i="44"/>
  <c r="P7" i="44"/>
  <c r="Q7" i="44"/>
  <c r="R7" i="44"/>
  <c r="S7" i="44"/>
  <c r="T7" i="44"/>
  <c r="U7" i="44"/>
  <c r="V7" i="44"/>
  <c r="W7" i="44"/>
  <c r="C8" i="44"/>
  <c r="D6" i="44"/>
  <c r="C7" i="44"/>
  <c r="E6" i="44"/>
  <c r="F6" i="44"/>
  <c r="G6" i="44"/>
  <c r="H6" i="44"/>
  <c r="I6" i="44"/>
  <c r="J6" i="44"/>
  <c r="K6" i="44"/>
  <c r="L6" i="44"/>
  <c r="M6" i="44"/>
  <c r="N6" i="44"/>
  <c r="O6" i="44"/>
  <c r="P6" i="44"/>
  <c r="Q6" i="44"/>
  <c r="R6" i="44"/>
  <c r="S6" i="44"/>
  <c r="T6" i="44"/>
  <c r="U6" i="44"/>
  <c r="V6" i="44"/>
  <c r="W6" i="44"/>
  <c r="C6" i="44"/>
  <c r="X121" i="44"/>
  <c r="X122" i="44"/>
  <c r="X123" i="44"/>
  <c r="X118" i="44"/>
  <c r="X119" i="44"/>
  <c r="X120" i="44"/>
  <c r="X115" i="44"/>
  <c r="X116" i="44"/>
  <c r="X117" i="44"/>
  <c r="X112" i="44"/>
  <c r="X113" i="44"/>
  <c r="X114" i="44"/>
  <c r="X109" i="44"/>
  <c r="X110" i="44"/>
  <c r="X111" i="44"/>
  <c r="X106" i="44" l="1"/>
  <c r="X107" i="44"/>
  <c r="X108" i="44"/>
  <c r="X103" i="44"/>
  <c r="X104" i="44"/>
  <c r="X105" i="44"/>
  <c r="X100" i="44"/>
  <c r="X101" i="44"/>
  <c r="X102" i="44"/>
  <c r="X99" i="44"/>
  <c r="X98" i="44"/>
  <c r="X97" i="44"/>
  <c r="X96" i="44"/>
  <c r="X95" i="44"/>
  <c r="X94" i="44"/>
  <c r="X91" i="44"/>
  <c r="X92" i="44"/>
  <c r="X93" i="44"/>
  <c r="X88" i="44"/>
  <c r="X89" i="44"/>
  <c r="X90" i="44"/>
  <c r="X80" i="44"/>
  <c r="X81" i="44"/>
  <c r="X82" i="44"/>
  <c r="X77" i="44" l="1"/>
  <c r="X78" i="44"/>
  <c r="X79" i="44"/>
  <c r="X74" i="44" l="1"/>
  <c r="X75" i="44"/>
  <c r="X76" i="44"/>
  <c r="X71" i="44" l="1"/>
  <c r="X72" i="44"/>
  <c r="X73" i="44"/>
  <c r="X68" i="44"/>
  <c r="X69" i="44"/>
  <c r="X70" i="44"/>
  <c r="X65" i="44" l="1"/>
  <c r="X66" i="44"/>
  <c r="X67" i="44"/>
  <c r="X62" i="44"/>
  <c r="X63" i="44"/>
  <c r="X64" i="44"/>
  <c r="X61" i="44"/>
  <c r="X60" i="44"/>
  <c r="X59" i="44"/>
  <c r="X56" i="44"/>
  <c r="X57" i="44"/>
  <c r="X58" i="44"/>
  <c r="X55" i="44" l="1"/>
  <c r="X54" i="44"/>
  <c r="X53" i="44"/>
  <c r="X50" i="44"/>
  <c r="X51" i="44"/>
  <c r="X52" i="44"/>
  <c r="X47" i="44"/>
  <c r="X6" i="44" s="1"/>
  <c r="X48" i="44"/>
  <c r="X7" i="44" s="1"/>
  <c r="X49" i="44"/>
  <c r="X8" i="44" s="1"/>
  <c r="X39" i="44"/>
  <c r="X40" i="44"/>
  <c r="X41" i="44"/>
  <c r="X36" i="44" l="1"/>
  <c r="X37" i="44"/>
  <c r="X38" i="44"/>
  <c r="X33" i="44" l="1"/>
  <c r="X34" i="44"/>
  <c r="X35" i="44"/>
  <c r="X30" i="44"/>
  <c r="X31" i="44"/>
  <c r="X32" i="44"/>
  <c r="X27" i="44"/>
  <c r="X28" i="44"/>
  <c r="X29" i="44"/>
  <c r="X26" i="44"/>
  <c r="X25" i="44"/>
  <c r="X24" i="44"/>
  <c r="K22" i="45" l="1"/>
  <c r="K17" i="45"/>
  <c r="K18" i="45"/>
  <c r="K19" i="45"/>
  <c r="K20" i="45"/>
  <c r="K21" i="45"/>
  <c r="K16" i="45"/>
  <c r="K15" i="45"/>
  <c r="K14" i="45"/>
  <c r="K12" i="45"/>
  <c r="K13" i="45"/>
  <c r="X20" i="44" l="1"/>
  <c r="X19" i="44"/>
  <c r="X18" i="44"/>
  <c r="X15" i="44"/>
  <c r="X16" i="44"/>
  <c r="X17" i="44"/>
  <c r="X12" i="44" l="1"/>
  <c r="X13" i="44"/>
  <c r="X14" i="44"/>
  <c r="X11" i="44"/>
  <c r="X10" i="44"/>
  <c r="X9" i="44"/>
  <c r="K11" i="45" l="1"/>
  <c r="B42" i="42" l="1"/>
  <c r="B41" i="42"/>
  <c r="B40" i="42"/>
  <c r="B39" i="42"/>
  <c r="C38" i="42"/>
  <c r="B38" i="42"/>
  <c r="C37" i="42"/>
  <c r="B37" i="42"/>
  <c r="C36" i="42"/>
  <c r="B36" i="42"/>
  <c r="B35" i="42"/>
  <c r="B34" i="42"/>
  <c r="B33" i="42"/>
  <c r="B32" i="42"/>
  <c r="B31" i="42"/>
  <c r="B30" i="42"/>
  <c r="B29" i="42"/>
  <c r="C28" i="42"/>
  <c r="B28" i="42"/>
  <c r="B27" i="42"/>
  <c r="B26" i="42"/>
  <c r="B25" i="42"/>
  <c r="C23" i="42"/>
  <c r="B24" i="42"/>
  <c r="B23" i="42"/>
  <c r="B22" i="42"/>
  <c r="B21" i="42"/>
  <c r="C20" i="42"/>
  <c r="B20" i="42"/>
  <c r="B19" i="42"/>
  <c r="B18" i="42"/>
  <c r="C17" i="42"/>
  <c r="B17" i="42"/>
  <c r="C16" i="42"/>
  <c r="B16" i="42"/>
  <c r="C15" i="42" l="1"/>
  <c r="B15" i="42"/>
  <c r="B14" i="42"/>
  <c r="C13" i="42"/>
  <c r="B13" i="42"/>
  <c r="C12" i="42"/>
  <c r="B12" i="42"/>
  <c r="C11" i="42"/>
  <c r="B11" i="42"/>
  <c r="B10" i="42"/>
  <c r="C9" i="42"/>
  <c r="B9" i="42"/>
  <c r="C8" i="42"/>
  <c r="B8" i="42"/>
  <c r="C7" i="42"/>
  <c r="B7" i="42"/>
  <c r="C6" i="42"/>
  <c r="B6" i="42"/>
  <c r="C5" i="42"/>
  <c r="B5" i="42"/>
  <c r="R26" i="45" l="1"/>
</calcChain>
</file>

<file path=xl/sharedStrings.xml><?xml version="1.0" encoding="utf-8"?>
<sst xmlns="http://schemas.openxmlformats.org/spreadsheetml/2006/main" count="7535" uniqueCount="2198">
  <si>
    <t>人          口</t>
  </si>
  <si>
    <t>年  次</t>
  </si>
  <si>
    <t>世 帯 数</t>
  </si>
  <si>
    <t>人口増加数</t>
  </si>
  <si>
    <t>総　数</t>
  </si>
  <si>
    <t>男</t>
  </si>
  <si>
    <t>女</t>
  </si>
  <si>
    <t>15</t>
  </si>
  <si>
    <t>23</t>
  </si>
  <si>
    <t>24</t>
  </si>
  <si>
    <t>25</t>
  </si>
  <si>
    <t>27</t>
  </si>
  <si>
    <t>28</t>
  </si>
  <si>
    <t>29</t>
  </si>
  <si>
    <t>30</t>
  </si>
  <si>
    <t>32</t>
  </si>
  <si>
    <t>33</t>
  </si>
  <si>
    <t>34</t>
  </si>
  <si>
    <t>35</t>
  </si>
  <si>
    <t>37</t>
  </si>
  <si>
    <t>38</t>
  </si>
  <si>
    <t>39</t>
  </si>
  <si>
    <t>40</t>
  </si>
  <si>
    <t>42</t>
  </si>
  <si>
    <t>43</t>
  </si>
  <si>
    <t>44</t>
  </si>
  <si>
    <t>3</t>
  </si>
  <si>
    <t>4</t>
  </si>
  <si>
    <t>5</t>
  </si>
  <si>
    <t>6</t>
  </si>
  <si>
    <t>7</t>
  </si>
  <si>
    <t>8</t>
  </si>
  <si>
    <t>9</t>
  </si>
  <si>
    <t>10</t>
  </si>
  <si>
    <t>11</t>
  </si>
  <si>
    <t>12</t>
  </si>
  <si>
    <t>13</t>
  </si>
  <si>
    <t>14</t>
  </si>
  <si>
    <t>17</t>
  </si>
  <si>
    <t>18</t>
  </si>
  <si>
    <t>19</t>
  </si>
  <si>
    <t>20</t>
  </si>
  <si>
    <t>22</t>
  </si>
  <si>
    <t>女100につき男</t>
    <rPh sb="7" eb="8">
      <t>オトコ</t>
    </rPh>
    <phoneticPr fontId="2"/>
  </si>
  <si>
    <t>26</t>
  </si>
  <si>
    <t>31</t>
  </si>
  <si>
    <t>36</t>
  </si>
  <si>
    <t>41</t>
  </si>
  <si>
    <t>2</t>
  </si>
  <si>
    <t>旧佐賀市制施行</t>
    <rPh sb="0" eb="1">
      <t>キュウ</t>
    </rPh>
    <rPh sb="1" eb="3">
      <t>サガ</t>
    </rPh>
    <phoneticPr fontId="2"/>
  </si>
  <si>
    <t>第17回国勢調査</t>
    <rPh sb="0" eb="1">
      <t>ダイ</t>
    </rPh>
    <rPh sb="3" eb="4">
      <t>カイ</t>
    </rPh>
    <rPh sb="4" eb="6">
      <t>コクセイ</t>
    </rPh>
    <rPh sb="6" eb="8">
      <t>チョウサ</t>
    </rPh>
    <phoneticPr fontId="2"/>
  </si>
  <si>
    <t>第18回国勢調査</t>
    <rPh sb="0" eb="1">
      <t>ダイ</t>
    </rPh>
    <rPh sb="3" eb="4">
      <t>カイ</t>
    </rPh>
    <rPh sb="4" eb="6">
      <t>コクセイ</t>
    </rPh>
    <rPh sb="6" eb="8">
      <t>チョウサ</t>
    </rPh>
    <phoneticPr fontId="2"/>
  </si>
  <si>
    <t>21</t>
  </si>
  <si>
    <t>第19回国勢調査</t>
    <rPh sb="0" eb="1">
      <t>ダイ</t>
    </rPh>
    <rPh sb="3" eb="4">
      <t>カイ</t>
    </rPh>
    <rPh sb="4" eb="6">
      <t>コクセイ</t>
    </rPh>
    <rPh sb="6" eb="8">
      <t>チョウサ</t>
    </rPh>
    <phoneticPr fontId="2"/>
  </si>
  <si>
    <t xml:space="preserve">   〃</t>
  </si>
  <si>
    <t>資料：市民生活課</t>
    <rPh sb="5" eb="7">
      <t>セイカツ</t>
    </rPh>
    <rPh sb="7" eb="8">
      <t>カ</t>
    </rPh>
    <phoneticPr fontId="9"/>
  </si>
  <si>
    <t>総  数</t>
  </si>
  <si>
    <t>死産件数</t>
    <rPh sb="0" eb="2">
      <t>シザン</t>
    </rPh>
    <rPh sb="2" eb="4">
      <t>ケンスウ</t>
    </rPh>
    <phoneticPr fontId="9"/>
  </si>
  <si>
    <t>離婚件数</t>
    <rPh sb="0" eb="2">
      <t>リコン</t>
    </rPh>
    <rPh sb="2" eb="4">
      <t>ケンスウ</t>
    </rPh>
    <phoneticPr fontId="9"/>
  </si>
  <si>
    <t>婚姻件数</t>
    <rPh sb="0" eb="2">
      <t>コンイン</t>
    </rPh>
    <rPh sb="2" eb="4">
      <t>ケンスウ</t>
    </rPh>
    <phoneticPr fontId="9"/>
  </si>
  <si>
    <t>年次・月</t>
    <rPh sb="0" eb="1">
      <t>ネン</t>
    </rPh>
    <rPh sb="1" eb="2">
      <t>ジ</t>
    </rPh>
    <rPh sb="3" eb="4">
      <t>ツキ</t>
    </rPh>
    <phoneticPr fontId="9"/>
  </si>
  <si>
    <t>資料：市民生活課</t>
    <rPh sb="5" eb="7">
      <t>セイカツ</t>
    </rPh>
    <phoneticPr fontId="2"/>
  </si>
  <si>
    <t>　　　9</t>
  </si>
  <si>
    <t>　　　8</t>
  </si>
  <si>
    <t>　　　7</t>
  </si>
  <si>
    <t>転                出</t>
    <rPh sb="17" eb="18">
      <t>デ</t>
    </rPh>
    <phoneticPr fontId="2"/>
  </si>
  <si>
    <t>資料：市民生活課</t>
    <rPh sb="3" eb="5">
      <t>シミン</t>
    </rPh>
    <rPh sb="5" eb="7">
      <t>セイカツ</t>
    </rPh>
    <rPh sb="7" eb="8">
      <t>カ</t>
    </rPh>
    <phoneticPr fontId="2"/>
  </si>
  <si>
    <t>　25歳～29歳　</t>
    <rPh sb="3" eb="4">
      <t>サイ</t>
    </rPh>
    <rPh sb="7" eb="8">
      <t>サイ</t>
    </rPh>
    <phoneticPr fontId="2"/>
  </si>
  <si>
    <t>　20歳～24歳　</t>
    <rPh sb="3" eb="4">
      <t>サイ</t>
    </rPh>
    <rPh sb="7" eb="8">
      <t>サイ</t>
    </rPh>
    <phoneticPr fontId="2"/>
  </si>
  <si>
    <t>　15歳～19歳　</t>
    <rPh sb="3" eb="4">
      <t>サイ</t>
    </rPh>
    <rPh sb="7" eb="8">
      <t>サイ</t>
    </rPh>
    <phoneticPr fontId="2"/>
  </si>
  <si>
    <t>　　 104</t>
  </si>
  <si>
    <t>　　 103</t>
  </si>
  <si>
    <t>　10歳～14歳　</t>
    <rPh sb="3" eb="4">
      <t>サイ</t>
    </rPh>
    <rPh sb="7" eb="8">
      <t>サイ</t>
    </rPh>
    <phoneticPr fontId="2"/>
  </si>
  <si>
    <t>　5歳～ 9歳　</t>
    <rPh sb="2" eb="3">
      <t>サイ</t>
    </rPh>
    <rPh sb="6" eb="7">
      <t>サイ</t>
    </rPh>
    <phoneticPr fontId="2"/>
  </si>
  <si>
    <t>0歳～ 4歳</t>
    <rPh sb="1" eb="2">
      <t>サイ</t>
    </rPh>
    <phoneticPr fontId="2"/>
  </si>
  <si>
    <t>年  齢</t>
  </si>
  <si>
    <t>久保田</t>
    <rPh sb="0" eb="3">
      <t>クボタ</t>
    </rPh>
    <phoneticPr fontId="2"/>
  </si>
  <si>
    <t>東与賀</t>
    <rPh sb="0" eb="3">
      <t>ヒガシヨカ</t>
    </rPh>
    <phoneticPr fontId="2"/>
  </si>
  <si>
    <t>大詫間</t>
    <rPh sb="0" eb="3">
      <t>オオダクマ</t>
    </rPh>
    <phoneticPr fontId="2"/>
  </si>
  <si>
    <t>中川副</t>
    <rPh sb="0" eb="1">
      <t>ナカ</t>
    </rPh>
    <rPh sb="1" eb="3">
      <t>カワソエ</t>
    </rPh>
    <phoneticPr fontId="2"/>
  </si>
  <si>
    <t>西川副</t>
    <rPh sb="0" eb="1">
      <t>ニシ</t>
    </rPh>
    <rPh sb="1" eb="3">
      <t>カワソエ</t>
    </rPh>
    <phoneticPr fontId="2"/>
  </si>
  <si>
    <t>南川副</t>
    <rPh sb="0" eb="1">
      <t>ミナミ</t>
    </rPh>
    <rPh sb="1" eb="3">
      <t>カワソエ</t>
    </rPh>
    <phoneticPr fontId="2"/>
  </si>
  <si>
    <t>三瀬</t>
    <rPh sb="0" eb="2">
      <t>ミツセ</t>
    </rPh>
    <phoneticPr fontId="9"/>
  </si>
  <si>
    <t>北山東部</t>
    <rPh sb="0" eb="2">
      <t>ホクザン</t>
    </rPh>
    <rPh sb="2" eb="4">
      <t>トウブ</t>
    </rPh>
    <phoneticPr fontId="9"/>
  </si>
  <si>
    <t>北山</t>
    <rPh sb="0" eb="2">
      <t>ホクザン</t>
    </rPh>
    <phoneticPr fontId="9"/>
  </si>
  <si>
    <t>富士</t>
    <rPh sb="0" eb="2">
      <t>フジ</t>
    </rPh>
    <phoneticPr fontId="9"/>
  </si>
  <si>
    <t>春日北</t>
    <rPh sb="0" eb="2">
      <t>カスガ</t>
    </rPh>
    <rPh sb="2" eb="3">
      <t>キタ</t>
    </rPh>
    <phoneticPr fontId="11"/>
  </si>
  <si>
    <t>松梅</t>
    <rPh sb="0" eb="1">
      <t>マツ</t>
    </rPh>
    <rPh sb="1" eb="2">
      <t>ウメ</t>
    </rPh>
    <phoneticPr fontId="11"/>
  </si>
  <si>
    <t>川上</t>
    <rPh sb="0" eb="2">
      <t>カワカミ</t>
    </rPh>
    <phoneticPr fontId="11"/>
  </si>
  <si>
    <t>春日</t>
    <rPh sb="0" eb="2">
      <t>カスガ</t>
    </rPh>
    <phoneticPr fontId="11"/>
  </si>
  <si>
    <t>諸富南</t>
    <rPh sb="0" eb="2">
      <t>モロドミ</t>
    </rPh>
    <rPh sb="2" eb="3">
      <t>ミナミ</t>
    </rPh>
    <phoneticPr fontId="9"/>
  </si>
  <si>
    <t>諸富北</t>
    <rPh sb="0" eb="2">
      <t>モロドミ</t>
    </rPh>
    <rPh sb="2" eb="3">
      <t>キタ</t>
    </rPh>
    <phoneticPr fontId="9"/>
  </si>
  <si>
    <t>開成</t>
  </si>
  <si>
    <t>若楠</t>
  </si>
  <si>
    <t>新栄</t>
  </si>
  <si>
    <t>蓮池</t>
  </si>
  <si>
    <t>久保泉</t>
  </si>
  <si>
    <t>金立</t>
  </si>
  <si>
    <t>鍋島</t>
  </si>
  <si>
    <t>本庄</t>
  </si>
  <si>
    <t>北川副</t>
  </si>
  <si>
    <t>高木瀬</t>
  </si>
  <si>
    <t>兵庫</t>
  </si>
  <si>
    <t>巨勢</t>
  </si>
  <si>
    <t>嘉瀬</t>
  </si>
  <si>
    <t>西与賀</t>
  </si>
  <si>
    <t>神野</t>
  </si>
  <si>
    <t>赤松</t>
  </si>
  <si>
    <t>日新</t>
  </si>
  <si>
    <t>循誘</t>
  </si>
  <si>
    <t>勧興</t>
  </si>
  <si>
    <t>総数</t>
    <rPh sb="0" eb="2">
      <t>ソウスウ</t>
    </rPh>
    <phoneticPr fontId="2"/>
  </si>
  <si>
    <t>総 数</t>
  </si>
  <si>
    <t>人 口</t>
  </si>
  <si>
    <t>世帯数</t>
  </si>
  <si>
    <t>増加率（％）</t>
  </si>
  <si>
    <t>校 区 別</t>
  </si>
  <si>
    <t>女</t>
    <rPh sb="0" eb="1">
      <t>オンナ</t>
    </rPh>
    <phoneticPr fontId="2"/>
  </si>
  <si>
    <t>男</t>
    <rPh sb="0" eb="1">
      <t>オトコ</t>
    </rPh>
    <phoneticPr fontId="2"/>
  </si>
  <si>
    <t>大詫間</t>
    <rPh sb="0" eb="1">
      <t>オオ</t>
    </rPh>
    <rPh sb="1" eb="3">
      <t>タクマ</t>
    </rPh>
    <phoneticPr fontId="2"/>
  </si>
  <si>
    <t>三瀬</t>
    <rPh sb="0" eb="2">
      <t>ミツセ</t>
    </rPh>
    <phoneticPr fontId="2"/>
  </si>
  <si>
    <t>北山東部</t>
    <rPh sb="0" eb="2">
      <t>ホクザン</t>
    </rPh>
    <rPh sb="2" eb="4">
      <t>トウブ</t>
    </rPh>
    <phoneticPr fontId="2"/>
  </si>
  <si>
    <t>北山</t>
    <rPh sb="0" eb="2">
      <t>ホクザン</t>
    </rPh>
    <phoneticPr fontId="2"/>
  </si>
  <si>
    <t>富士</t>
    <rPh sb="0" eb="2">
      <t>フジ</t>
    </rPh>
    <phoneticPr fontId="2"/>
  </si>
  <si>
    <t>松梅</t>
    <rPh sb="0" eb="1">
      <t>マツ</t>
    </rPh>
    <rPh sb="1" eb="2">
      <t>ウメ</t>
    </rPh>
    <phoneticPr fontId="2"/>
  </si>
  <si>
    <t>90～94歳</t>
  </si>
  <si>
    <t>85～89歳</t>
  </si>
  <si>
    <t>80～84歳</t>
  </si>
  <si>
    <t>75～79歳</t>
  </si>
  <si>
    <t>70～74歳</t>
  </si>
  <si>
    <t>65～69歳</t>
  </si>
  <si>
    <t>60～64歳</t>
  </si>
  <si>
    <t>55～59歳</t>
  </si>
  <si>
    <t>50～54歳</t>
  </si>
  <si>
    <t>45～49歳</t>
  </si>
  <si>
    <t>40～44歳</t>
  </si>
  <si>
    <t>35～39歳</t>
  </si>
  <si>
    <t>30～34歳</t>
  </si>
  <si>
    <t>25～29歳</t>
  </si>
  <si>
    <t>20～24歳</t>
  </si>
  <si>
    <t>15～19歳</t>
  </si>
  <si>
    <t>10～14歳</t>
  </si>
  <si>
    <t>合　計</t>
    <rPh sb="0" eb="1">
      <t>ゴウケイ</t>
    </rPh>
    <rPh sb="2" eb="3">
      <t>ケイ</t>
    </rPh>
    <phoneticPr fontId="2"/>
  </si>
  <si>
    <t>別人口</t>
    <rPh sb="0" eb="1">
      <t>ベツ</t>
    </rPh>
    <rPh sb="1" eb="3">
      <t>ジンコウ</t>
    </rPh>
    <phoneticPr fontId="2"/>
  </si>
  <si>
    <t>春日北</t>
    <rPh sb="0" eb="2">
      <t>カスガ</t>
    </rPh>
    <rPh sb="2" eb="3">
      <t>キタ</t>
    </rPh>
    <phoneticPr fontId="2"/>
  </si>
  <si>
    <t>川上</t>
    <rPh sb="0" eb="2">
      <t>カワカミ</t>
    </rPh>
    <phoneticPr fontId="2"/>
  </si>
  <si>
    <t>春日</t>
    <rPh sb="0" eb="2">
      <t>カスガ</t>
    </rPh>
    <phoneticPr fontId="2"/>
  </si>
  <si>
    <t>諸富南</t>
    <rPh sb="0" eb="2">
      <t>モロドミ</t>
    </rPh>
    <rPh sb="2" eb="3">
      <t>ミナミ</t>
    </rPh>
    <phoneticPr fontId="2"/>
  </si>
  <si>
    <t>諸富北</t>
    <rPh sb="0" eb="2">
      <t>モロドミ</t>
    </rPh>
    <rPh sb="2" eb="3">
      <t>キタ</t>
    </rPh>
    <phoneticPr fontId="2"/>
  </si>
  <si>
    <t>開成</t>
    <rPh sb="0" eb="2">
      <t>カイセイ</t>
    </rPh>
    <phoneticPr fontId="2"/>
  </si>
  <si>
    <t>若楠</t>
    <rPh sb="0" eb="1">
      <t>ワカ</t>
    </rPh>
    <rPh sb="1" eb="2">
      <t>クス</t>
    </rPh>
    <phoneticPr fontId="2"/>
  </si>
  <si>
    <t>新栄</t>
    <rPh sb="0" eb="2">
      <t>シンエイ</t>
    </rPh>
    <phoneticPr fontId="2"/>
  </si>
  <si>
    <t>蓮池</t>
    <rPh sb="0" eb="2">
      <t>ハスイケ</t>
    </rPh>
    <phoneticPr fontId="2"/>
  </si>
  <si>
    <t>久保泉</t>
    <rPh sb="0" eb="2">
      <t>クボ</t>
    </rPh>
    <rPh sb="2" eb="3">
      <t>イズミ</t>
    </rPh>
    <phoneticPr fontId="2"/>
  </si>
  <si>
    <t>金立</t>
    <rPh sb="0" eb="2">
      <t>キンリュウ</t>
    </rPh>
    <phoneticPr fontId="2"/>
  </si>
  <si>
    <t>鍋島</t>
    <rPh sb="0" eb="2">
      <t>ナベシマ</t>
    </rPh>
    <phoneticPr fontId="2"/>
  </si>
  <si>
    <t>本庄</t>
    <rPh sb="0" eb="2">
      <t>ホンジョウ</t>
    </rPh>
    <phoneticPr fontId="2"/>
  </si>
  <si>
    <t>北川副</t>
    <rPh sb="0" eb="1">
      <t>キタ</t>
    </rPh>
    <rPh sb="1" eb="3">
      <t>カワソエ</t>
    </rPh>
    <phoneticPr fontId="2"/>
  </si>
  <si>
    <t>高木瀬</t>
    <rPh sb="0" eb="2">
      <t>タカギ</t>
    </rPh>
    <rPh sb="2" eb="3">
      <t>セ</t>
    </rPh>
    <phoneticPr fontId="2"/>
  </si>
  <si>
    <t>兵庫</t>
    <rPh sb="0" eb="2">
      <t>ヒョウゴ</t>
    </rPh>
    <phoneticPr fontId="2"/>
  </si>
  <si>
    <t>巨勢</t>
    <rPh sb="0" eb="2">
      <t>コセ</t>
    </rPh>
    <phoneticPr fontId="2"/>
  </si>
  <si>
    <t>嘉瀬</t>
    <rPh sb="0" eb="2">
      <t>カセ</t>
    </rPh>
    <phoneticPr fontId="2"/>
  </si>
  <si>
    <t>西与賀</t>
    <rPh sb="0" eb="3">
      <t>ニシヨカ</t>
    </rPh>
    <phoneticPr fontId="2"/>
  </si>
  <si>
    <t>神野</t>
    <rPh sb="0" eb="2">
      <t>コウノ</t>
    </rPh>
    <phoneticPr fontId="2"/>
  </si>
  <si>
    <t>赤松</t>
    <rPh sb="0" eb="2">
      <t>アカマツ</t>
    </rPh>
    <phoneticPr fontId="2"/>
  </si>
  <si>
    <t>日新</t>
    <rPh sb="0" eb="2">
      <t>ニッシン</t>
    </rPh>
    <phoneticPr fontId="2"/>
  </si>
  <si>
    <t>循誘</t>
    <rPh sb="0" eb="2">
      <t>ジュンユウ</t>
    </rPh>
    <phoneticPr fontId="2"/>
  </si>
  <si>
    <t>勧興</t>
    <rPh sb="0" eb="2">
      <t>カンコウ</t>
    </rPh>
    <phoneticPr fontId="2"/>
  </si>
  <si>
    <t>東与賀町大字飯盛</t>
  </si>
  <si>
    <t>東与賀町大字田中</t>
  </si>
  <si>
    <t>川副町大字大詫間</t>
  </si>
  <si>
    <t>川副町大字早津江</t>
  </si>
  <si>
    <t>川副町大字早津江津</t>
  </si>
  <si>
    <t>川副町大字福富</t>
  </si>
  <si>
    <t>川副町大字小々森</t>
  </si>
  <si>
    <t>川副町大字西古賀</t>
  </si>
  <si>
    <t>川副町大字南里</t>
  </si>
  <si>
    <t>川副町大字鹿江</t>
  </si>
  <si>
    <t>川副町大字犬井道</t>
  </si>
  <si>
    <t>三瀬村杠</t>
  </si>
  <si>
    <t>三瀬村藤原</t>
  </si>
  <si>
    <t>三瀬村三瀬</t>
  </si>
  <si>
    <t>富士町大字松瀬</t>
  </si>
  <si>
    <t>富士町大字麻那古</t>
  </si>
  <si>
    <t>富士町大字古湯</t>
  </si>
  <si>
    <t>富士町大字藤瀬</t>
  </si>
  <si>
    <t>富士町大字畑瀬</t>
  </si>
  <si>
    <t>富士町大字中原</t>
  </si>
  <si>
    <t>富士町大字苣木</t>
  </si>
  <si>
    <t>富士町大字杉山</t>
  </si>
  <si>
    <t>富士町大字下無津呂</t>
  </si>
  <si>
    <t>富士町大字下熊川</t>
  </si>
  <si>
    <t>富士町大字下合瀬</t>
  </si>
  <si>
    <t>富士町大字古場</t>
  </si>
  <si>
    <t>富士町大字栗並</t>
  </si>
  <si>
    <t>富士町大字上無津呂</t>
  </si>
  <si>
    <t>人 口 密 度
(1k㎡当たり)</t>
    <rPh sb="0" eb="1">
      <t>ヒト</t>
    </rPh>
    <rPh sb="2" eb="3">
      <t>クチ</t>
    </rPh>
    <rPh sb="4" eb="5">
      <t>ミツ</t>
    </rPh>
    <rPh sb="6" eb="7">
      <t>タビ</t>
    </rPh>
    <phoneticPr fontId="2"/>
  </si>
  <si>
    <t>世 帯 密 度
(1k㎡当たり)</t>
    <rPh sb="4" eb="5">
      <t>ミツ</t>
    </rPh>
    <rPh sb="6" eb="7">
      <t>タビ</t>
    </rPh>
    <phoneticPr fontId="2"/>
  </si>
  <si>
    <t>富士町大字上熊川</t>
  </si>
  <si>
    <t>富士町大字上合瀬</t>
  </si>
  <si>
    <t>富士町大字鎌原</t>
  </si>
  <si>
    <t>富士町大字小副川</t>
  </si>
  <si>
    <t>富士町大字大野</t>
  </si>
  <si>
    <t>富士町大字大串</t>
  </si>
  <si>
    <t>富士町大字内野</t>
  </si>
  <si>
    <t>富士町大字市川</t>
  </si>
  <si>
    <t>大和町大字松瀬</t>
  </si>
  <si>
    <t>大和町大字名尾</t>
  </si>
  <si>
    <t>大和町大字梅野</t>
  </si>
  <si>
    <t>大和町大字久留間</t>
  </si>
  <si>
    <t>大和町大字池上</t>
  </si>
  <si>
    <t>大和町大字東山田</t>
  </si>
  <si>
    <t>大和町大字川上</t>
  </si>
  <si>
    <t>大和町大字八反原</t>
  </si>
  <si>
    <t>大和町大字久池井</t>
  </si>
  <si>
    <t>大和町大字尼寺</t>
  </si>
  <si>
    <t>諸富町大字山領</t>
  </si>
  <si>
    <t>諸富町大字為重</t>
  </si>
  <si>
    <t>諸富町大字寺井津</t>
  </si>
  <si>
    <t>諸富町大字諸富津</t>
  </si>
  <si>
    <t>諸富町大字徳富</t>
  </si>
  <si>
    <t>諸富町大字大堂</t>
  </si>
  <si>
    <t>新郷本町</t>
  </si>
  <si>
    <t>六座町</t>
  </si>
  <si>
    <t>柳町</t>
  </si>
  <si>
    <t>緑小路</t>
  </si>
  <si>
    <t>堀川町</t>
  </si>
  <si>
    <t>東佐賀町</t>
  </si>
  <si>
    <t>八丁畷町</t>
  </si>
  <si>
    <t>八幡小路</t>
  </si>
  <si>
    <t>中の館町</t>
  </si>
  <si>
    <t>中の小路</t>
  </si>
  <si>
    <t>長瀬町</t>
  </si>
  <si>
    <t>中折町</t>
  </si>
  <si>
    <t>天祐団地</t>
  </si>
  <si>
    <t>中央本町</t>
  </si>
  <si>
    <t>高木瀬団地</t>
  </si>
  <si>
    <t>高木町</t>
  </si>
  <si>
    <t>成章町</t>
  </si>
  <si>
    <t>新中町</t>
  </si>
  <si>
    <t>新生町</t>
  </si>
  <si>
    <t>昭栄町</t>
  </si>
  <si>
    <t>下田町</t>
  </si>
  <si>
    <t>栄町</t>
  </si>
  <si>
    <t>紺屋町</t>
  </si>
  <si>
    <t>呉服元町</t>
  </si>
  <si>
    <t>川原町</t>
  </si>
  <si>
    <t>卸本町</t>
  </si>
  <si>
    <t>鬼丸町</t>
  </si>
  <si>
    <t>大財北町</t>
  </si>
  <si>
    <t>駅南本町</t>
  </si>
  <si>
    <t>今宿町</t>
  </si>
  <si>
    <t>伊勢町</t>
  </si>
  <si>
    <t>朝日町</t>
  </si>
  <si>
    <t>愛敬町</t>
  </si>
  <si>
    <t>資料：市民生活課</t>
    <rPh sb="0" eb="2">
      <t>シリョウ</t>
    </rPh>
    <rPh sb="3" eb="5">
      <t>シミン</t>
    </rPh>
    <rPh sb="5" eb="7">
      <t>セイカツ</t>
    </rPh>
    <rPh sb="7" eb="8">
      <t>カ</t>
    </rPh>
    <phoneticPr fontId="9"/>
  </si>
  <si>
    <t>女</t>
    <rPh sb="0" eb="1">
      <t>オンナ</t>
    </rPh>
    <phoneticPr fontId="9"/>
  </si>
  <si>
    <t>男</t>
    <rPh sb="0" eb="1">
      <t>オトコ</t>
    </rPh>
    <phoneticPr fontId="9"/>
  </si>
  <si>
    <t>総　数</t>
    <rPh sb="0" eb="1">
      <t>フサ</t>
    </rPh>
    <rPh sb="2" eb="3">
      <t>カズ</t>
    </rPh>
    <phoneticPr fontId="9"/>
  </si>
  <si>
    <t>年　次</t>
    <rPh sb="0" eb="1">
      <t>トシ</t>
    </rPh>
    <rPh sb="2" eb="3">
      <t>ツギ</t>
    </rPh>
    <phoneticPr fontId="9"/>
  </si>
  <si>
    <t>各年9月30日現在</t>
    <rPh sb="0" eb="1">
      <t>カク</t>
    </rPh>
    <rPh sb="1" eb="2">
      <t>トシ</t>
    </rPh>
    <rPh sb="3" eb="4">
      <t>ガツ</t>
    </rPh>
    <rPh sb="6" eb="7">
      <t>ニチ</t>
    </rPh>
    <rPh sb="7" eb="9">
      <t>ゲンザイ</t>
    </rPh>
    <phoneticPr fontId="9"/>
  </si>
  <si>
    <t>増減</t>
    <rPh sb="0" eb="2">
      <t>ゾウゲン</t>
    </rPh>
    <phoneticPr fontId="9"/>
  </si>
  <si>
    <t>転出</t>
    <rPh sb="0" eb="2">
      <t>テンシュツ</t>
    </rPh>
    <phoneticPr fontId="9"/>
  </si>
  <si>
    <t>転入</t>
    <rPh sb="0" eb="2">
      <t>テンニュウ</t>
    </rPh>
    <phoneticPr fontId="9"/>
  </si>
  <si>
    <t>死亡</t>
    <rPh sb="0" eb="2">
      <t>シボウ</t>
    </rPh>
    <phoneticPr fontId="9"/>
  </si>
  <si>
    <t>出生</t>
    <rPh sb="0" eb="2">
      <t>シュッショウ</t>
    </rPh>
    <phoneticPr fontId="9"/>
  </si>
  <si>
    <t>総数</t>
    <rPh sb="0" eb="2">
      <t>ソウスウ</t>
    </rPh>
    <phoneticPr fontId="9"/>
  </si>
  <si>
    <t>社会動態</t>
    <rPh sb="0" eb="2">
      <t>シャカイ</t>
    </rPh>
    <rPh sb="2" eb="4">
      <t>ドウタイ</t>
    </rPh>
    <phoneticPr fontId="9"/>
  </si>
  <si>
    <t>自然動態</t>
    <rPh sb="0" eb="2">
      <t>シゼン</t>
    </rPh>
    <rPh sb="2" eb="4">
      <t>ドウタイ</t>
    </rPh>
    <phoneticPr fontId="9"/>
  </si>
  <si>
    <t>人　　　　口</t>
    <rPh sb="0" eb="1">
      <t>ヒト</t>
    </rPh>
    <rPh sb="5" eb="6">
      <t>クチ</t>
    </rPh>
    <phoneticPr fontId="9"/>
  </si>
  <si>
    <t>世帯数</t>
    <rPh sb="0" eb="3">
      <t>セタイスウ</t>
    </rPh>
    <phoneticPr fontId="9"/>
  </si>
  <si>
    <t>那覇市</t>
    <rPh sb="0" eb="3">
      <t>ナハシ</t>
    </rPh>
    <phoneticPr fontId="9"/>
  </si>
  <si>
    <t>鹿児島市</t>
    <rPh sb="0" eb="4">
      <t>カゴシマシ</t>
    </rPh>
    <phoneticPr fontId="9"/>
  </si>
  <si>
    <t>宮崎市</t>
    <rPh sb="0" eb="3">
      <t>ミヤザキシ</t>
    </rPh>
    <phoneticPr fontId="9"/>
  </si>
  <si>
    <t>熊本市</t>
    <rPh sb="0" eb="3">
      <t>クマモトシ</t>
    </rPh>
    <phoneticPr fontId="9"/>
  </si>
  <si>
    <t>大分市</t>
    <rPh sb="0" eb="3">
      <t>オオイタシ</t>
    </rPh>
    <phoneticPr fontId="9"/>
  </si>
  <si>
    <t>佐世保市</t>
  </si>
  <si>
    <t>長崎市</t>
    <rPh sb="0" eb="3">
      <t>ナガサキシ</t>
    </rPh>
    <phoneticPr fontId="9"/>
  </si>
  <si>
    <t>佐賀市</t>
    <rPh sb="0" eb="3">
      <t>サガシ</t>
    </rPh>
    <phoneticPr fontId="9"/>
  </si>
  <si>
    <t>久留米市</t>
    <rPh sb="0" eb="4">
      <t>クルメシ</t>
    </rPh>
    <phoneticPr fontId="9"/>
  </si>
  <si>
    <t>福岡市</t>
    <rPh sb="0" eb="3">
      <t>フクオカシ</t>
    </rPh>
    <phoneticPr fontId="9"/>
  </si>
  <si>
    <t>北九州市</t>
    <rPh sb="0" eb="4">
      <t>キタキュウシュウシ</t>
    </rPh>
    <phoneticPr fontId="9"/>
  </si>
  <si>
    <t>下関市</t>
    <rPh sb="0" eb="3">
      <t>シモノセキシ</t>
    </rPh>
    <phoneticPr fontId="9"/>
  </si>
  <si>
    <t>山口市</t>
    <rPh sb="0" eb="3">
      <t>ヤマグチシ</t>
    </rPh>
    <phoneticPr fontId="9"/>
  </si>
  <si>
    <t>　17</t>
  </si>
  <si>
    <t>平成 2年</t>
    <rPh sb="0" eb="2">
      <t>ヘイセイ</t>
    </rPh>
    <rPh sb="4" eb="5">
      <t>ネン</t>
    </rPh>
    <phoneticPr fontId="9"/>
  </si>
  <si>
    <t>老年化
指　数</t>
  </si>
  <si>
    <t>総人口</t>
  </si>
  <si>
    <t>年次</t>
  </si>
  <si>
    <t>平成 2年</t>
    <rPh sb="0" eb="2">
      <t>ヘイセイ</t>
    </rPh>
    <rPh sb="4" eb="5">
      <t>ネン</t>
    </rPh>
    <phoneticPr fontId="2"/>
  </si>
  <si>
    <t>行政区域</t>
  </si>
  <si>
    <t>久保田町</t>
    <rPh sb="0" eb="4">
      <t>クボタチョウ</t>
    </rPh>
    <phoneticPr fontId="2"/>
  </si>
  <si>
    <t>東与賀町</t>
    <rPh sb="0" eb="4">
      <t>ヒガシヨカチョウ</t>
    </rPh>
    <phoneticPr fontId="2"/>
  </si>
  <si>
    <t>川副町</t>
    <rPh sb="0" eb="3">
      <t>カワソエマチ</t>
    </rPh>
    <phoneticPr fontId="2"/>
  </si>
  <si>
    <t>三瀬村</t>
    <rPh sb="0" eb="2">
      <t>ミツセ</t>
    </rPh>
    <rPh sb="2" eb="3">
      <t>ムラ</t>
    </rPh>
    <phoneticPr fontId="2"/>
  </si>
  <si>
    <t>富士町</t>
    <rPh sb="0" eb="3">
      <t>フジチョウ</t>
    </rPh>
    <phoneticPr fontId="2"/>
  </si>
  <si>
    <t>大和町</t>
    <rPh sb="0" eb="3">
      <t>ヤマトマチ</t>
    </rPh>
    <phoneticPr fontId="2"/>
  </si>
  <si>
    <t>諸富町</t>
    <rPh sb="0" eb="2">
      <t>モロドミ</t>
    </rPh>
    <rPh sb="2" eb="3">
      <t>チョウ</t>
    </rPh>
    <phoneticPr fontId="2"/>
  </si>
  <si>
    <t>旧市</t>
  </si>
  <si>
    <t>平成12年</t>
  </si>
  <si>
    <t>昭和60年</t>
  </si>
  <si>
    <t>昭和55年</t>
  </si>
  <si>
    <t>昭和50年</t>
  </si>
  <si>
    <t>昭和45年</t>
  </si>
  <si>
    <t>昭和40年</t>
  </si>
  <si>
    <t>昭和35年</t>
  </si>
  <si>
    <t>昭和30年</t>
  </si>
  <si>
    <t>昭和25年</t>
  </si>
  <si>
    <t>昭和22年</t>
  </si>
  <si>
    <t>昭和15年</t>
  </si>
  <si>
    <t>昭和10年</t>
  </si>
  <si>
    <t>大正14年</t>
  </si>
  <si>
    <t>地 区 別</t>
  </si>
  <si>
    <t>各年10月1日現在</t>
    <rPh sb="0" eb="2">
      <t>カクネン</t>
    </rPh>
    <rPh sb="4" eb="5">
      <t>ガツ</t>
    </rPh>
    <rPh sb="6" eb="7">
      <t>ニチ</t>
    </rPh>
    <rPh sb="7" eb="9">
      <t>ゲンザイ</t>
    </rPh>
    <phoneticPr fontId="2"/>
  </si>
  <si>
    <t>年齢不詳</t>
  </si>
  <si>
    <t>100歳以上</t>
  </si>
  <si>
    <t>95歳～99歳</t>
    <rPh sb="2" eb="3">
      <t>サイ</t>
    </rPh>
    <rPh sb="6" eb="7">
      <t>サイ</t>
    </rPh>
    <phoneticPr fontId="2"/>
  </si>
  <si>
    <t>90歳～94歳</t>
    <rPh sb="2" eb="3">
      <t>サイ</t>
    </rPh>
    <rPh sb="6" eb="7">
      <t>サイ</t>
    </rPh>
    <phoneticPr fontId="2"/>
  </si>
  <si>
    <t>85歳～89歳</t>
    <rPh sb="2" eb="3">
      <t>サイ</t>
    </rPh>
    <rPh sb="6" eb="7">
      <t>サイ</t>
    </rPh>
    <phoneticPr fontId="2"/>
  </si>
  <si>
    <t>80歳～84歳</t>
    <rPh sb="2" eb="3">
      <t>サイ</t>
    </rPh>
    <rPh sb="6" eb="7">
      <t>サイ</t>
    </rPh>
    <phoneticPr fontId="2"/>
  </si>
  <si>
    <t>75歳～79歳</t>
    <rPh sb="2" eb="3">
      <t>サイ</t>
    </rPh>
    <rPh sb="6" eb="7">
      <t>サイ</t>
    </rPh>
    <phoneticPr fontId="2"/>
  </si>
  <si>
    <t>70歳～74歳</t>
    <rPh sb="2" eb="3">
      <t>サイ</t>
    </rPh>
    <rPh sb="6" eb="7">
      <t>サイ</t>
    </rPh>
    <phoneticPr fontId="2"/>
  </si>
  <si>
    <t>65歳～69歳</t>
    <rPh sb="2" eb="3">
      <t>サイ</t>
    </rPh>
    <rPh sb="6" eb="7">
      <t>サイ</t>
    </rPh>
    <phoneticPr fontId="2"/>
  </si>
  <si>
    <t>60歳～64歳</t>
    <rPh sb="2" eb="3">
      <t>サイ</t>
    </rPh>
    <rPh sb="6" eb="7">
      <t>サイ</t>
    </rPh>
    <phoneticPr fontId="2"/>
  </si>
  <si>
    <t>55歳～59歳</t>
    <rPh sb="2" eb="3">
      <t>サイ</t>
    </rPh>
    <rPh sb="6" eb="7">
      <t>サイ</t>
    </rPh>
    <phoneticPr fontId="2"/>
  </si>
  <si>
    <t>50歳～54歳</t>
    <rPh sb="2" eb="3">
      <t>サイ</t>
    </rPh>
    <rPh sb="6" eb="7">
      <t>サイ</t>
    </rPh>
    <phoneticPr fontId="2"/>
  </si>
  <si>
    <t>45歳～49歳</t>
    <rPh sb="2" eb="3">
      <t>サイ</t>
    </rPh>
    <rPh sb="6" eb="7">
      <t>サイ</t>
    </rPh>
    <phoneticPr fontId="2"/>
  </si>
  <si>
    <t>40歳～44歳</t>
    <rPh sb="2" eb="3">
      <t>サイ</t>
    </rPh>
    <rPh sb="6" eb="7">
      <t>サイ</t>
    </rPh>
    <phoneticPr fontId="2"/>
  </si>
  <si>
    <t>35歳～39歳</t>
    <rPh sb="2" eb="3">
      <t>サイ</t>
    </rPh>
    <rPh sb="6" eb="7">
      <t>サイ</t>
    </rPh>
    <phoneticPr fontId="2"/>
  </si>
  <si>
    <t>30歳～34歳</t>
    <rPh sb="2" eb="3">
      <t>サイ</t>
    </rPh>
    <rPh sb="6" eb="7">
      <t>サイ</t>
    </rPh>
    <phoneticPr fontId="2"/>
  </si>
  <si>
    <t>25歳～29歳</t>
    <rPh sb="2" eb="3">
      <t>サイ</t>
    </rPh>
    <rPh sb="6" eb="7">
      <t>サイ</t>
    </rPh>
    <phoneticPr fontId="2"/>
  </si>
  <si>
    <t>20歳～24歳</t>
    <rPh sb="2" eb="3">
      <t>サイ</t>
    </rPh>
    <rPh sb="6" eb="7">
      <t>サイ</t>
    </rPh>
    <phoneticPr fontId="2"/>
  </si>
  <si>
    <t>15歳～19歳</t>
    <rPh sb="2" eb="3">
      <t>サイ</t>
    </rPh>
    <rPh sb="6" eb="7">
      <t>サイ</t>
    </rPh>
    <phoneticPr fontId="2"/>
  </si>
  <si>
    <t>10歳～14歳</t>
    <rPh sb="2" eb="3">
      <t>サイ</t>
    </rPh>
    <rPh sb="6" eb="7">
      <t>サイ</t>
    </rPh>
    <phoneticPr fontId="2"/>
  </si>
  <si>
    <t>5歳～9歳</t>
    <rPh sb="1" eb="2">
      <t>サイ</t>
    </rPh>
    <rPh sb="4" eb="5">
      <t>サイ</t>
    </rPh>
    <phoneticPr fontId="2"/>
  </si>
  <si>
    <t>0歳～4歳</t>
    <rPh sb="1" eb="2">
      <t>サイ</t>
    </rPh>
    <phoneticPr fontId="2"/>
  </si>
  <si>
    <t>総    数</t>
  </si>
  <si>
    <t>構成比</t>
  </si>
  <si>
    <t>昭 和 55 年</t>
    <rPh sb="0" eb="1">
      <t>アキラ</t>
    </rPh>
    <rPh sb="2" eb="3">
      <t>ワ</t>
    </rPh>
    <rPh sb="7" eb="8">
      <t>ネン</t>
    </rPh>
    <phoneticPr fontId="2"/>
  </si>
  <si>
    <t>昭 和 50 年</t>
    <rPh sb="0" eb="1">
      <t>アキラ</t>
    </rPh>
    <rPh sb="2" eb="3">
      <t>ワ</t>
    </rPh>
    <rPh sb="7" eb="8">
      <t>ネン</t>
    </rPh>
    <phoneticPr fontId="2"/>
  </si>
  <si>
    <t>昭 和 45 年</t>
    <rPh sb="0" eb="1">
      <t>アキラ</t>
    </rPh>
    <rPh sb="2" eb="3">
      <t>ワ</t>
    </rPh>
    <rPh sb="7" eb="8">
      <t>ネン</t>
    </rPh>
    <phoneticPr fontId="2"/>
  </si>
  <si>
    <t>昭 和 40 年</t>
    <rPh sb="0" eb="1">
      <t>アキラ</t>
    </rPh>
    <rPh sb="2" eb="3">
      <t>ワ</t>
    </rPh>
    <rPh sb="7" eb="8">
      <t>ネン</t>
    </rPh>
    <phoneticPr fontId="2"/>
  </si>
  <si>
    <t>年 　齢 
(5歳階級)</t>
    <rPh sb="8" eb="9">
      <t>サイ</t>
    </rPh>
    <rPh sb="9" eb="11">
      <t>カイキュウ</t>
    </rPh>
    <phoneticPr fontId="2"/>
  </si>
  <si>
    <t>平 成 22 年</t>
    <rPh sb="0" eb="1">
      <t>ヒラ</t>
    </rPh>
    <rPh sb="2" eb="3">
      <t>シゲル</t>
    </rPh>
    <rPh sb="7" eb="8">
      <t>ネン</t>
    </rPh>
    <phoneticPr fontId="2"/>
  </si>
  <si>
    <t>平 成 17 年</t>
    <rPh sb="0" eb="1">
      <t>ヒラ</t>
    </rPh>
    <rPh sb="2" eb="3">
      <t>シゲル</t>
    </rPh>
    <rPh sb="7" eb="8">
      <t>ネン</t>
    </rPh>
    <phoneticPr fontId="2"/>
  </si>
  <si>
    <t>平 成 12 年</t>
    <rPh sb="0" eb="1">
      <t>ヒラ</t>
    </rPh>
    <rPh sb="2" eb="3">
      <t>シゲル</t>
    </rPh>
    <rPh sb="7" eb="8">
      <t>ネン</t>
    </rPh>
    <phoneticPr fontId="2"/>
  </si>
  <si>
    <t>平 成 7 年</t>
    <rPh sb="0" eb="1">
      <t>ヒラ</t>
    </rPh>
    <rPh sb="2" eb="3">
      <t>シゲル</t>
    </rPh>
    <rPh sb="6" eb="7">
      <t>ネン</t>
    </rPh>
    <phoneticPr fontId="2"/>
  </si>
  <si>
    <t>平 成 2 年</t>
    <rPh sb="0" eb="1">
      <t>ヒラ</t>
    </rPh>
    <rPh sb="2" eb="3">
      <t>シゲル</t>
    </rPh>
    <rPh sb="6" eb="7">
      <t>ネン</t>
    </rPh>
    <phoneticPr fontId="2"/>
  </si>
  <si>
    <t>昭 和 60 年</t>
    <rPh sb="0" eb="1">
      <t>アキラ</t>
    </rPh>
    <rPh sb="2" eb="3">
      <t>ワ</t>
    </rPh>
    <rPh sb="7" eb="8">
      <t>ネン</t>
    </rPh>
    <phoneticPr fontId="2"/>
  </si>
  <si>
    <t>95歳～99歳</t>
    <rPh sb="2" eb="3">
      <t>サイ</t>
    </rPh>
    <rPh sb="6" eb="7">
      <t>サイ</t>
    </rPh>
    <phoneticPr fontId="9"/>
  </si>
  <si>
    <t>70歳～74歳</t>
    <rPh sb="2" eb="3">
      <t>サイ</t>
    </rPh>
    <rPh sb="6" eb="7">
      <t>サイ</t>
    </rPh>
    <phoneticPr fontId="9"/>
  </si>
  <si>
    <t>45歳～49歳</t>
    <rPh sb="2" eb="3">
      <t>サイ</t>
    </rPh>
    <rPh sb="6" eb="7">
      <t>サイ</t>
    </rPh>
    <phoneticPr fontId="9"/>
  </si>
  <si>
    <t>20歳～24歳</t>
    <rPh sb="2" eb="3">
      <t>サイ</t>
    </rPh>
    <rPh sb="6" eb="7">
      <t>サイ</t>
    </rPh>
    <phoneticPr fontId="9"/>
  </si>
  <si>
    <t>90歳～94歳</t>
    <rPh sb="2" eb="3">
      <t>サイ</t>
    </rPh>
    <rPh sb="6" eb="7">
      <t>サイ</t>
    </rPh>
    <phoneticPr fontId="9"/>
  </si>
  <si>
    <t>65歳～69歳</t>
    <rPh sb="2" eb="3">
      <t>サイ</t>
    </rPh>
    <rPh sb="6" eb="7">
      <t>サイ</t>
    </rPh>
    <phoneticPr fontId="9"/>
  </si>
  <si>
    <t>40歳～44歳</t>
    <rPh sb="2" eb="3">
      <t>サイ</t>
    </rPh>
    <rPh sb="6" eb="7">
      <t>サイ</t>
    </rPh>
    <phoneticPr fontId="9"/>
  </si>
  <si>
    <t>15歳～19歳</t>
    <rPh sb="2" eb="3">
      <t>サイ</t>
    </rPh>
    <rPh sb="6" eb="7">
      <t>サイ</t>
    </rPh>
    <phoneticPr fontId="9"/>
  </si>
  <si>
    <t>85歳～89歳</t>
    <rPh sb="2" eb="3">
      <t>サイ</t>
    </rPh>
    <rPh sb="6" eb="7">
      <t>サイ</t>
    </rPh>
    <phoneticPr fontId="9"/>
  </si>
  <si>
    <t>60歳～64歳</t>
    <rPh sb="2" eb="3">
      <t>サイ</t>
    </rPh>
    <rPh sb="6" eb="7">
      <t>サイ</t>
    </rPh>
    <phoneticPr fontId="9"/>
  </si>
  <si>
    <t>35歳～39歳</t>
    <rPh sb="2" eb="3">
      <t>サイ</t>
    </rPh>
    <rPh sb="6" eb="7">
      <t>サイ</t>
    </rPh>
    <phoneticPr fontId="9"/>
  </si>
  <si>
    <t>10歳～14歳</t>
    <rPh sb="2" eb="3">
      <t>サイ</t>
    </rPh>
    <rPh sb="6" eb="7">
      <t>サイ</t>
    </rPh>
    <phoneticPr fontId="9"/>
  </si>
  <si>
    <t>80歳～84歳</t>
    <rPh sb="2" eb="3">
      <t>サイ</t>
    </rPh>
    <rPh sb="6" eb="7">
      <t>サイ</t>
    </rPh>
    <phoneticPr fontId="9"/>
  </si>
  <si>
    <t>30歳～34歳</t>
    <rPh sb="2" eb="3">
      <t>サイ</t>
    </rPh>
    <rPh sb="6" eb="7">
      <t>サイ</t>
    </rPh>
    <phoneticPr fontId="9"/>
  </si>
  <si>
    <t>5歳～ 9歳</t>
    <rPh sb="1" eb="2">
      <t>サイ</t>
    </rPh>
    <rPh sb="5" eb="6">
      <t>サイ</t>
    </rPh>
    <phoneticPr fontId="9"/>
  </si>
  <si>
    <t>75歳～79歳</t>
    <rPh sb="2" eb="3">
      <t>サイ</t>
    </rPh>
    <rPh sb="6" eb="7">
      <t>サイ</t>
    </rPh>
    <phoneticPr fontId="9"/>
  </si>
  <si>
    <t>50歳～54歳</t>
    <rPh sb="2" eb="3">
      <t>サイ</t>
    </rPh>
    <rPh sb="6" eb="7">
      <t>サイ</t>
    </rPh>
    <phoneticPr fontId="9"/>
  </si>
  <si>
    <t>25歳～29歳</t>
    <rPh sb="2" eb="3">
      <t>サイ</t>
    </rPh>
    <rPh sb="6" eb="7">
      <t>サイ</t>
    </rPh>
    <phoneticPr fontId="9"/>
  </si>
  <si>
    <t>0歳～ 4歳</t>
    <rPh sb="1" eb="2">
      <t>サイ</t>
    </rPh>
    <rPh sb="5" eb="6">
      <t>サイ</t>
    </rPh>
    <phoneticPr fontId="9"/>
  </si>
  <si>
    <t>年　齢</t>
    <rPh sb="0" eb="1">
      <t>トシ</t>
    </rPh>
    <rPh sb="2" eb="3">
      <t>ヨワイ</t>
    </rPh>
    <phoneticPr fontId="2"/>
  </si>
  <si>
    <t>年　齢</t>
    <rPh sb="0" eb="1">
      <t>トシ</t>
    </rPh>
    <rPh sb="2" eb="3">
      <t>ヨワイ</t>
    </rPh>
    <phoneticPr fontId="9"/>
  </si>
  <si>
    <t>0歳～4歳</t>
    <rPh sb="1" eb="2">
      <t>サイ</t>
    </rPh>
    <rPh sb="4" eb="5">
      <t>サイ</t>
    </rPh>
    <phoneticPr fontId="2"/>
  </si>
  <si>
    <t>構成比</t>
    <rPh sb="0" eb="3">
      <t>コウセイヒ</t>
    </rPh>
    <phoneticPr fontId="2"/>
  </si>
  <si>
    <t>平  成  12  年</t>
  </si>
  <si>
    <t>95～99歳</t>
    <rPh sb="5" eb="6">
      <t>サイ</t>
    </rPh>
    <phoneticPr fontId="9"/>
  </si>
  <si>
    <t>90～94歳</t>
    <rPh sb="5" eb="6">
      <t>サイ</t>
    </rPh>
    <phoneticPr fontId="9"/>
  </si>
  <si>
    <t>85～89歳</t>
    <rPh sb="5" eb="6">
      <t>サイ</t>
    </rPh>
    <phoneticPr fontId="9"/>
  </si>
  <si>
    <t>80～84歳</t>
    <rPh sb="5" eb="6">
      <t>サイ</t>
    </rPh>
    <phoneticPr fontId="9"/>
  </si>
  <si>
    <t>75～79歳</t>
    <rPh sb="5" eb="6">
      <t>サイ</t>
    </rPh>
    <phoneticPr fontId="9"/>
  </si>
  <si>
    <t>70～74歳</t>
    <rPh sb="5" eb="6">
      <t>サイ</t>
    </rPh>
    <phoneticPr fontId="9"/>
  </si>
  <si>
    <t>65～69歳</t>
    <rPh sb="5" eb="6">
      <t>サイ</t>
    </rPh>
    <phoneticPr fontId="9"/>
  </si>
  <si>
    <t>60～64歳</t>
    <rPh sb="5" eb="6">
      <t>サイ</t>
    </rPh>
    <phoneticPr fontId="9"/>
  </si>
  <si>
    <t>55～59歳</t>
    <rPh sb="5" eb="6">
      <t>サイ</t>
    </rPh>
    <phoneticPr fontId="9"/>
  </si>
  <si>
    <t>50～54歳</t>
    <rPh sb="5" eb="6">
      <t>サイ</t>
    </rPh>
    <phoneticPr fontId="9"/>
  </si>
  <si>
    <t>45～49歳</t>
    <rPh sb="5" eb="6">
      <t>サイ</t>
    </rPh>
    <phoneticPr fontId="9"/>
  </si>
  <si>
    <t>40～44歳</t>
    <rPh sb="5" eb="6">
      <t>サイ</t>
    </rPh>
    <phoneticPr fontId="9"/>
  </si>
  <si>
    <t>35～39歳</t>
    <rPh sb="5" eb="6">
      <t>サイ</t>
    </rPh>
    <phoneticPr fontId="9"/>
  </si>
  <si>
    <t>30～34歳</t>
    <rPh sb="5" eb="6">
      <t>サイ</t>
    </rPh>
    <phoneticPr fontId="9"/>
  </si>
  <si>
    <t>25～29歳</t>
    <rPh sb="5" eb="6">
      <t>サイ</t>
    </rPh>
    <phoneticPr fontId="9"/>
  </si>
  <si>
    <t>20～24歳</t>
    <rPh sb="5" eb="6">
      <t>サイ</t>
    </rPh>
    <phoneticPr fontId="9"/>
  </si>
  <si>
    <t>15～19歳</t>
    <rPh sb="5" eb="6">
      <t>サイ</t>
    </rPh>
    <phoneticPr fontId="9"/>
  </si>
  <si>
    <t>離　　別</t>
  </si>
  <si>
    <t>死　　別</t>
  </si>
  <si>
    <t>有 配 偶</t>
  </si>
  <si>
    <t>未　　婚</t>
  </si>
  <si>
    <t>不   詳</t>
  </si>
  <si>
    <t>総  　数</t>
  </si>
  <si>
    <t>15 歳 以 上 総 数</t>
  </si>
  <si>
    <t>その他</t>
  </si>
  <si>
    <t>幼稚園</t>
  </si>
  <si>
    <t>大  学
大学院 
注1)</t>
    <rPh sb="10" eb="11">
      <t>チュウ</t>
    </rPh>
    <phoneticPr fontId="9"/>
  </si>
  <si>
    <t>短 大
高 専
注1)</t>
    <rPh sb="8" eb="9">
      <t>チュウ</t>
    </rPh>
    <phoneticPr fontId="9"/>
  </si>
  <si>
    <t>高　校 
注1)注2)</t>
    <rPh sb="5" eb="6">
      <t>チュウ</t>
    </rPh>
    <rPh sb="8" eb="9">
      <t>チュウ</t>
    </rPh>
    <phoneticPr fontId="9"/>
  </si>
  <si>
    <t>未就学者</t>
  </si>
  <si>
    <t>在学者</t>
  </si>
  <si>
    <t>男女別</t>
    <rPh sb="0" eb="2">
      <t>ダンジョ</t>
    </rPh>
    <rPh sb="2" eb="3">
      <t>ベツ</t>
    </rPh>
    <phoneticPr fontId="9"/>
  </si>
  <si>
    <t>ペルー</t>
    <phoneticPr fontId="9"/>
  </si>
  <si>
    <t>ブラジル</t>
    <phoneticPr fontId="9"/>
  </si>
  <si>
    <t>アメリカ</t>
  </si>
  <si>
    <t>イギリス</t>
    <phoneticPr fontId="9"/>
  </si>
  <si>
    <t>中  国</t>
    <phoneticPr fontId="2"/>
  </si>
  <si>
    <t>　総　数　</t>
    <phoneticPr fontId="2"/>
  </si>
  <si>
    <t>総 数</t>
    <rPh sb="0" eb="1">
      <t>ソウ</t>
    </rPh>
    <rPh sb="2" eb="3">
      <t>カズ</t>
    </rPh>
    <phoneticPr fontId="2"/>
  </si>
  <si>
    <t>平成 22 年</t>
    <rPh sb="0" eb="2">
      <t>ヘイセイ</t>
    </rPh>
    <rPh sb="6" eb="7">
      <t>ネン</t>
    </rPh>
    <phoneticPr fontId="9"/>
  </si>
  <si>
    <t>平成 17 年</t>
    <rPh sb="0" eb="2">
      <t>ヘイセイ</t>
    </rPh>
    <rPh sb="6" eb="7">
      <t>ネン</t>
    </rPh>
    <phoneticPr fontId="9"/>
  </si>
  <si>
    <t>地 域</t>
    <rPh sb="0" eb="1">
      <t>チ</t>
    </rPh>
    <rPh sb="2" eb="3">
      <t>イキ</t>
    </rPh>
    <phoneticPr fontId="2"/>
  </si>
  <si>
    <t>都 市 名</t>
  </si>
  <si>
    <t>順位</t>
  </si>
  <si>
    <t>常住人口に対する
昼間人口の割合
(常住人口=100）</t>
    <rPh sb="18" eb="20">
      <t>ジョウジュウ</t>
    </rPh>
    <rPh sb="20" eb="22">
      <t>ジンコウ</t>
    </rPh>
    <phoneticPr fontId="2"/>
  </si>
  <si>
    <t xml:space="preserve">各年10月１日現在 </t>
    <rPh sb="0" eb="2">
      <t>カクネン</t>
    </rPh>
    <phoneticPr fontId="2"/>
  </si>
  <si>
    <t>通学者</t>
    <rPh sb="0" eb="3">
      <t>ツウガクシャ</t>
    </rPh>
    <phoneticPr fontId="9"/>
  </si>
  <si>
    <t>就業者</t>
    <rPh sb="0" eb="3">
      <t>シュウギョウシャ</t>
    </rPh>
    <phoneticPr fontId="9"/>
  </si>
  <si>
    <t>流入超過人口
（△は流出）</t>
    <rPh sb="0" eb="1">
      <t>リュウ</t>
    </rPh>
    <rPh sb="1" eb="2">
      <t>ニュウ</t>
    </rPh>
    <rPh sb="2" eb="4">
      <t>チョウカ</t>
    </rPh>
    <rPh sb="4" eb="6">
      <t>ジンコウ</t>
    </rPh>
    <rPh sb="10" eb="12">
      <t>リュウシュツ</t>
    </rPh>
    <phoneticPr fontId="9"/>
  </si>
  <si>
    <t>佐賀市が常住地</t>
    <rPh sb="0" eb="3">
      <t>サガシ</t>
    </rPh>
    <rPh sb="4" eb="6">
      <t>ジョウジュウ</t>
    </rPh>
    <rPh sb="6" eb="7">
      <t>チ</t>
    </rPh>
    <phoneticPr fontId="9"/>
  </si>
  <si>
    <t>佐賀市が従業地・通学地</t>
    <rPh sb="0" eb="3">
      <t>サガシ</t>
    </rPh>
    <rPh sb="4" eb="6">
      <t>ジュウギョウ</t>
    </rPh>
    <rPh sb="6" eb="7">
      <t>チ</t>
    </rPh>
    <rPh sb="8" eb="10">
      <t>ツウガク</t>
    </rPh>
    <rPh sb="10" eb="11">
      <t>チ</t>
    </rPh>
    <phoneticPr fontId="9"/>
  </si>
  <si>
    <t>区  分</t>
    <rPh sb="0" eb="1">
      <t>ク</t>
    </rPh>
    <rPh sb="3" eb="4">
      <t>ブン</t>
    </rPh>
    <phoneticPr fontId="9"/>
  </si>
  <si>
    <t>通勤者</t>
    <rPh sb="0" eb="3">
      <t>ツウキンシャ</t>
    </rPh>
    <phoneticPr fontId="9"/>
  </si>
  <si>
    <t>総  数</t>
    <rPh sb="0" eb="1">
      <t>フサ</t>
    </rPh>
    <rPh sb="3" eb="4">
      <t>カズ</t>
    </rPh>
    <phoneticPr fontId="9"/>
  </si>
  <si>
    <t>佐賀市から表側市区町村へ
（　流出人口　）</t>
    <rPh sb="0" eb="2">
      <t>サガ</t>
    </rPh>
    <rPh sb="2" eb="3">
      <t>シ</t>
    </rPh>
    <rPh sb="5" eb="6">
      <t>ヒョウ</t>
    </rPh>
    <rPh sb="6" eb="7">
      <t>ソバ</t>
    </rPh>
    <rPh sb="7" eb="9">
      <t>シク</t>
    </rPh>
    <rPh sb="9" eb="11">
      <t>チョウソン</t>
    </rPh>
    <rPh sb="15" eb="16">
      <t>リュウ</t>
    </rPh>
    <rPh sb="16" eb="17">
      <t>デ</t>
    </rPh>
    <rPh sb="17" eb="19">
      <t>ジンコウ</t>
    </rPh>
    <phoneticPr fontId="9"/>
  </si>
  <si>
    <t>表側市区町村から佐賀市へ
（　流入人口　）</t>
    <rPh sb="8" eb="10">
      <t>サガ</t>
    </rPh>
    <rPh sb="10" eb="11">
      <t>シ</t>
    </rPh>
    <rPh sb="15" eb="16">
      <t>リュウ</t>
    </rPh>
    <rPh sb="16" eb="17">
      <t>イリ</t>
    </rPh>
    <rPh sb="17" eb="19">
      <t>ジンコウ</t>
    </rPh>
    <phoneticPr fontId="9"/>
  </si>
  <si>
    <t>市 区 町 村</t>
    <rPh sb="0" eb="1">
      <t>シ</t>
    </rPh>
    <rPh sb="2" eb="3">
      <t>ク</t>
    </rPh>
    <rPh sb="4" eb="5">
      <t>マチ</t>
    </rPh>
    <rPh sb="6" eb="7">
      <t>ムラ</t>
    </rPh>
    <phoneticPr fontId="9"/>
  </si>
  <si>
    <t xml:space="preserve">　 17 </t>
  </si>
  <si>
    <t>　平成 2年　</t>
    <rPh sb="5" eb="6">
      <t>ネン</t>
    </rPh>
    <phoneticPr fontId="2"/>
  </si>
  <si>
    <t>　60</t>
  </si>
  <si>
    <t>7人以上</t>
    <phoneticPr fontId="2"/>
  </si>
  <si>
    <t>6　人</t>
    <phoneticPr fontId="2"/>
  </si>
  <si>
    <t>5　人</t>
    <phoneticPr fontId="2"/>
  </si>
  <si>
    <t>4　人</t>
    <phoneticPr fontId="2"/>
  </si>
  <si>
    <t>3　人</t>
    <phoneticPr fontId="2"/>
  </si>
  <si>
    <t>2　人</t>
    <phoneticPr fontId="2"/>
  </si>
  <si>
    <t>1　人</t>
    <phoneticPr fontId="2"/>
  </si>
  <si>
    <t>世帯人員</t>
  </si>
  <si>
    <t>1世帯
当たり
人員</t>
    <rPh sb="4" eb="5">
      <t>ア</t>
    </rPh>
    <rPh sb="8" eb="9">
      <t>ヒト</t>
    </rPh>
    <phoneticPr fontId="2"/>
  </si>
  <si>
    <t xml:space="preserve">世          帯          数    </t>
  </si>
  <si>
    <t>施設等の世帯</t>
  </si>
  <si>
    <t>一 　　　　　　　　　        般   　　　    　　　　　　 世  　　　　　　　　　       帯</t>
    <phoneticPr fontId="2"/>
  </si>
  <si>
    <t xml:space="preserve">総数 </t>
    <rPh sb="0" eb="2">
      <t>ソウスウ</t>
    </rPh>
    <phoneticPr fontId="2"/>
  </si>
  <si>
    <t>各年10月1日現在</t>
    <phoneticPr fontId="2"/>
  </si>
  <si>
    <t>-</t>
  </si>
  <si>
    <t>7人以上</t>
    <rPh sb="2" eb="4">
      <t>イジョウ</t>
    </rPh>
    <phoneticPr fontId="9"/>
  </si>
  <si>
    <t>世帯人員が1人</t>
    <rPh sb="0" eb="2">
      <t>セタイ</t>
    </rPh>
    <rPh sb="2" eb="4">
      <t>ジンイン</t>
    </rPh>
    <phoneticPr fontId="9"/>
  </si>
  <si>
    <t>世帯人員</t>
    <rPh sb="0" eb="2">
      <t>セタイ</t>
    </rPh>
    <rPh sb="2" eb="4">
      <t>ジンイン</t>
    </rPh>
    <phoneticPr fontId="9"/>
  </si>
  <si>
    <t>1世帯当たり
人員</t>
    <rPh sb="3" eb="4">
      <t>ア</t>
    </rPh>
    <phoneticPr fontId="9"/>
  </si>
  <si>
    <t xml:space="preserve">　　　　　　　　　　　世　　　        　　  帯 </t>
    <rPh sb="11" eb="12">
      <t>ヨ</t>
    </rPh>
    <rPh sb="27" eb="28">
      <t>オビ</t>
    </rPh>
    <phoneticPr fontId="9"/>
  </si>
  <si>
    <t>施設等の世帯</t>
    <rPh sb="0" eb="2">
      <t>シセツ</t>
    </rPh>
    <rPh sb="2" eb="3">
      <t>トウ</t>
    </rPh>
    <rPh sb="4" eb="6">
      <t>セタイ</t>
    </rPh>
    <phoneticPr fontId="9"/>
  </si>
  <si>
    <t>町丁・大字</t>
    <rPh sb="0" eb="1">
      <t>マチ</t>
    </rPh>
    <rPh sb="1" eb="2">
      <t>チョウ</t>
    </rPh>
    <rPh sb="3" eb="5">
      <t>オオアザ</t>
    </rPh>
    <phoneticPr fontId="9"/>
  </si>
  <si>
    <t>富士町大字古湯</t>
    <rPh sb="0" eb="3">
      <t>フジチョウ</t>
    </rPh>
    <rPh sb="3" eb="5">
      <t>オオアザ</t>
    </rPh>
    <phoneticPr fontId="9"/>
  </si>
  <si>
    <t>大和町大字尼寺</t>
    <rPh sb="0" eb="3">
      <t>ヤマトマチ</t>
    </rPh>
    <rPh sb="3" eb="5">
      <t>オオアザ</t>
    </rPh>
    <rPh sb="5" eb="7">
      <t>アマテラ</t>
    </rPh>
    <phoneticPr fontId="9"/>
  </si>
  <si>
    <t>X</t>
  </si>
  <si>
    <t>西田代町</t>
    <rPh sb="0" eb="1">
      <t>ニシ</t>
    </rPh>
    <rPh sb="1" eb="3">
      <t>タシロ</t>
    </rPh>
    <rPh sb="3" eb="4">
      <t>マチ</t>
    </rPh>
    <phoneticPr fontId="9"/>
  </si>
  <si>
    <t>新郷本町</t>
    <rPh sb="0" eb="2">
      <t>シンゴウ</t>
    </rPh>
    <rPh sb="2" eb="4">
      <t>ホンマチ</t>
    </rPh>
    <phoneticPr fontId="9"/>
  </si>
  <si>
    <t>南佐賀三丁目</t>
    <rPh sb="0" eb="1">
      <t>ミナミ</t>
    </rPh>
    <rPh sb="1" eb="3">
      <t>サガ</t>
    </rPh>
    <rPh sb="3" eb="4">
      <t>3</t>
    </rPh>
    <phoneticPr fontId="9"/>
  </si>
  <si>
    <t>南佐賀二丁目</t>
    <rPh sb="0" eb="1">
      <t>ミナミ</t>
    </rPh>
    <rPh sb="1" eb="3">
      <t>サガ</t>
    </rPh>
    <rPh sb="3" eb="4">
      <t>2</t>
    </rPh>
    <phoneticPr fontId="9"/>
  </si>
  <si>
    <t>南佐賀一丁目</t>
    <rPh sb="0" eb="1">
      <t>ミナミ</t>
    </rPh>
    <rPh sb="1" eb="3">
      <t>サガ</t>
    </rPh>
    <rPh sb="3" eb="4">
      <t>1</t>
    </rPh>
    <rPh sb="4" eb="6">
      <t>チョウメ</t>
    </rPh>
    <phoneticPr fontId="9"/>
  </si>
  <si>
    <t>兵庫南四丁目</t>
    <rPh sb="0" eb="2">
      <t>ヒョウゴ</t>
    </rPh>
    <rPh sb="2" eb="3">
      <t>ミナミ</t>
    </rPh>
    <rPh sb="3" eb="4">
      <t>4</t>
    </rPh>
    <phoneticPr fontId="9"/>
  </si>
  <si>
    <t>兵庫南三丁目</t>
    <rPh sb="0" eb="2">
      <t>ヒョウゴ</t>
    </rPh>
    <rPh sb="2" eb="3">
      <t>ミナミ</t>
    </rPh>
    <rPh sb="3" eb="4">
      <t>3</t>
    </rPh>
    <phoneticPr fontId="9"/>
  </si>
  <si>
    <t>兵庫南二丁目</t>
    <rPh sb="0" eb="2">
      <t>ヒョウゴ</t>
    </rPh>
    <rPh sb="2" eb="3">
      <t>ミナミ</t>
    </rPh>
    <rPh sb="3" eb="4">
      <t>2</t>
    </rPh>
    <phoneticPr fontId="9"/>
  </si>
  <si>
    <t>兵庫南一丁目</t>
    <rPh sb="0" eb="2">
      <t>ヒョウゴ</t>
    </rPh>
    <rPh sb="2" eb="3">
      <t>ミナミ</t>
    </rPh>
    <rPh sb="3" eb="4">
      <t>1</t>
    </rPh>
    <rPh sb="4" eb="6">
      <t>チョウメ</t>
    </rPh>
    <phoneticPr fontId="9"/>
  </si>
  <si>
    <t>鍋島六丁目</t>
    <rPh sb="0" eb="2">
      <t>ナベシマ</t>
    </rPh>
    <rPh sb="2" eb="3">
      <t>6</t>
    </rPh>
    <phoneticPr fontId="9"/>
  </si>
  <si>
    <t>鍋島五丁目</t>
    <rPh sb="0" eb="2">
      <t>ナベシマ</t>
    </rPh>
    <rPh sb="2" eb="3">
      <t>5</t>
    </rPh>
    <phoneticPr fontId="9"/>
  </si>
  <si>
    <t>鍋島四丁目</t>
    <rPh sb="0" eb="2">
      <t>ナベシマ</t>
    </rPh>
    <rPh sb="2" eb="3">
      <t>4</t>
    </rPh>
    <phoneticPr fontId="9"/>
  </si>
  <si>
    <t>鍋島三丁目</t>
    <rPh sb="0" eb="2">
      <t>ナベシマ</t>
    </rPh>
    <rPh sb="2" eb="3">
      <t>3</t>
    </rPh>
    <phoneticPr fontId="9"/>
  </si>
  <si>
    <t>鍋島二丁目</t>
    <rPh sb="0" eb="2">
      <t>ナベシマ</t>
    </rPh>
    <rPh sb="2" eb="3">
      <t>2</t>
    </rPh>
    <phoneticPr fontId="9"/>
  </si>
  <si>
    <t>鍋島一丁目</t>
    <rPh sb="0" eb="2">
      <t>ナベシマ</t>
    </rPh>
    <rPh sb="2" eb="3">
      <t>1</t>
    </rPh>
    <rPh sb="3" eb="5">
      <t>チョウメ</t>
    </rPh>
    <phoneticPr fontId="9"/>
  </si>
  <si>
    <t>蓮池町大字古賀</t>
    <rPh sb="0" eb="2">
      <t>ハスイケ</t>
    </rPh>
    <rPh sb="2" eb="3">
      <t>マチ</t>
    </rPh>
    <rPh sb="3" eb="5">
      <t>オオアザ</t>
    </rPh>
    <rPh sb="5" eb="7">
      <t>コガ</t>
    </rPh>
    <phoneticPr fontId="9"/>
  </si>
  <si>
    <t>蓮池町大字小松</t>
    <rPh sb="0" eb="2">
      <t>ハスイケ</t>
    </rPh>
    <rPh sb="2" eb="3">
      <t>マチ</t>
    </rPh>
    <rPh sb="3" eb="5">
      <t>オオアザ</t>
    </rPh>
    <rPh sb="5" eb="7">
      <t>コマツ</t>
    </rPh>
    <phoneticPr fontId="9"/>
  </si>
  <si>
    <t>蓮池町大字見島</t>
    <rPh sb="0" eb="2">
      <t>ハスイケ</t>
    </rPh>
    <rPh sb="2" eb="3">
      <t>マチ</t>
    </rPh>
    <rPh sb="3" eb="5">
      <t>オオアザ</t>
    </rPh>
    <rPh sb="5" eb="6">
      <t>ミ</t>
    </rPh>
    <rPh sb="6" eb="7">
      <t>シマ</t>
    </rPh>
    <phoneticPr fontId="9"/>
  </si>
  <si>
    <t>蓮池町大字蓮池</t>
    <rPh sb="0" eb="2">
      <t>ハスイケ</t>
    </rPh>
    <rPh sb="2" eb="3">
      <t>マチ</t>
    </rPh>
    <rPh sb="3" eb="5">
      <t>オオアザ</t>
    </rPh>
    <rPh sb="5" eb="7">
      <t>ハスイケ</t>
    </rPh>
    <phoneticPr fontId="9"/>
  </si>
  <si>
    <t>久保泉町大字川久保</t>
    <rPh sb="0" eb="3">
      <t>クボイズミ</t>
    </rPh>
    <rPh sb="3" eb="4">
      <t>マチ</t>
    </rPh>
    <rPh sb="4" eb="6">
      <t>オオアザ</t>
    </rPh>
    <rPh sb="6" eb="9">
      <t>カワクボ</t>
    </rPh>
    <phoneticPr fontId="9"/>
  </si>
  <si>
    <t>久保泉町大字下和泉</t>
    <rPh sb="0" eb="3">
      <t>クボイズミ</t>
    </rPh>
    <rPh sb="3" eb="4">
      <t>マチ</t>
    </rPh>
    <rPh sb="4" eb="6">
      <t>オオアザ</t>
    </rPh>
    <rPh sb="6" eb="7">
      <t>シタ</t>
    </rPh>
    <rPh sb="7" eb="9">
      <t>イズミ</t>
    </rPh>
    <phoneticPr fontId="9"/>
  </si>
  <si>
    <t>久保泉町大字上和泉</t>
    <rPh sb="0" eb="3">
      <t>クボイズミ</t>
    </rPh>
    <rPh sb="3" eb="4">
      <t>マチ</t>
    </rPh>
    <rPh sb="4" eb="6">
      <t>オオアザ</t>
    </rPh>
    <rPh sb="6" eb="7">
      <t>カミ</t>
    </rPh>
    <rPh sb="7" eb="9">
      <t>イズミ</t>
    </rPh>
    <phoneticPr fontId="9"/>
  </si>
  <si>
    <t>金立町大字千布</t>
    <rPh sb="0" eb="2">
      <t>キンリュウ</t>
    </rPh>
    <rPh sb="2" eb="3">
      <t>マチ</t>
    </rPh>
    <rPh sb="3" eb="5">
      <t>オオアザ</t>
    </rPh>
    <rPh sb="5" eb="6">
      <t>セン</t>
    </rPh>
    <rPh sb="6" eb="7">
      <t>ヌノ</t>
    </rPh>
    <phoneticPr fontId="9"/>
  </si>
  <si>
    <t>金立町大字薬師丸</t>
    <rPh sb="0" eb="2">
      <t>キンリュウ</t>
    </rPh>
    <rPh sb="2" eb="3">
      <t>マチ</t>
    </rPh>
    <rPh sb="3" eb="5">
      <t>オオアザ</t>
    </rPh>
    <rPh sb="5" eb="8">
      <t>ヤクシマル</t>
    </rPh>
    <phoneticPr fontId="9"/>
  </si>
  <si>
    <t>金立町大字金立</t>
    <rPh sb="0" eb="2">
      <t>キンリュウ</t>
    </rPh>
    <rPh sb="2" eb="3">
      <t>マチ</t>
    </rPh>
    <rPh sb="3" eb="5">
      <t>オオアザ</t>
    </rPh>
    <rPh sb="5" eb="7">
      <t>キンリュウ</t>
    </rPh>
    <phoneticPr fontId="9"/>
  </si>
  <si>
    <t>新栄西二丁目</t>
    <rPh sb="3" eb="6">
      <t>2チョウメ</t>
    </rPh>
    <phoneticPr fontId="9"/>
  </si>
  <si>
    <t>新栄西一丁目</t>
    <rPh sb="3" eb="6">
      <t>1チョウメ</t>
    </rPh>
    <phoneticPr fontId="9"/>
  </si>
  <si>
    <t>新栄東四丁目</t>
    <rPh sb="3" eb="6">
      <t>4チョウメ</t>
    </rPh>
    <phoneticPr fontId="9"/>
  </si>
  <si>
    <t>新栄東三丁目</t>
    <rPh sb="3" eb="6">
      <t>3チョウメ</t>
    </rPh>
    <phoneticPr fontId="9"/>
  </si>
  <si>
    <t>新栄東二丁目</t>
    <rPh sb="3" eb="5">
      <t>2チョウ</t>
    </rPh>
    <phoneticPr fontId="9"/>
  </si>
  <si>
    <t>新栄東一丁目</t>
    <rPh sb="3" eb="6">
      <t>1チョウメ</t>
    </rPh>
    <phoneticPr fontId="9"/>
  </si>
  <si>
    <t>鍋島町大字八戸</t>
    <rPh sb="0" eb="2">
      <t>ナベシマ</t>
    </rPh>
    <rPh sb="2" eb="3">
      <t>マチ</t>
    </rPh>
    <rPh sb="3" eb="5">
      <t>オオアザ</t>
    </rPh>
    <rPh sb="5" eb="7">
      <t>ヤエミゾ</t>
    </rPh>
    <phoneticPr fontId="9"/>
  </si>
  <si>
    <t>鍋島町大字蛎久</t>
    <rPh sb="0" eb="2">
      <t>ナベシマ</t>
    </rPh>
    <rPh sb="2" eb="3">
      <t>マチ</t>
    </rPh>
    <rPh sb="3" eb="5">
      <t>オオアザ</t>
    </rPh>
    <rPh sb="5" eb="6">
      <t>カキ</t>
    </rPh>
    <rPh sb="6" eb="7">
      <t>ヒサ</t>
    </rPh>
    <phoneticPr fontId="9"/>
  </si>
  <si>
    <t>鍋島町大字鍋島</t>
    <rPh sb="0" eb="2">
      <t>ナベシマ</t>
    </rPh>
    <rPh sb="2" eb="3">
      <t>マチ</t>
    </rPh>
    <rPh sb="3" eb="5">
      <t>オオアザ</t>
    </rPh>
    <rPh sb="5" eb="7">
      <t>ナベシマ</t>
    </rPh>
    <phoneticPr fontId="9"/>
  </si>
  <si>
    <t>鍋島町大字森田</t>
    <rPh sb="0" eb="2">
      <t>ナベシマ</t>
    </rPh>
    <rPh sb="2" eb="3">
      <t>マチ</t>
    </rPh>
    <rPh sb="3" eb="5">
      <t>オオアザ</t>
    </rPh>
    <rPh sb="5" eb="7">
      <t>モリタ</t>
    </rPh>
    <phoneticPr fontId="9"/>
  </si>
  <si>
    <t>鍋島町大字八戸溝</t>
    <rPh sb="0" eb="2">
      <t>ナベシマ</t>
    </rPh>
    <rPh sb="2" eb="3">
      <t>マチ</t>
    </rPh>
    <rPh sb="3" eb="5">
      <t>オオアザ</t>
    </rPh>
    <rPh sb="5" eb="8">
      <t>ヤエミゾ</t>
    </rPh>
    <phoneticPr fontId="9"/>
  </si>
  <si>
    <t>開成六丁目</t>
    <rPh sb="0" eb="2">
      <t>カイセイ</t>
    </rPh>
    <rPh sb="2" eb="3">
      <t>6</t>
    </rPh>
    <phoneticPr fontId="9"/>
  </si>
  <si>
    <t>開成五丁目</t>
    <rPh sb="0" eb="2">
      <t>カイセイ</t>
    </rPh>
    <rPh sb="2" eb="3">
      <t>5</t>
    </rPh>
    <phoneticPr fontId="9"/>
  </si>
  <si>
    <t>開成四丁目</t>
    <rPh sb="0" eb="2">
      <t>カイセイ</t>
    </rPh>
    <rPh sb="2" eb="3">
      <t>4</t>
    </rPh>
    <phoneticPr fontId="9"/>
  </si>
  <si>
    <t>開成三丁目</t>
    <rPh sb="0" eb="2">
      <t>カイセイ</t>
    </rPh>
    <rPh sb="2" eb="3">
      <t>3</t>
    </rPh>
    <phoneticPr fontId="9"/>
  </si>
  <si>
    <t>開成二丁目</t>
    <rPh sb="0" eb="2">
      <t>カイセイ</t>
    </rPh>
    <rPh sb="2" eb="3">
      <t>2</t>
    </rPh>
    <phoneticPr fontId="9"/>
  </si>
  <si>
    <t>開成一丁目</t>
    <rPh sb="0" eb="2">
      <t>カイセイ</t>
    </rPh>
    <rPh sb="2" eb="3">
      <t>1</t>
    </rPh>
    <rPh sb="3" eb="5">
      <t>チョウメ</t>
    </rPh>
    <phoneticPr fontId="9"/>
  </si>
  <si>
    <t>高木瀬町大字長瀬</t>
    <rPh sb="0" eb="3">
      <t>タカギセ</t>
    </rPh>
    <rPh sb="3" eb="4">
      <t>マチ</t>
    </rPh>
    <rPh sb="4" eb="6">
      <t>オオアザ</t>
    </rPh>
    <rPh sb="6" eb="8">
      <t>ナガセ</t>
    </rPh>
    <phoneticPr fontId="9"/>
  </si>
  <si>
    <t>高木瀬町大字東高木</t>
    <rPh sb="0" eb="3">
      <t>タカギセ</t>
    </rPh>
    <rPh sb="3" eb="4">
      <t>マチ</t>
    </rPh>
    <rPh sb="4" eb="6">
      <t>オオアザ</t>
    </rPh>
    <rPh sb="6" eb="7">
      <t>ヒガシ</t>
    </rPh>
    <rPh sb="7" eb="9">
      <t>タカギ</t>
    </rPh>
    <phoneticPr fontId="9"/>
  </si>
  <si>
    <t>兵庫町大字若宮</t>
    <rPh sb="0" eb="3">
      <t>ヒョウゴマチ</t>
    </rPh>
    <rPh sb="3" eb="5">
      <t>オオアザ</t>
    </rPh>
    <rPh sb="5" eb="7">
      <t>ワカミヤ</t>
    </rPh>
    <phoneticPr fontId="9"/>
  </si>
  <si>
    <t>兵庫町大字瓦町</t>
    <rPh sb="0" eb="3">
      <t>ヒョウゴマチ</t>
    </rPh>
    <rPh sb="3" eb="5">
      <t>オオアザ</t>
    </rPh>
    <rPh sb="5" eb="7">
      <t>カワラマチ</t>
    </rPh>
    <phoneticPr fontId="9"/>
  </si>
  <si>
    <t>兵庫町大字藤木</t>
    <rPh sb="0" eb="3">
      <t>ヒョウゴマチ</t>
    </rPh>
    <rPh sb="3" eb="5">
      <t>オオアザ</t>
    </rPh>
    <rPh sb="5" eb="7">
      <t>フジキ</t>
    </rPh>
    <phoneticPr fontId="9"/>
  </si>
  <si>
    <t>兵庫町大字西渕</t>
    <rPh sb="0" eb="3">
      <t>ヒョウゴマチ</t>
    </rPh>
    <rPh sb="3" eb="5">
      <t>オオアザ</t>
    </rPh>
    <rPh sb="5" eb="6">
      <t>ニシ</t>
    </rPh>
    <rPh sb="6" eb="7">
      <t>フチ</t>
    </rPh>
    <phoneticPr fontId="9"/>
  </si>
  <si>
    <t>兵庫町大字渕</t>
    <rPh sb="0" eb="3">
      <t>ヒョウゴマチ</t>
    </rPh>
    <rPh sb="3" eb="5">
      <t>オオアザ</t>
    </rPh>
    <rPh sb="5" eb="6">
      <t>フチ</t>
    </rPh>
    <phoneticPr fontId="9"/>
  </si>
  <si>
    <t>巨勢町大字牛島</t>
    <rPh sb="0" eb="2">
      <t>コセ</t>
    </rPh>
    <rPh sb="2" eb="3">
      <t>マチ</t>
    </rPh>
    <rPh sb="3" eb="5">
      <t>オオアザ</t>
    </rPh>
    <rPh sb="5" eb="7">
      <t>ウシジマ</t>
    </rPh>
    <phoneticPr fontId="9"/>
  </si>
  <si>
    <t>巨勢町大字東西</t>
    <rPh sb="0" eb="2">
      <t>コセ</t>
    </rPh>
    <rPh sb="2" eb="3">
      <t>マチ</t>
    </rPh>
    <rPh sb="3" eb="5">
      <t>オオアザ</t>
    </rPh>
    <rPh sb="5" eb="7">
      <t>トウザイ</t>
    </rPh>
    <phoneticPr fontId="9"/>
  </si>
  <si>
    <t>巨勢町大字修理田</t>
    <rPh sb="0" eb="2">
      <t>コセ</t>
    </rPh>
    <rPh sb="2" eb="3">
      <t>マチ</t>
    </rPh>
    <rPh sb="3" eb="5">
      <t>オオアザ</t>
    </rPh>
    <rPh sb="5" eb="7">
      <t>シュウリ</t>
    </rPh>
    <rPh sb="7" eb="8">
      <t>タ</t>
    </rPh>
    <phoneticPr fontId="9"/>
  </si>
  <si>
    <t>巨勢町大字高尾</t>
    <rPh sb="0" eb="2">
      <t>コセ</t>
    </rPh>
    <rPh sb="2" eb="3">
      <t>マチ</t>
    </rPh>
    <rPh sb="3" eb="5">
      <t>オオアザ</t>
    </rPh>
    <rPh sb="5" eb="7">
      <t>タカオ</t>
    </rPh>
    <phoneticPr fontId="9"/>
  </si>
  <si>
    <t>木原三丁目</t>
    <rPh sb="0" eb="2">
      <t>キハラ</t>
    </rPh>
    <rPh sb="2" eb="3">
      <t>3</t>
    </rPh>
    <phoneticPr fontId="9"/>
  </si>
  <si>
    <t>木原二丁目</t>
    <rPh sb="0" eb="2">
      <t>キハラ</t>
    </rPh>
    <rPh sb="2" eb="3">
      <t>2</t>
    </rPh>
    <phoneticPr fontId="9"/>
  </si>
  <si>
    <t>木原一丁目</t>
    <rPh sb="0" eb="2">
      <t>キハラ</t>
    </rPh>
    <rPh sb="2" eb="3">
      <t>1</t>
    </rPh>
    <rPh sb="3" eb="5">
      <t>チョウメ</t>
    </rPh>
    <phoneticPr fontId="9"/>
  </si>
  <si>
    <t>北川副町大字新郷</t>
    <rPh sb="0" eb="3">
      <t>キタカワソエ</t>
    </rPh>
    <rPh sb="3" eb="4">
      <t>マチ</t>
    </rPh>
    <rPh sb="4" eb="6">
      <t>オオアザ</t>
    </rPh>
    <rPh sb="6" eb="8">
      <t>シンゴウ</t>
    </rPh>
    <phoneticPr fontId="9"/>
  </si>
  <si>
    <t>北川副町大字光法</t>
    <rPh sb="0" eb="3">
      <t>キタカワソエ</t>
    </rPh>
    <rPh sb="3" eb="4">
      <t>マチ</t>
    </rPh>
    <rPh sb="4" eb="6">
      <t>オオアザ</t>
    </rPh>
    <rPh sb="6" eb="7">
      <t>ミツノリ</t>
    </rPh>
    <rPh sb="7" eb="8">
      <t>ホウ</t>
    </rPh>
    <phoneticPr fontId="9"/>
  </si>
  <si>
    <t>北川副町大字江上</t>
    <rPh sb="0" eb="3">
      <t>キタカワソエ</t>
    </rPh>
    <rPh sb="3" eb="4">
      <t>マチ</t>
    </rPh>
    <rPh sb="4" eb="6">
      <t>オオアザ</t>
    </rPh>
    <rPh sb="6" eb="8">
      <t>エガミ</t>
    </rPh>
    <phoneticPr fontId="9"/>
  </si>
  <si>
    <t>本庄町大字末次</t>
    <rPh sb="0" eb="3">
      <t>ホンジョウマチ</t>
    </rPh>
    <rPh sb="3" eb="5">
      <t>オオアザ</t>
    </rPh>
    <rPh sb="5" eb="7">
      <t>スエツグ</t>
    </rPh>
    <phoneticPr fontId="9"/>
  </si>
  <si>
    <t>本庄町大字袋</t>
    <rPh sb="0" eb="3">
      <t>ホンジョウマチ</t>
    </rPh>
    <rPh sb="3" eb="5">
      <t>オオアザ</t>
    </rPh>
    <rPh sb="5" eb="6">
      <t>フクロ</t>
    </rPh>
    <phoneticPr fontId="9"/>
  </si>
  <si>
    <t>本庄町大字正里</t>
    <rPh sb="0" eb="3">
      <t>ホンジョウマチ</t>
    </rPh>
    <rPh sb="3" eb="5">
      <t>オオアザ</t>
    </rPh>
    <rPh sb="5" eb="6">
      <t>セイ</t>
    </rPh>
    <rPh sb="6" eb="7">
      <t>サト</t>
    </rPh>
    <phoneticPr fontId="9"/>
  </si>
  <si>
    <t>本庄町大字鹿子</t>
    <rPh sb="0" eb="3">
      <t>ホンジョウマチ</t>
    </rPh>
    <rPh sb="3" eb="5">
      <t>オオアザ</t>
    </rPh>
    <rPh sb="5" eb="6">
      <t>カノコ</t>
    </rPh>
    <rPh sb="6" eb="7">
      <t>コ</t>
    </rPh>
    <phoneticPr fontId="9"/>
  </si>
  <si>
    <t>本庄町大字本庄</t>
    <rPh sb="0" eb="3">
      <t>ホンジョウマチ</t>
    </rPh>
    <rPh sb="3" eb="5">
      <t>オオアザ</t>
    </rPh>
    <rPh sb="5" eb="7">
      <t>ホンジョウ</t>
    </rPh>
    <phoneticPr fontId="9"/>
  </si>
  <si>
    <t>光三丁目</t>
    <rPh sb="0" eb="1">
      <t>ヒカリ</t>
    </rPh>
    <rPh sb="1" eb="2">
      <t>3</t>
    </rPh>
    <phoneticPr fontId="9"/>
  </si>
  <si>
    <t>光二丁目</t>
    <rPh sb="0" eb="1">
      <t>ヒカリ</t>
    </rPh>
    <rPh sb="1" eb="2">
      <t>2</t>
    </rPh>
    <phoneticPr fontId="9"/>
  </si>
  <si>
    <t>光一丁目</t>
    <rPh sb="0" eb="1">
      <t>ヒカリ</t>
    </rPh>
    <rPh sb="1" eb="2">
      <t>1</t>
    </rPh>
    <rPh sb="2" eb="4">
      <t>チョウメ</t>
    </rPh>
    <phoneticPr fontId="9"/>
  </si>
  <si>
    <t>西与賀町大字相応津</t>
    <rPh sb="0" eb="1">
      <t>ニシ</t>
    </rPh>
    <rPh sb="1" eb="2">
      <t>ヨ</t>
    </rPh>
    <rPh sb="2" eb="3">
      <t>ガ</t>
    </rPh>
    <rPh sb="3" eb="4">
      <t>マチ</t>
    </rPh>
    <rPh sb="4" eb="6">
      <t>オオアザ</t>
    </rPh>
    <rPh sb="6" eb="8">
      <t>ソウオウ</t>
    </rPh>
    <rPh sb="8" eb="9">
      <t>ツ</t>
    </rPh>
    <phoneticPr fontId="9"/>
  </si>
  <si>
    <t>西与賀町大字厘外</t>
    <rPh sb="0" eb="1">
      <t>ニシ</t>
    </rPh>
    <rPh sb="1" eb="2">
      <t>ヨ</t>
    </rPh>
    <rPh sb="2" eb="3">
      <t>ガ</t>
    </rPh>
    <rPh sb="3" eb="4">
      <t>マチ</t>
    </rPh>
    <rPh sb="4" eb="6">
      <t>オオアザ</t>
    </rPh>
    <rPh sb="6" eb="7">
      <t>リン</t>
    </rPh>
    <rPh sb="7" eb="8">
      <t>ソト</t>
    </rPh>
    <phoneticPr fontId="9"/>
  </si>
  <si>
    <t>西与賀町大字高太郎</t>
    <rPh sb="0" eb="1">
      <t>ニシ</t>
    </rPh>
    <rPh sb="1" eb="2">
      <t>ヨ</t>
    </rPh>
    <rPh sb="2" eb="3">
      <t>ガ</t>
    </rPh>
    <rPh sb="3" eb="4">
      <t>マチ</t>
    </rPh>
    <rPh sb="4" eb="6">
      <t>オオアザ</t>
    </rPh>
    <rPh sb="6" eb="7">
      <t>タカ</t>
    </rPh>
    <rPh sb="7" eb="9">
      <t>タロウ</t>
    </rPh>
    <phoneticPr fontId="9"/>
  </si>
  <si>
    <t>嘉瀬町大字十五</t>
    <rPh sb="0" eb="2">
      <t>カセ</t>
    </rPh>
    <rPh sb="2" eb="3">
      <t>マチ</t>
    </rPh>
    <rPh sb="3" eb="5">
      <t>オオアザ</t>
    </rPh>
    <rPh sb="5" eb="7">
      <t>ジュウゴ</t>
    </rPh>
    <phoneticPr fontId="9"/>
  </si>
  <si>
    <t>嘉瀬町大字扇町</t>
    <rPh sb="0" eb="2">
      <t>カセ</t>
    </rPh>
    <rPh sb="2" eb="3">
      <t>マチ</t>
    </rPh>
    <rPh sb="3" eb="5">
      <t>オオアザ</t>
    </rPh>
    <rPh sb="5" eb="7">
      <t>オウギマチ</t>
    </rPh>
    <phoneticPr fontId="9"/>
  </si>
  <si>
    <t>嘉瀬町大字中原</t>
    <rPh sb="0" eb="2">
      <t>カセ</t>
    </rPh>
    <rPh sb="2" eb="3">
      <t>マチ</t>
    </rPh>
    <rPh sb="3" eb="5">
      <t>オオアザ</t>
    </rPh>
    <rPh sb="5" eb="7">
      <t>ナカハラ</t>
    </rPh>
    <phoneticPr fontId="9"/>
  </si>
  <si>
    <t>嘉瀬町大字荻野</t>
    <rPh sb="0" eb="2">
      <t>カセ</t>
    </rPh>
    <rPh sb="2" eb="3">
      <t>マチ</t>
    </rPh>
    <rPh sb="3" eb="5">
      <t>オオアザ</t>
    </rPh>
    <rPh sb="5" eb="7">
      <t>オギノ</t>
    </rPh>
    <phoneticPr fontId="9"/>
  </si>
  <si>
    <t>六座町</t>
    <rPh sb="0" eb="1">
      <t>ロク</t>
    </rPh>
    <rPh sb="1" eb="2">
      <t>ザ</t>
    </rPh>
    <rPh sb="2" eb="3">
      <t>マチ</t>
    </rPh>
    <phoneticPr fontId="9"/>
  </si>
  <si>
    <t>与賀町</t>
    <rPh sb="0" eb="1">
      <t>ヨ</t>
    </rPh>
    <rPh sb="1" eb="2">
      <t>ガ</t>
    </rPh>
    <rPh sb="2" eb="3">
      <t>マチ</t>
    </rPh>
    <phoneticPr fontId="9"/>
  </si>
  <si>
    <t>柳町</t>
    <rPh sb="0" eb="2">
      <t>ヤナギマチ</t>
    </rPh>
    <phoneticPr fontId="9"/>
  </si>
  <si>
    <t>緑小路</t>
    <rPh sb="0" eb="1">
      <t>ミドリ</t>
    </rPh>
    <rPh sb="1" eb="3">
      <t>コウジ</t>
    </rPh>
    <phoneticPr fontId="9"/>
  </si>
  <si>
    <t>堀川町</t>
    <rPh sb="0" eb="3">
      <t>ホリカワマチ</t>
    </rPh>
    <phoneticPr fontId="9"/>
  </si>
  <si>
    <t>東佐賀町</t>
    <rPh sb="0" eb="1">
      <t>ヒガシ</t>
    </rPh>
    <rPh sb="1" eb="3">
      <t>サガ</t>
    </rPh>
    <rPh sb="3" eb="4">
      <t>マチ</t>
    </rPh>
    <phoneticPr fontId="9"/>
  </si>
  <si>
    <t>八丁畷町</t>
    <rPh sb="0" eb="2">
      <t>ハッチョウ</t>
    </rPh>
    <rPh sb="2" eb="3">
      <t>畷</t>
    </rPh>
    <rPh sb="3" eb="4">
      <t>マチ</t>
    </rPh>
    <phoneticPr fontId="9"/>
  </si>
  <si>
    <t>八幡小路</t>
    <rPh sb="0" eb="4">
      <t>ハチマンコウジ</t>
    </rPh>
    <phoneticPr fontId="9"/>
  </si>
  <si>
    <t>西魚町</t>
    <rPh sb="0" eb="1">
      <t>ニシ</t>
    </rPh>
    <rPh sb="1" eb="2">
      <t>ウオ</t>
    </rPh>
    <rPh sb="2" eb="3">
      <t>マチ</t>
    </rPh>
    <phoneticPr fontId="9"/>
  </si>
  <si>
    <t>中の館町</t>
    <rPh sb="0" eb="1">
      <t>ナカ</t>
    </rPh>
    <rPh sb="2" eb="3">
      <t>ヤカタ</t>
    </rPh>
    <rPh sb="3" eb="4">
      <t>マチ</t>
    </rPh>
    <phoneticPr fontId="9"/>
  </si>
  <si>
    <t>中の小路</t>
    <rPh sb="0" eb="1">
      <t>ナカ</t>
    </rPh>
    <rPh sb="2" eb="4">
      <t>コウジ</t>
    </rPh>
    <phoneticPr fontId="9"/>
  </si>
  <si>
    <t>長瀬町</t>
    <rPh sb="0" eb="3">
      <t>ナガセマチ</t>
    </rPh>
    <phoneticPr fontId="9"/>
  </si>
  <si>
    <t>中折町</t>
    <rPh sb="0" eb="2">
      <t>ナカオ</t>
    </rPh>
    <rPh sb="2" eb="3">
      <t>マチ</t>
    </rPh>
    <phoneticPr fontId="9"/>
  </si>
  <si>
    <t>天祐団地</t>
    <rPh sb="0" eb="2">
      <t>テンユウ</t>
    </rPh>
    <rPh sb="2" eb="4">
      <t>ダンチ</t>
    </rPh>
    <phoneticPr fontId="9"/>
  </si>
  <si>
    <t>中央本町</t>
    <rPh sb="0" eb="4">
      <t>チュウオウホンマチ</t>
    </rPh>
    <phoneticPr fontId="9"/>
  </si>
  <si>
    <t>高木瀬団地</t>
    <rPh sb="0" eb="3">
      <t>タカギセ</t>
    </rPh>
    <rPh sb="3" eb="5">
      <t>ダンチ</t>
    </rPh>
    <phoneticPr fontId="9"/>
  </si>
  <si>
    <t>高木町</t>
    <rPh sb="0" eb="3">
      <t>タカギマチ</t>
    </rPh>
    <phoneticPr fontId="9"/>
  </si>
  <si>
    <t>成章町</t>
    <rPh sb="0" eb="1">
      <t>セイジン</t>
    </rPh>
    <rPh sb="1" eb="2">
      <t>ショウ</t>
    </rPh>
    <rPh sb="2" eb="3">
      <t>マチ</t>
    </rPh>
    <phoneticPr fontId="9"/>
  </si>
  <si>
    <t>新中町</t>
    <rPh sb="0" eb="1">
      <t>シン</t>
    </rPh>
    <rPh sb="1" eb="2">
      <t>ナカ</t>
    </rPh>
    <rPh sb="2" eb="3">
      <t>マチ</t>
    </rPh>
    <phoneticPr fontId="9"/>
  </si>
  <si>
    <t>新生町</t>
    <rPh sb="0" eb="1">
      <t>シンセイマチ</t>
    </rPh>
    <rPh sb="1" eb="2">
      <t>セイ</t>
    </rPh>
    <rPh sb="2" eb="3">
      <t>マチ</t>
    </rPh>
    <phoneticPr fontId="9"/>
  </si>
  <si>
    <t>昭栄町</t>
    <rPh sb="0" eb="3">
      <t>ショウエイマチ</t>
    </rPh>
    <phoneticPr fontId="9"/>
  </si>
  <si>
    <t>下田町</t>
    <rPh sb="0" eb="3">
      <t>シモダマチ</t>
    </rPh>
    <phoneticPr fontId="9"/>
  </si>
  <si>
    <t>道祖元町</t>
    <rPh sb="0" eb="4">
      <t>サヤノモトマチ</t>
    </rPh>
    <phoneticPr fontId="9"/>
  </si>
  <si>
    <t>栄町</t>
    <rPh sb="0" eb="2">
      <t>サカエマチ</t>
    </rPh>
    <phoneticPr fontId="9"/>
  </si>
  <si>
    <t>紺屋町</t>
    <rPh sb="0" eb="2">
      <t>コンヤ</t>
    </rPh>
    <rPh sb="2" eb="3">
      <t>マチ</t>
    </rPh>
    <phoneticPr fontId="9"/>
  </si>
  <si>
    <t>呉服元町</t>
    <rPh sb="0" eb="4">
      <t>ゴフクモトマチ</t>
    </rPh>
    <phoneticPr fontId="9"/>
  </si>
  <si>
    <t>川原町</t>
    <rPh sb="0" eb="3">
      <t>カワハラマチ</t>
    </rPh>
    <phoneticPr fontId="9"/>
  </si>
  <si>
    <t>卸本町</t>
    <rPh sb="0" eb="1">
      <t>オロシ</t>
    </rPh>
    <rPh sb="1" eb="3">
      <t>ホンマチ</t>
    </rPh>
    <phoneticPr fontId="9"/>
  </si>
  <si>
    <t>鬼丸町</t>
    <rPh sb="0" eb="2">
      <t>オニマル</t>
    </rPh>
    <rPh sb="2" eb="3">
      <t>マチ</t>
    </rPh>
    <phoneticPr fontId="9"/>
  </si>
  <si>
    <t>大財北町</t>
    <rPh sb="0" eb="2">
      <t>オオタカラ</t>
    </rPh>
    <rPh sb="2" eb="4">
      <t>キタマチ</t>
    </rPh>
    <phoneticPr fontId="9"/>
  </si>
  <si>
    <t>駅南本町</t>
    <rPh sb="0" eb="4">
      <t>エキミナミホンマチ</t>
    </rPh>
    <phoneticPr fontId="9"/>
  </si>
  <si>
    <t>今宿町</t>
    <rPh sb="0" eb="3">
      <t>イマシュクマチ</t>
    </rPh>
    <phoneticPr fontId="9"/>
  </si>
  <si>
    <t>伊勢町</t>
    <rPh sb="0" eb="3">
      <t>イセマチ</t>
    </rPh>
    <phoneticPr fontId="9"/>
  </si>
  <si>
    <t>朝日町</t>
    <rPh sb="0" eb="3">
      <t>アサヒマチ</t>
    </rPh>
    <phoneticPr fontId="9"/>
  </si>
  <si>
    <t>赤松町</t>
    <rPh sb="0" eb="3">
      <t>アカマツマチ</t>
    </rPh>
    <phoneticPr fontId="9"/>
  </si>
  <si>
    <t>愛敬町</t>
    <rPh sb="0" eb="2">
      <t>アイケイ</t>
    </rPh>
    <rPh sb="2" eb="3">
      <t>マチ</t>
    </rPh>
    <phoneticPr fontId="9"/>
  </si>
  <si>
    <t>高木瀬西六丁目</t>
    <rPh sb="0" eb="3">
      <t>タカギセ</t>
    </rPh>
    <rPh sb="3" eb="4">
      <t>ニシ</t>
    </rPh>
    <rPh sb="4" eb="5">
      <t>6</t>
    </rPh>
    <phoneticPr fontId="9"/>
  </si>
  <si>
    <t>高木瀬西五丁目</t>
    <rPh sb="0" eb="3">
      <t>タカギセ</t>
    </rPh>
    <rPh sb="3" eb="4">
      <t>ニシ</t>
    </rPh>
    <rPh sb="4" eb="5">
      <t>5</t>
    </rPh>
    <phoneticPr fontId="9"/>
  </si>
  <si>
    <t>高木瀬西四丁目</t>
    <rPh sb="0" eb="3">
      <t>タカギセ</t>
    </rPh>
    <rPh sb="3" eb="4">
      <t>ニシ</t>
    </rPh>
    <rPh sb="4" eb="5">
      <t>4</t>
    </rPh>
    <phoneticPr fontId="9"/>
  </si>
  <si>
    <t>高木瀬西三丁目</t>
    <rPh sb="0" eb="3">
      <t>タカギセ</t>
    </rPh>
    <rPh sb="3" eb="4">
      <t>ニシ</t>
    </rPh>
    <rPh sb="4" eb="6">
      <t>3チョウ</t>
    </rPh>
    <phoneticPr fontId="9"/>
  </si>
  <si>
    <t>高木瀬西二丁目</t>
    <rPh sb="0" eb="3">
      <t>タカギセ</t>
    </rPh>
    <rPh sb="3" eb="4">
      <t>ニシ</t>
    </rPh>
    <rPh sb="4" eb="5">
      <t>2</t>
    </rPh>
    <phoneticPr fontId="9"/>
  </si>
  <si>
    <t>高木瀬西一丁目</t>
    <rPh sb="0" eb="3">
      <t>タカギセ</t>
    </rPh>
    <rPh sb="3" eb="4">
      <t>ニシ</t>
    </rPh>
    <rPh sb="4" eb="5">
      <t>1</t>
    </rPh>
    <rPh sb="5" eb="7">
      <t>チョウメ</t>
    </rPh>
    <phoneticPr fontId="9"/>
  </si>
  <si>
    <t>高木瀬東六丁目</t>
    <rPh sb="0" eb="3">
      <t>タカギセ</t>
    </rPh>
    <rPh sb="3" eb="4">
      <t>ヒガシ</t>
    </rPh>
    <rPh sb="4" eb="5">
      <t>6</t>
    </rPh>
    <phoneticPr fontId="9"/>
  </si>
  <si>
    <t>高木瀬東五丁目</t>
    <rPh sb="0" eb="3">
      <t>タカギセ</t>
    </rPh>
    <rPh sb="3" eb="4">
      <t>ヒガシ</t>
    </rPh>
    <rPh sb="4" eb="5">
      <t>5</t>
    </rPh>
    <phoneticPr fontId="9"/>
  </si>
  <si>
    <t>高木瀬東四丁目</t>
    <rPh sb="0" eb="3">
      <t>タカギセ</t>
    </rPh>
    <rPh sb="3" eb="4">
      <t>ヒガシ</t>
    </rPh>
    <rPh sb="4" eb="5">
      <t>4</t>
    </rPh>
    <phoneticPr fontId="9"/>
  </si>
  <si>
    <t>高木瀬東三丁目</t>
    <rPh sb="0" eb="3">
      <t>タカギセ</t>
    </rPh>
    <rPh sb="3" eb="4">
      <t>ヒガシ</t>
    </rPh>
    <rPh sb="4" eb="5">
      <t>3</t>
    </rPh>
    <phoneticPr fontId="9"/>
  </si>
  <si>
    <t>高木瀬東二丁目</t>
    <rPh sb="0" eb="3">
      <t>タカギセ</t>
    </rPh>
    <rPh sb="3" eb="4">
      <t>ヒガシ</t>
    </rPh>
    <rPh sb="4" eb="5">
      <t>2</t>
    </rPh>
    <phoneticPr fontId="9"/>
  </si>
  <si>
    <t>高木瀬東一丁目</t>
    <rPh sb="0" eb="3">
      <t>タカギセ</t>
    </rPh>
    <rPh sb="3" eb="4">
      <t>ヒガシ</t>
    </rPh>
    <rPh sb="4" eb="5">
      <t>1</t>
    </rPh>
    <rPh sb="5" eb="7">
      <t>チョウメ</t>
    </rPh>
    <phoneticPr fontId="9"/>
  </si>
  <si>
    <t>若楠三丁目</t>
    <rPh sb="0" eb="2">
      <t>ワカクス</t>
    </rPh>
    <rPh sb="2" eb="3">
      <t>3</t>
    </rPh>
    <phoneticPr fontId="9"/>
  </si>
  <si>
    <t>若楠二丁目</t>
    <rPh sb="0" eb="2">
      <t>ワカクス</t>
    </rPh>
    <rPh sb="2" eb="3">
      <t>2</t>
    </rPh>
    <phoneticPr fontId="9"/>
  </si>
  <si>
    <t>若楠一丁目</t>
    <rPh sb="0" eb="2">
      <t>ワカクス</t>
    </rPh>
    <rPh sb="2" eb="3">
      <t>1</t>
    </rPh>
    <rPh sb="3" eb="5">
      <t>チョウメ</t>
    </rPh>
    <phoneticPr fontId="9"/>
  </si>
  <si>
    <t>若宮三丁目</t>
    <rPh sb="0" eb="2">
      <t>ワカミヤ</t>
    </rPh>
    <rPh sb="2" eb="3">
      <t>3</t>
    </rPh>
    <phoneticPr fontId="9"/>
  </si>
  <si>
    <t>若宮二丁目</t>
    <rPh sb="0" eb="2">
      <t>ワカミヤ</t>
    </rPh>
    <rPh sb="2" eb="3">
      <t>2</t>
    </rPh>
    <phoneticPr fontId="9"/>
  </si>
  <si>
    <t>若宮一丁目</t>
    <rPh sb="0" eb="2">
      <t>ワカミヤ</t>
    </rPh>
    <rPh sb="2" eb="3">
      <t>1</t>
    </rPh>
    <rPh sb="3" eb="5">
      <t>チョウメ</t>
    </rPh>
    <phoneticPr fontId="9"/>
  </si>
  <si>
    <t>八戸溝三丁目</t>
    <rPh sb="0" eb="3">
      <t>ヤエミゾ</t>
    </rPh>
    <rPh sb="3" eb="4">
      <t>3</t>
    </rPh>
    <phoneticPr fontId="9"/>
  </si>
  <si>
    <t>八戸溝二丁目</t>
    <rPh sb="0" eb="3">
      <t>ヤエミゾ</t>
    </rPh>
    <rPh sb="3" eb="4">
      <t>2</t>
    </rPh>
    <phoneticPr fontId="9"/>
  </si>
  <si>
    <t>八戸溝一丁目</t>
    <rPh sb="0" eb="3">
      <t>ヤエミゾ</t>
    </rPh>
    <rPh sb="3" eb="4">
      <t>1</t>
    </rPh>
    <rPh sb="4" eb="6">
      <t>チョウメ</t>
    </rPh>
    <phoneticPr fontId="9"/>
  </si>
  <si>
    <t>八戸二丁目</t>
    <rPh sb="0" eb="2">
      <t>ハチノヘ</t>
    </rPh>
    <rPh sb="2" eb="3">
      <t>2</t>
    </rPh>
    <phoneticPr fontId="9"/>
  </si>
  <si>
    <t>八戸一丁目</t>
    <rPh sb="0" eb="2">
      <t>ハチノヘ</t>
    </rPh>
    <rPh sb="2" eb="3">
      <t>1</t>
    </rPh>
    <rPh sb="3" eb="5">
      <t>チョウメ</t>
    </rPh>
    <phoneticPr fontId="9"/>
  </si>
  <si>
    <t>松原四丁目</t>
    <rPh sb="0" eb="2">
      <t>マツバラ</t>
    </rPh>
    <rPh sb="2" eb="3">
      <t>4</t>
    </rPh>
    <phoneticPr fontId="9"/>
  </si>
  <si>
    <t>松原三丁目</t>
    <rPh sb="0" eb="2">
      <t>マツバラ</t>
    </rPh>
    <rPh sb="2" eb="3">
      <t>3</t>
    </rPh>
    <phoneticPr fontId="9"/>
  </si>
  <si>
    <t>松原二丁目</t>
    <rPh sb="0" eb="2">
      <t>マツバラ</t>
    </rPh>
    <rPh sb="2" eb="3">
      <t>2</t>
    </rPh>
    <phoneticPr fontId="9"/>
  </si>
  <si>
    <t>松原一丁目</t>
    <rPh sb="0" eb="2">
      <t>マツバラ</t>
    </rPh>
    <rPh sb="2" eb="3">
      <t>1</t>
    </rPh>
    <rPh sb="3" eb="5">
      <t>チョウメ</t>
    </rPh>
    <phoneticPr fontId="9"/>
  </si>
  <si>
    <t>日の出二丁目</t>
    <rPh sb="0" eb="3">
      <t>ヒノデ</t>
    </rPh>
    <rPh sb="3" eb="4">
      <t>2</t>
    </rPh>
    <phoneticPr fontId="9"/>
  </si>
  <si>
    <t>日の出一丁目</t>
    <rPh sb="0" eb="3">
      <t>ヒノデ</t>
    </rPh>
    <rPh sb="3" eb="4">
      <t>1</t>
    </rPh>
    <rPh sb="4" eb="6">
      <t>チョウメ</t>
    </rPh>
    <phoneticPr fontId="9"/>
  </si>
  <si>
    <t>西田代二丁目</t>
    <rPh sb="0" eb="2">
      <t>ニシタ</t>
    </rPh>
    <rPh sb="2" eb="3">
      <t>ダイ</t>
    </rPh>
    <rPh sb="3" eb="4">
      <t>2</t>
    </rPh>
    <phoneticPr fontId="9"/>
  </si>
  <si>
    <t>西田代一丁目</t>
    <rPh sb="0" eb="2">
      <t>ニシタ</t>
    </rPh>
    <rPh sb="2" eb="3">
      <t>ダイ</t>
    </rPh>
    <rPh sb="3" eb="4">
      <t>1</t>
    </rPh>
    <rPh sb="4" eb="6">
      <t>チョウメ</t>
    </rPh>
    <phoneticPr fontId="9"/>
  </si>
  <si>
    <t>唐人二丁目</t>
    <rPh sb="0" eb="2">
      <t>トウジン</t>
    </rPh>
    <rPh sb="2" eb="3">
      <t>2</t>
    </rPh>
    <phoneticPr fontId="9"/>
  </si>
  <si>
    <t>唐人一丁目</t>
    <rPh sb="0" eb="2">
      <t>トウジン</t>
    </rPh>
    <rPh sb="2" eb="3">
      <t>1</t>
    </rPh>
    <rPh sb="3" eb="5">
      <t>チョウメ</t>
    </rPh>
    <phoneticPr fontId="9"/>
  </si>
  <si>
    <t>天祐二丁目</t>
    <rPh sb="0" eb="2">
      <t>テンユウ</t>
    </rPh>
    <rPh sb="2" eb="3">
      <t>2</t>
    </rPh>
    <phoneticPr fontId="9"/>
  </si>
  <si>
    <t>天祐一丁目</t>
    <rPh sb="0" eb="2">
      <t>テンユウ</t>
    </rPh>
    <rPh sb="2" eb="3">
      <t>1</t>
    </rPh>
    <rPh sb="3" eb="5">
      <t>チョウメ</t>
    </rPh>
    <phoneticPr fontId="9"/>
  </si>
  <si>
    <t>天神三丁目</t>
    <rPh sb="0" eb="2">
      <t>テンジン</t>
    </rPh>
    <rPh sb="2" eb="3">
      <t>3</t>
    </rPh>
    <phoneticPr fontId="9"/>
  </si>
  <si>
    <t>天神二丁目</t>
    <rPh sb="0" eb="2">
      <t>テンジン</t>
    </rPh>
    <rPh sb="2" eb="3">
      <t>2</t>
    </rPh>
    <phoneticPr fontId="9"/>
  </si>
  <si>
    <t>天神一丁目</t>
    <rPh sb="0" eb="2">
      <t>テンジン</t>
    </rPh>
    <rPh sb="2" eb="3">
      <t>1</t>
    </rPh>
    <rPh sb="3" eb="5">
      <t>チョウメ</t>
    </rPh>
    <phoneticPr fontId="9"/>
  </si>
  <si>
    <t>多布施四丁目</t>
    <rPh sb="0" eb="1">
      <t>タ</t>
    </rPh>
    <rPh sb="1" eb="3">
      <t>フセ</t>
    </rPh>
    <rPh sb="3" eb="4">
      <t>4</t>
    </rPh>
    <phoneticPr fontId="9"/>
  </si>
  <si>
    <t>多布施三丁目</t>
    <rPh sb="0" eb="1">
      <t>タ</t>
    </rPh>
    <rPh sb="1" eb="3">
      <t>フセ</t>
    </rPh>
    <rPh sb="3" eb="4">
      <t>3</t>
    </rPh>
    <phoneticPr fontId="9"/>
  </si>
  <si>
    <t>多布施二丁目</t>
    <rPh sb="0" eb="1">
      <t>タ</t>
    </rPh>
    <rPh sb="1" eb="3">
      <t>フセ</t>
    </rPh>
    <rPh sb="3" eb="4">
      <t>2</t>
    </rPh>
    <phoneticPr fontId="9"/>
  </si>
  <si>
    <t>多布施一丁目</t>
    <rPh sb="0" eb="1">
      <t>タ</t>
    </rPh>
    <rPh sb="1" eb="3">
      <t>フセ</t>
    </rPh>
    <rPh sb="3" eb="4">
      <t>1</t>
    </rPh>
    <rPh sb="4" eb="6">
      <t>チョウメ</t>
    </rPh>
    <phoneticPr fontId="9"/>
  </si>
  <si>
    <t>田代二丁目</t>
    <rPh sb="0" eb="2">
      <t>タシロ</t>
    </rPh>
    <rPh sb="2" eb="3">
      <t>2</t>
    </rPh>
    <phoneticPr fontId="9"/>
  </si>
  <si>
    <t>田代一丁目</t>
    <rPh sb="0" eb="2">
      <t>タシロ</t>
    </rPh>
    <rPh sb="2" eb="3">
      <t>1</t>
    </rPh>
    <rPh sb="3" eb="5">
      <t>チョウメ</t>
    </rPh>
    <phoneticPr fontId="9"/>
  </si>
  <si>
    <t>末広二丁目</t>
    <rPh sb="0" eb="2">
      <t>スエヒロ</t>
    </rPh>
    <rPh sb="2" eb="3">
      <t>2</t>
    </rPh>
    <phoneticPr fontId="9"/>
  </si>
  <si>
    <t>末広一丁目</t>
    <rPh sb="0" eb="2">
      <t>スエヒロ</t>
    </rPh>
    <rPh sb="2" eb="3">
      <t>1</t>
    </rPh>
    <rPh sb="3" eb="5">
      <t>チョウメ</t>
    </rPh>
    <phoneticPr fontId="9"/>
  </si>
  <si>
    <t>白山二丁目</t>
    <rPh sb="0" eb="2">
      <t>シラヤマ</t>
    </rPh>
    <rPh sb="2" eb="3">
      <t>2</t>
    </rPh>
    <phoneticPr fontId="9"/>
  </si>
  <si>
    <t>白山一丁目</t>
    <rPh sb="0" eb="2">
      <t>シラヤマ</t>
    </rPh>
    <rPh sb="2" eb="3">
      <t>1</t>
    </rPh>
    <rPh sb="3" eb="5">
      <t>チョウメ</t>
    </rPh>
    <phoneticPr fontId="9"/>
  </si>
  <si>
    <t>城内二丁目</t>
    <rPh sb="0" eb="2">
      <t>ジョウナイ</t>
    </rPh>
    <rPh sb="2" eb="3">
      <t>2</t>
    </rPh>
    <phoneticPr fontId="9"/>
  </si>
  <si>
    <t>城内一丁目</t>
    <rPh sb="0" eb="2">
      <t>ジョウナイ</t>
    </rPh>
    <rPh sb="2" eb="3">
      <t>1</t>
    </rPh>
    <rPh sb="3" eb="5">
      <t>チョウメ</t>
    </rPh>
    <phoneticPr fontId="9"/>
  </si>
  <si>
    <t>材木二丁目</t>
    <rPh sb="0" eb="2">
      <t>ザイモク</t>
    </rPh>
    <rPh sb="2" eb="3">
      <t>2</t>
    </rPh>
    <phoneticPr fontId="9"/>
  </si>
  <si>
    <t>材木一丁目</t>
    <rPh sb="0" eb="2">
      <t>ザイモク</t>
    </rPh>
    <rPh sb="2" eb="3">
      <t>1</t>
    </rPh>
    <rPh sb="3" eb="5">
      <t>チョウメ</t>
    </rPh>
    <phoneticPr fontId="9"/>
  </si>
  <si>
    <t>神野東四丁目</t>
    <rPh sb="0" eb="2">
      <t>コウノ</t>
    </rPh>
    <rPh sb="2" eb="3">
      <t>ヒガシ</t>
    </rPh>
    <rPh sb="3" eb="4">
      <t>4</t>
    </rPh>
    <phoneticPr fontId="9"/>
  </si>
  <si>
    <t>神野東三丁目</t>
    <rPh sb="0" eb="2">
      <t>コウノ</t>
    </rPh>
    <rPh sb="2" eb="3">
      <t>ヒガシ</t>
    </rPh>
    <rPh sb="3" eb="4">
      <t>3</t>
    </rPh>
    <phoneticPr fontId="9"/>
  </si>
  <si>
    <t>神野東二丁目</t>
    <rPh sb="0" eb="2">
      <t>コウノ</t>
    </rPh>
    <rPh sb="2" eb="3">
      <t>ヒガシ</t>
    </rPh>
    <rPh sb="3" eb="4">
      <t>2</t>
    </rPh>
    <phoneticPr fontId="9"/>
  </si>
  <si>
    <t>神野東一丁目</t>
    <rPh sb="0" eb="2">
      <t>コウノ</t>
    </rPh>
    <rPh sb="2" eb="3">
      <t>ヒガシ</t>
    </rPh>
    <rPh sb="3" eb="4">
      <t>1</t>
    </rPh>
    <rPh sb="4" eb="6">
      <t>チョウメ</t>
    </rPh>
    <phoneticPr fontId="9"/>
  </si>
  <si>
    <t>神野西四丁目</t>
    <rPh sb="0" eb="2">
      <t>コウノ</t>
    </rPh>
    <rPh sb="2" eb="3">
      <t>ニシ</t>
    </rPh>
    <rPh sb="3" eb="4">
      <t>4</t>
    </rPh>
    <phoneticPr fontId="9"/>
  </si>
  <si>
    <t>神野西三丁目</t>
    <rPh sb="0" eb="2">
      <t>コウノ</t>
    </rPh>
    <rPh sb="2" eb="3">
      <t>ニシ</t>
    </rPh>
    <rPh sb="3" eb="4">
      <t>3</t>
    </rPh>
    <phoneticPr fontId="9"/>
  </si>
  <si>
    <t>神野西二丁目</t>
    <rPh sb="0" eb="2">
      <t>コウノ</t>
    </rPh>
    <rPh sb="2" eb="3">
      <t>ニシ</t>
    </rPh>
    <rPh sb="3" eb="4">
      <t>2</t>
    </rPh>
    <phoneticPr fontId="9"/>
  </si>
  <si>
    <t>神野西一丁目</t>
    <rPh sb="0" eb="2">
      <t>コウノ</t>
    </rPh>
    <rPh sb="2" eb="3">
      <t>ニシ</t>
    </rPh>
    <rPh sb="3" eb="4">
      <t>1</t>
    </rPh>
    <rPh sb="4" eb="6">
      <t>チョウメ</t>
    </rPh>
    <phoneticPr fontId="9"/>
  </si>
  <si>
    <t>神園六丁目</t>
    <rPh sb="0" eb="2">
      <t>カミゾノ</t>
    </rPh>
    <rPh sb="2" eb="3">
      <t>6</t>
    </rPh>
    <phoneticPr fontId="9"/>
  </si>
  <si>
    <t>神園五丁目</t>
    <rPh sb="0" eb="2">
      <t>カミゾノ</t>
    </rPh>
    <rPh sb="2" eb="3">
      <t>5</t>
    </rPh>
    <phoneticPr fontId="9"/>
  </si>
  <si>
    <t>神園四丁目</t>
    <rPh sb="0" eb="2">
      <t>カミゾノ</t>
    </rPh>
    <rPh sb="2" eb="3">
      <t>4</t>
    </rPh>
    <phoneticPr fontId="9"/>
  </si>
  <si>
    <t>神園三丁目</t>
    <rPh sb="0" eb="2">
      <t>カミゾノ</t>
    </rPh>
    <rPh sb="2" eb="3">
      <t>3</t>
    </rPh>
    <phoneticPr fontId="9"/>
  </si>
  <si>
    <t>神園二丁目</t>
    <rPh sb="0" eb="2">
      <t>カミゾノ</t>
    </rPh>
    <rPh sb="2" eb="3">
      <t>2</t>
    </rPh>
    <phoneticPr fontId="9"/>
  </si>
  <si>
    <t>神園一丁目</t>
    <rPh sb="0" eb="2">
      <t>カミゾノ</t>
    </rPh>
    <rPh sb="2" eb="3">
      <t>1</t>
    </rPh>
    <rPh sb="3" eb="5">
      <t>チョウメ</t>
    </rPh>
    <phoneticPr fontId="9"/>
  </si>
  <si>
    <t>大財六丁目</t>
    <rPh sb="0" eb="2">
      <t>オオタカラ</t>
    </rPh>
    <rPh sb="2" eb="3">
      <t>6</t>
    </rPh>
    <phoneticPr fontId="9"/>
  </si>
  <si>
    <t>大財五丁目</t>
    <rPh sb="0" eb="2">
      <t>オオタカラ</t>
    </rPh>
    <rPh sb="2" eb="3">
      <t>5</t>
    </rPh>
    <phoneticPr fontId="9"/>
  </si>
  <si>
    <t>大財四丁目</t>
    <rPh sb="0" eb="2">
      <t>オオタカラ</t>
    </rPh>
    <rPh sb="2" eb="5">
      <t>4チョウメ</t>
    </rPh>
    <phoneticPr fontId="9"/>
  </si>
  <si>
    <t>大財三丁目</t>
    <rPh sb="0" eb="2">
      <t>オオタカラ</t>
    </rPh>
    <rPh sb="2" eb="5">
      <t>3チョウメ</t>
    </rPh>
    <phoneticPr fontId="9"/>
  </si>
  <si>
    <t>大財二丁目</t>
    <rPh sb="0" eb="2">
      <t>オオタカラ</t>
    </rPh>
    <rPh sb="2" eb="3">
      <t>2</t>
    </rPh>
    <phoneticPr fontId="9"/>
  </si>
  <si>
    <t>大財一丁目</t>
    <rPh sb="0" eb="2">
      <t>オオタカラ</t>
    </rPh>
    <rPh sb="2" eb="3">
      <t>1</t>
    </rPh>
    <rPh sb="3" eb="5">
      <t>チョウメ</t>
    </rPh>
    <phoneticPr fontId="9"/>
  </si>
  <si>
    <t>駅前中央三丁目</t>
    <rPh sb="0" eb="2">
      <t>エキマエ</t>
    </rPh>
    <rPh sb="2" eb="4">
      <t>チュウオウ</t>
    </rPh>
    <rPh sb="4" eb="5">
      <t>3</t>
    </rPh>
    <phoneticPr fontId="9"/>
  </si>
  <si>
    <t>駅前中央二丁目</t>
    <rPh sb="0" eb="2">
      <t>エキマエ</t>
    </rPh>
    <rPh sb="2" eb="4">
      <t>チュウオウ</t>
    </rPh>
    <rPh sb="4" eb="5">
      <t>2</t>
    </rPh>
    <phoneticPr fontId="9"/>
  </si>
  <si>
    <t>駅前中央一丁目</t>
    <rPh sb="0" eb="2">
      <t>エキマエ</t>
    </rPh>
    <rPh sb="2" eb="4">
      <t>チュウオウ</t>
    </rPh>
    <rPh sb="4" eb="5">
      <t>1</t>
    </rPh>
    <rPh sb="5" eb="7">
      <t>チョウメ</t>
    </rPh>
    <phoneticPr fontId="9"/>
  </si>
  <si>
    <t>総数</t>
    <rPh sb="0" eb="1">
      <t>フサ</t>
    </rPh>
    <rPh sb="1" eb="2">
      <t>カズ</t>
    </rPh>
    <phoneticPr fontId="9"/>
  </si>
  <si>
    <t>65歳以上世帯人員</t>
    <rPh sb="5" eb="7">
      <t>セタイ</t>
    </rPh>
    <phoneticPr fontId="2"/>
  </si>
  <si>
    <t>7人以上</t>
    <rPh sb="1" eb="2">
      <t>ニン</t>
    </rPh>
    <rPh sb="2" eb="4">
      <t>イジョウ</t>
    </rPh>
    <phoneticPr fontId="2"/>
  </si>
  <si>
    <t>6人</t>
    <rPh sb="1" eb="2">
      <t>ニン</t>
    </rPh>
    <phoneticPr fontId="2"/>
  </si>
  <si>
    <t>5人</t>
    <rPh sb="1" eb="2">
      <t>ニン</t>
    </rPh>
    <phoneticPr fontId="2"/>
  </si>
  <si>
    <t>4人</t>
    <rPh sb="1" eb="2">
      <t>ニン</t>
    </rPh>
    <phoneticPr fontId="2"/>
  </si>
  <si>
    <t>3人</t>
    <rPh sb="1" eb="2">
      <t>ニン</t>
    </rPh>
    <phoneticPr fontId="2"/>
  </si>
  <si>
    <t>2人</t>
    <rPh sb="1" eb="2">
      <t>ニン</t>
    </rPh>
    <phoneticPr fontId="2"/>
  </si>
  <si>
    <t>世帯人員
が1人</t>
    <rPh sb="0" eb="2">
      <t>セタイ</t>
    </rPh>
    <phoneticPr fontId="2"/>
  </si>
  <si>
    <t>総数</t>
  </si>
  <si>
    <t>65歳以上世帯員の
いる一般世帯</t>
    <rPh sb="5" eb="7">
      <t>セタイ</t>
    </rPh>
    <rPh sb="7" eb="8">
      <t>イン</t>
    </rPh>
    <phoneticPr fontId="2"/>
  </si>
  <si>
    <t>85歳以上</t>
  </si>
  <si>
    <t>60歳未満</t>
  </si>
  <si>
    <t>妻 が 65 歳 以 上</t>
  </si>
  <si>
    <t>妻 が
60～64歳</t>
  </si>
  <si>
    <t>妻 が
60歳未満</t>
  </si>
  <si>
    <t>夫の年齢
（5歳階級）</t>
  </si>
  <si>
    <t>全域</t>
    <rPh sb="0" eb="2">
      <t>ゼンイキ</t>
    </rPh>
    <phoneticPr fontId="9"/>
  </si>
  <si>
    <t>60歳以上
(別掲)</t>
    <rPh sb="2" eb="3">
      <t>サイ</t>
    </rPh>
    <rPh sb="3" eb="5">
      <t>イジョウ</t>
    </rPh>
    <rPh sb="7" eb="8">
      <t>ベツ</t>
    </rPh>
    <rPh sb="8" eb="9">
      <t>ケイ</t>
    </rPh>
    <phoneticPr fontId="9"/>
  </si>
  <si>
    <t>85歳以上</t>
    <rPh sb="2" eb="3">
      <t>サイ</t>
    </rPh>
    <rPh sb="3" eb="5">
      <t>イジョウ</t>
    </rPh>
    <phoneticPr fontId="9"/>
  </si>
  <si>
    <t>65歳以上単独世帯数</t>
    <rPh sb="2" eb="3">
      <t>サイ</t>
    </rPh>
    <rPh sb="3" eb="5">
      <t>イジョウ</t>
    </rPh>
    <rPh sb="5" eb="7">
      <t>タンドク</t>
    </rPh>
    <rPh sb="7" eb="10">
      <t>セタイスウ</t>
    </rPh>
    <phoneticPr fontId="9"/>
  </si>
  <si>
    <t xml:space="preserve">  17</t>
  </si>
  <si>
    <t>18歳未満　世帯人員</t>
    <rPh sb="6" eb="8">
      <t>セタイ</t>
    </rPh>
    <phoneticPr fontId="2"/>
  </si>
  <si>
    <t>6歳未満  世帯人員</t>
    <rPh sb="6" eb="8">
      <t>セタイ</t>
    </rPh>
    <rPh sb="8" eb="10">
      <t>ジンイン</t>
    </rPh>
    <phoneticPr fontId="2"/>
  </si>
  <si>
    <t>(再掲)18歳未満世帯員
のいる一般世帯</t>
    <rPh sb="1" eb="3">
      <t>サイケイ</t>
    </rPh>
    <rPh sb="9" eb="12">
      <t>セタイイン</t>
    </rPh>
    <phoneticPr fontId="2"/>
  </si>
  <si>
    <t>(再掲)6歳未満世帯員
のいる一般世帯</t>
    <rPh sb="1" eb="3">
      <t>サイケイ</t>
    </rPh>
    <rPh sb="8" eb="11">
      <t>セタイイン</t>
    </rPh>
    <phoneticPr fontId="2"/>
  </si>
  <si>
    <t>一世帯
当たり
世 帯
人 員</t>
    <rPh sb="8" eb="9">
      <t>ヨ</t>
    </rPh>
    <rPh sb="10" eb="11">
      <t>オビ</t>
    </rPh>
    <phoneticPr fontId="2"/>
  </si>
  <si>
    <t>年次</t>
    <rPh sb="0" eb="2">
      <t>ネンジ</t>
    </rPh>
    <phoneticPr fontId="2"/>
  </si>
  <si>
    <t>各年10月1日現在</t>
    <rPh sb="0" eb="1">
      <t>カク</t>
    </rPh>
    <phoneticPr fontId="2"/>
  </si>
  <si>
    <t>18歳未満世帯人員</t>
    <rPh sb="5" eb="7">
      <t>セタイ</t>
    </rPh>
    <phoneticPr fontId="9"/>
  </si>
  <si>
    <t>6歳未満  世帯人員</t>
    <rPh sb="6" eb="8">
      <t>セタイ</t>
    </rPh>
    <rPh sb="8" eb="9">
      <t>ヒト</t>
    </rPh>
    <phoneticPr fontId="9"/>
  </si>
  <si>
    <t>増　　　　加　　　　数</t>
  </si>
  <si>
    <t>年齢
不祥</t>
    <rPh sb="0" eb="2">
      <t>ネンレイ</t>
    </rPh>
    <rPh sb="3" eb="5">
      <t>フショウ</t>
    </rPh>
    <phoneticPr fontId="2"/>
  </si>
  <si>
    <t>人口</t>
    <rPh sb="0" eb="2">
      <t>ジンコウ</t>
    </rPh>
    <phoneticPr fontId="2"/>
  </si>
  <si>
    <t>年齢別　　　　　　　</t>
    <rPh sb="0" eb="2">
      <t>ネンレイ</t>
    </rPh>
    <rPh sb="2" eb="3">
      <t>ベツ</t>
    </rPh>
    <phoneticPr fontId="2"/>
  </si>
  <si>
    <t>年齢（5歳階級）　　　　　　　</t>
    <rPh sb="0" eb="2">
      <t>ネンレイ</t>
    </rPh>
    <rPh sb="4" eb="5">
      <t>サイ</t>
    </rPh>
    <rPh sb="5" eb="7">
      <t>カイキュウ</t>
    </rPh>
    <phoneticPr fontId="2"/>
  </si>
  <si>
    <t>久保田町大字江戸</t>
  </si>
  <si>
    <t>久保田町大字新田</t>
  </si>
  <si>
    <t>久保田町大字徳万</t>
  </si>
  <si>
    <t>久保田町大字久富</t>
  </si>
  <si>
    <t>久保田町大字久保田</t>
  </si>
  <si>
    <t>東与賀町大字下古賀</t>
  </si>
  <si>
    <t>富士町大字関屋</t>
  </si>
  <si>
    <t>総 数</t>
    <rPh sb="0" eb="1">
      <t>フサ</t>
    </rPh>
    <rPh sb="2" eb="3">
      <t>カズ</t>
    </rPh>
    <phoneticPr fontId="9"/>
  </si>
  <si>
    <t>親族のみの世帯</t>
    <rPh sb="0" eb="2">
      <t>シンゾク</t>
    </rPh>
    <rPh sb="5" eb="7">
      <t>セタイ</t>
    </rPh>
    <phoneticPr fontId="9"/>
  </si>
  <si>
    <t>（再掲）65歳以上世帯員のみの一般世帯数</t>
    <rPh sb="7" eb="9">
      <t>イジョウ</t>
    </rPh>
    <phoneticPr fontId="9"/>
  </si>
  <si>
    <t>一般世帯人員</t>
    <rPh sb="4" eb="6">
      <t>ジンイン</t>
    </rPh>
    <phoneticPr fontId="9"/>
  </si>
  <si>
    <t>一般世帯数</t>
  </si>
  <si>
    <t>西田代町</t>
  </si>
  <si>
    <t>南佐賀三丁目</t>
  </si>
  <si>
    <t>南佐賀二丁目</t>
  </si>
  <si>
    <t>南佐賀一丁目</t>
  </si>
  <si>
    <t>兵庫南四丁目</t>
  </si>
  <si>
    <t>兵庫南三丁目</t>
  </si>
  <si>
    <t>兵庫南二丁目</t>
  </si>
  <si>
    <t>兵庫南一丁目</t>
  </si>
  <si>
    <t>鍋島六丁目</t>
  </si>
  <si>
    <t>鍋島五丁目</t>
  </si>
  <si>
    <t>鍋島四丁目</t>
  </si>
  <si>
    <t>鍋島三丁目</t>
  </si>
  <si>
    <t>鍋島二丁目</t>
  </si>
  <si>
    <t>鍋島一丁目</t>
  </si>
  <si>
    <t>蓮池町大字古賀</t>
  </si>
  <si>
    <t>蓮池町大字小松</t>
  </si>
  <si>
    <t>蓮池町大字見島</t>
  </si>
  <si>
    <t>蓮池町大字蓮池</t>
  </si>
  <si>
    <t>久保泉町大字川久保</t>
  </si>
  <si>
    <t>久保泉町大字下和泉</t>
  </si>
  <si>
    <t>久保泉町大字上和泉</t>
  </si>
  <si>
    <t>金立町大字千布</t>
  </si>
  <si>
    <t>金立町大字薬師丸</t>
  </si>
  <si>
    <t>金立町大字金立</t>
  </si>
  <si>
    <t>新栄西二丁目</t>
  </si>
  <si>
    <t>新栄西一丁目</t>
  </si>
  <si>
    <t>新栄東四丁目</t>
  </si>
  <si>
    <t>新栄東三丁目</t>
  </si>
  <si>
    <t>新栄東二丁目</t>
  </si>
  <si>
    <t>新栄東一丁目</t>
  </si>
  <si>
    <t>鍋島町大字八戸</t>
  </si>
  <si>
    <t>鍋島町大字蛎久</t>
  </si>
  <si>
    <t>鍋島町大字鍋島</t>
  </si>
  <si>
    <t>鍋島町大字森田</t>
  </si>
  <si>
    <t>鍋島町大字八戸溝</t>
  </si>
  <si>
    <t>開成六丁目</t>
  </si>
  <si>
    <t>開成五丁目</t>
  </si>
  <si>
    <t>開成四丁目</t>
  </si>
  <si>
    <t>開成三丁目</t>
  </si>
  <si>
    <t>開成二丁目</t>
  </si>
  <si>
    <t>開成一丁目</t>
  </si>
  <si>
    <t>高木瀬町大字長瀬</t>
  </si>
  <si>
    <t>高木瀬町大字東高木</t>
  </si>
  <si>
    <t>兵庫町大字若宮</t>
  </si>
  <si>
    <t>兵庫町大字瓦町</t>
  </si>
  <si>
    <t>兵庫町大字藤木</t>
  </si>
  <si>
    <t>兵庫町大字西渕</t>
  </si>
  <si>
    <t>兵庫町大字渕</t>
  </si>
  <si>
    <t>巨勢町大字牛島</t>
  </si>
  <si>
    <t>巨勢町大字東西</t>
  </si>
  <si>
    <t>巨勢町大字修理田</t>
  </si>
  <si>
    <t>巨勢町大字高尾</t>
  </si>
  <si>
    <t>木原三丁目</t>
  </si>
  <si>
    <t>木原二丁目</t>
  </si>
  <si>
    <t>木原一丁目</t>
  </si>
  <si>
    <t>北川副町大字新郷</t>
  </si>
  <si>
    <t>北川副町大字光法</t>
  </si>
  <si>
    <t>北川副町大字江上</t>
  </si>
  <si>
    <t>本庄町大字末次</t>
  </si>
  <si>
    <t>本庄町大字袋</t>
  </si>
  <si>
    <t>本庄町大字正里</t>
  </si>
  <si>
    <t>本庄町大字鹿子</t>
  </si>
  <si>
    <t>本庄町大字本庄</t>
  </si>
  <si>
    <t>光三丁目</t>
  </si>
  <si>
    <t>光二丁目</t>
  </si>
  <si>
    <t>光一丁目</t>
  </si>
  <si>
    <t>西与賀町大字相応津</t>
  </si>
  <si>
    <t>西与賀町大字厘外</t>
  </si>
  <si>
    <t>西与賀町大字高太郎</t>
  </si>
  <si>
    <t>嘉瀬町大字十五</t>
  </si>
  <si>
    <t>嘉瀬町大字扇町</t>
  </si>
  <si>
    <t>嘉瀬町大字中原</t>
  </si>
  <si>
    <t>嘉瀬町大字荻野</t>
  </si>
  <si>
    <t>与賀町</t>
  </si>
  <si>
    <t>西魚町</t>
  </si>
  <si>
    <t>道祖元町</t>
  </si>
  <si>
    <t>赤松町</t>
  </si>
  <si>
    <t>高木瀬西六丁目</t>
  </si>
  <si>
    <t>高木瀬西五丁目</t>
  </si>
  <si>
    <t>高木瀬西四丁目</t>
  </si>
  <si>
    <t>高木瀬西三丁目</t>
  </si>
  <si>
    <t>高木瀬西二丁目</t>
  </si>
  <si>
    <t>高木瀬西一丁目</t>
  </si>
  <si>
    <t>高木瀬東六丁目</t>
  </si>
  <si>
    <t>高木瀬東五丁目</t>
  </si>
  <si>
    <t>高木瀬東四丁目</t>
  </si>
  <si>
    <t>高木瀬東三丁目</t>
  </si>
  <si>
    <t>高木瀬東二丁目</t>
  </si>
  <si>
    <t>高木瀬東一丁目</t>
  </si>
  <si>
    <t>若楠三丁目</t>
  </si>
  <si>
    <t>若楠二丁目</t>
  </si>
  <si>
    <t>若楠一丁目</t>
  </si>
  <si>
    <t>若宮三丁目</t>
  </si>
  <si>
    <t>若宮二丁目</t>
  </si>
  <si>
    <t>若宮一丁目</t>
  </si>
  <si>
    <t>八戸溝三丁目</t>
  </si>
  <si>
    <t>八戸溝二丁目</t>
  </si>
  <si>
    <t>八戸溝一丁目</t>
  </si>
  <si>
    <t>八戸二丁目</t>
  </si>
  <si>
    <t>八戸一丁目</t>
  </si>
  <si>
    <t>松原四丁目</t>
  </si>
  <si>
    <t>松原三丁目</t>
  </si>
  <si>
    <t>松原二丁目</t>
  </si>
  <si>
    <t>松原一丁目</t>
  </si>
  <si>
    <t>日の出二丁目</t>
  </si>
  <si>
    <t>日の出一丁目</t>
  </si>
  <si>
    <t>西田代二丁目</t>
  </si>
  <si>
    <t>西田代一丁目</t>
  </si>
  <si>
    <t>唐人二丁目</t>
  </si>
  <si>
    <t>唐人一丁目</t>
  </si>
  <si>
    <t>天祐二丁目</t>
  </si>
  <si>
    <t>天祐一丁目</t>
  </si>
  <si>
    <t>天神三丁目</t>
  </si>
  <si>
    <t>天神二丁目</t>
  </si>
  <si>
    <t>天神一丁目</t>
  </si>
  <si>
    <t>多布施四丁目</t>
  </si>
  <si>
    <t>多布施三丁目</t>
  </si>
  <si>
    <t>多布施二丁目</t>
  </si>
  <si>
    <t>多布施一丁目</t>
  </si>
  <si>
    <t>田代二丁目</t>
  </si>
  <si>
    <t>田代一丁目</t>
  </si>
  <si>
    <t>末広二丁目</t>
  </si>
  <si>
    <t>末広一丁目</t>
  </si>
  <si>
    <t>白山二丁目</t>
  </si>
  <si>
    <t>白山一丁目</t>
  </si>
  <si>
    <t>城内二丁目</t>
  </si>
  <si>
    <t>城内一丁目</t>
  </si>
  <si>
    <t>材木二丁目</t>
  </si>
  <si>
    <t>材木一丁目</t>
  </si>
  <si>
    <t>神野東四丁目</t>
  </si>
  <si>
    <t>神野東三丁目</t>
  </si>
  <si>
    <t>神野東二丁目</t>
  </si>
  <si>
    <t>神野東一丁目</t>
  </si>
  <si>
    <t>神野西四丁目</t>
  </si>
  <si>
    <t>神野西三丁目</t>
  </si>
  <si>
    <t>神野西二丁目</t>
  </si>
  <si>
    <t>神野西一丁目</t>
  </si>
  <si>
    <t>神園六丁目</t>
  </si>
  <si>
    <t>神園五丁目</t>
  </si>
  <si>
    <t>神園四丁目</t>
  </si>
  <si>
    <t>神園三丁目</t>
  </si>
  <si>
    <t>神園二丁目</t>
  </si>
  <si>
    <t>神園一丁目</t>
  </si>
  <si>
    <t>大財六丁目</t>
  </si>
  <si>
    <t>大財五丁目</t>
  </si>
  <si>
    <t>大財四丁目</t>
  </si>
  <si>
    <t>大財三丁目</t>
  </si>
  <si>
    <t>大財二丁目</t>
  </si>
  <si>
    <t>大財一丁目</t>
  </si>
  <si>
    <t>駅前中央三丁目</t>
  </si>
  <si>
    <t>駅前中央二丁目</t>
  </si>
  <si>
    <t>駅前中央一丁目</t>
  </si>
  <si>
    <t>農林漁業就業者世帯</t>
  </si>
  <si>
    <t>人   員</t>
  </si>
  <si>
    <t>平 成 17 年</t>
  </si>
  <si>
    <t>平 成 12 年</t>
  </si>
  <si>
    <t>非農林漁業･業主･雇用者世帯(世帯の主な就業者が雇用者)</t>
  </si>
  <si>
    <t>非農林漁業･業主･雇用者世帯(世帯の主な就業者が業主)</t>
  </si>
  <si>
    <t>非 農 林 漁 業 就 業 者 世 帯</t>
  </si>
  <si>
    <t>混合世帯</t>
  </si>
  <si>
    <t>新栄西二丁目</t>
    <rPh sb="0" eb="2">
      <t>シンエイ</t>
    </rPh>
    <rPh sb="2" eb="3">
      <t>ニシ</t>
    </rPh>
    <rPh sb="3" eb="4">
      <t>2</t>
    </rPh>
    <rPh sb="4" eb="6">
      <t>チョウメ</t>
    </rPh>
    <phoneticPr fontId="9"/>
  </si>
  <si>
    <t>新栄西一丁目</t>
    <rPh sb="0" eb="2">
      <t>シンエイ</t>
    </rPh>
    <rPh sb="2" eb="3">
      <t>ニシ</t>
    </rPh>
    <rPh sb="3" eb="6">
      <t>1チョウメ</t>
    </rPh>
    <phoneticPr fontId="9"/>
  </si>
  <si>
    <t>新栄東四丁目</t>
    <rPh sb="0" eb="2">
      <t>シンエイ</t>
    </rPh>
    <rPh sb="2" eb="3">
      <t>ヒガシ</t>
    </rPh>
    <rPh sb="3" eb="4">
      <t>4</t>
    </rPh>
    <rPh sb="4" eb="6">
      <t>チョウメ</t>
    </rPh>
    <phoneticPr fontId="9"/>
  </si>
  <si>
    <t>新栄東三丁目</t>
    <rPh sb="0" eb="2">
      <t>シンエイ</t>
    </rPh>
    <rPh sb="2" eb="3">
      <t>ヒガシ</t>
    </rPh>
    <rPh sb="3" eb="4">
      <t>3</t>
    </rPh>
    <rPh sb="4" eb="6">
      <t>チョウメ</t>
    </rPh>
    <phoneticPr fontId="9"/>
  </si>
  <si>
    <t>新栄東二丁目</t>
    <rPh sb="0" eb="2">
      <t>シンエイ</t>
    </rPh>
    <rPh sb="2" eb="3">
      <t>ヒガシ</t>
    </rPh>
    <rPh sb="3" eb="4">
      <t>ニ</t>
    </rPh>
    <rPh sb="4" eb="6">
      <t>チョウメ</t>
    </rPh>
    <phoneticPr fontId="9"/>
  </si>
  <si>
    <t>新栄東一丁目</t>
    <rPh sb="0" eb="2">
      <t>シンエイ</t>
    </rPh>
    <rPh sb="2" eb="3">
      <t>ヒガシ</t>
    </rPh>
    <rPh sb="3" eb="6">
      <t>1チョウメ</t>
    </rPh>
    <phoneticPr fontId="9"/>
  </si>
  <si>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9"/>
  </si>
  <si>
    <t>タイトル</t>
    <phoneticPr fontId="9"/>
  </si>
  <si>
    <t>掲載年次・年度</t>
    <rPh sb="0" eb="2">
      <t>ケイサイ</t>
    </rPh>
    <rPh sb="2" eb="4">
      <t>ネンジ</t>
    </rPh>
    <rPh sb="5" eb="7">
      <t>ネンド</t>
    </rPh>
    <phoneticPr fontId="9"/>
  </si>
  <si>
    <t>総　数</t>
    <phoneticPr fontId="2"/>
  </si>
  <si>
    <t>平 成 27 年</t>
    <rPh sb="0" eb="1">
      <t>ヒラ</t>
    </rPh>
    <rPh sb="2" eb="3">
      <t>シゲル</t>
    </rPh>
    <rPh sb="7" eb="8">
      <t>ネン</t>
    </rPh>
    <phoneticPr fontId="2"/>
  </si>
  <si>
    <t xml:space="preserve">　 　　 0    </t>
    <phoneticPr fontId="2"/>
  </si>
  <si>
    <t xml:space="preserve">  　　　29    </t>
    <phoneticPr fontId="9"/>
  </si>
  <si>
    <t xml:space="preserve">　 　　 7    </t>
    <phoneticPr fontId="2"/>
  </si>
  <si>
    <t xml:space="preserve">　　　　85    </t>
    <phoneticPr fontId="9"/>
  </si>
  <si>
    <t xml:space="preserve">　　　　11    </t>
    <phoneticPr fontId="9"/>
  </si>
  <si>
    <t xml:space="preserve">  　　　36    </t>
    <phoneticPr fontId="9"/>
  </si>
  <si>
    <t xml:space="preserve">　　　　86    </t>
    <phoneticPr fontId="9"/>
  </si>
  <si>
    <t xml:space="preserve">　　　　12    </t>
    <phoneticPr fontId="9"/>
  </si>
  <si>
    <t xml:space="preserve">　　　　87    </t>
    <phoneticPr fontId="9"/>
  </si>
  <si>
    <t xml:space="preserve">　　　　13    </t>
    <phoneticPr fontId="9"/>
  </si>
  <si>
    <t xml:space="preserve">　　　　88    </t>
    <phoneticPr fontId="9"/>
  </si>
  <si>
    <t xml:space="preserve">　　　　14    </t>
    <phoneticPr fontId="9"/>
  </si>
  <si>
    <t xml:space="preserve">　　　　89    </t>
    <phoneticPr fontId="9"/>
  </si>
  <si>
    <t xml:space="preserve">　　　　90    </t>
    <phoneticPr fontId="9"/>
  </si>
  <si>
    <t xml:space="preserve">　　　　91    </t>
    <phoneticPr fontId="9"/>
  </si>
  <si>
    <t xml:space="preserve">　　　　17    </t>
    <phoneticPr fontId="9"/>
  </si>
  <si>
    <t xml:space="preserve">  　　　67    </t>
    <phoneticPr fontId="9"/>
  </si>
  <si>
    <t xml:space="preserve">　　　　92    </t>
    <phoneticPr fontId="9"/>
  </si>
  <si>
    <t xml:space="preserve">　　　　18    </t>
    <phoneticPr fontId="9"/>
  </si>
  <si>
    <t xml:space="preserve">　　　　93    </t>
    <phoneticPr fontId="9"/>
  </si>
  <si>
    <t xml:space="preserve">　　　　19    </t>
    <phoneticPr fontId="9"/>
  </si>
  <si>
    <t xml:space="preserve">　　　　94    </t>
    <phoneticPr fontId="9"/>
  </si>
  <si>
    <t xml:space="preserve">　　　　95    </t>
    <phoneticPr fontId="9"/>
  </si>
  <si>
    <t xml:space="preserve">　　　　96    </t>
    <phoneticPr fontId="9"/>
  </si>
  <si>
    <t xml:space="preserve">  　　　47    </t>
    <phoneticPr fontId="9"/>
  </si>
  <si>
    <t xml:space="preserve">　　　　97    </t>
    <phoneticPr fontId="9"/>
  </si>
  <si>
    <t xml:space="preserve">　　　　98    </t>
    <phoneticPr fontId="9"/>
  </si>
  <si>
    <t xml:space="preserve">  　　　74    </t>
    <phoneticPr fontId="9"/>
  </si>
  <si>
    <t xml:space="preserve">　　　　99    </t>
    <phoneticPr fontId="9"/>
  </si>
  <si>
    <t>100歳以上</t>
    <phoneticPr fontId="2"/>
  </si>
  <si>
    <t>不     詳</t>
    <phoneticPr fontId="2"/>
  </si>
  <si>
    <t>年 齢 別</t>
    <phoneticPr fontId="2"/>
  </si>
  <si>
    <t>（5歳階級）</t>
    <phoneticPr fontId="2"/>
  </si>
  <si>
    <t>総数</t>
    <phoneticPr fontId="2"/>
  </si>
  <si>
    <t>年齢不詳</t>
    <phoneticPr fontId="2"/>
  </si>
  <si>
    <t>総   数</t>
    <phoneticPr fontId="2"/>
  </si>
  <si>
    <t>　　0</t>
    <phoneticPr fontId="9"/>
  </si>
  <si>
    <t xml:space="preserve">　　　　25    </t>
    <phoneticPr fontId="9"/>
  </si>
  <si>
    <t xml:space="preserve">　　　　50    </t>
    <phoneticPr fontId="9"/>
  </si>
  <si>
    <t xml:space="preserve">　　　　75    </t>
    <phoneticPr fontId="9"/>
  </si>
  <si>
    <t>　　1</t>
    <phoneticPr fontId="9"/>
  </si>
  <si>
    <t xml:space="preserve">　　　　26    </t>
    <phoneticPr fontId="9"/>
  </si>
  <si>
    <t xml:space="preserve">　　　　76    </t>
    <phoneticPr fontId="9"/>
  </si>
  <si>
    <t>　　2</t>
    <phoneticPr fontId="9"/>
  </si>
  <si>
    <t xml:space="preserve">　　　　27    </t>
    <phoneticPr fontId="9"/>
  </si>
  <si>
    <t xml:space="preserve">　　　　77    </t>
    <phoneticPr fontId="9"/>
  </si>
  <si>
    <t>　　3</t>
    <phoneticPr fontId="9"/>
  </si>
  <si>
    <t xml:space="preserve">　　　　28    </t>
    <phoneticPr fontId="9"/>
  </si>
  <si>
    <t xml:space="preserve">　　　　78    </t>
    <phoneticPr fontId="9"/>
  </si>
  <si>
    <t>　　4</t>
    <phoneticPr fontId="9"/>
  </si>
  <si>
    <t xml:space="preserve">　　　　29    </t>
    <phoneticPr fontId="9"/>
  </si>
  <si>
    <t xml:space="preserve">　　　　79    </t>
    <phoneticPr fontId="9"/>
  </si>
  <si>
    <t xml:space="preserve">　　　　30    </t>
    <phoneticPr fontId="9"/>
  </si>
  <si>
    <t xml:space="preserve">　　　　80    </t>
    <phoneticPr fontId="9"/>
  </si>
  <si>
    <t xml:space="preserve">　　　　31    </t>
    <phoneticPr fontId="9"/>
  </si>
  <si>
    <t xml:space="preserve">　　　　81    </t>
    <phoneticPr fontId="9"/>
  </si>
  <si>
    <t xml:space="preserve">　　　　32    </t>
    <phoneticPr fontId="9"/>
  </si>
  <si>
    <t xml:space="preserve">　　　　82    </t>
    <phoneticPr fontId="9"/>
  </si>
  <si>
    <t xml:space="preserve">　　　　33    </t>
    <phoneticPr fontId="9"/>
  </si>
  <si>
    <t xml:space="preserve">　　　　83    </t>
    <phoneticPr fontId="9"/>
  </si>
  <si>
    <t xml:space="preserve">　　　　34    </t>
    <phoneticPr fontId="9"/>
  </si>
  <si>
    <t xml:space="preserve">　　　　84    </t>
    <phoneticPr fontId="9"/>
  </si>
  <si>
    <t xml:space="preserve">  　　　10    </t>
    <phoneticPr fontId="9"/>
  </si>
  <si>
    <t xml:space="preserve">　　　　35    </t>
    <phoneticPr fontId="9"/>
  </si>
  <si>
    <t xml:space="preserve">　　　　60    </t>
    <phoneticPr fontId="9"/>
  </si>
  <si>
    <t xml:space="preserve">　　　　36    </t>
    <phoneticPr fontId="9"/>
  </si>
  <si>
    <t xml:space="preserve">　　　　37    </t>
    <phoneticPr fontId="9"/>
  </si>
  <si>
    <t xml:space="preserve">　　　　38    </t>
    <phoneticPr fontId="9"/>
  </si>
  <si>
    <t xml:space="preserve">　　　　39    </t>
    <phoneticPr fontId="9"/>
  </si>
  <si>
    <t xml:space="preserve">  　　　15    </t>
    <phoneticPr fontId="9"/>
  </si>
  <si>
    <t xml:space="preserve">　　　　40    </t>
    <phoneticPr fontId="9"/>
  </si>
  <si>
    <t xml:space="preserve">　　　　65    </t>
    <phoneticPr fontId="9"/>
  </si>
  <si>
    <t xml:space="preserve">  　　　16    </t>
    <phoneticPr fontId="9"/>
  </si>
  <si>
    <t xml:space="preserve">　　　　41    </t>
    <phoneticPr fontId="9"/>
  </si>
  <si>
    <t xml:space="preserve">　　　　42    </t>
    <phoneticPr fontId="9"/>
  </si>
  <si>
    <t xml:space="preserve">　　　　43    </t>
    <phoneticPr fontId="9"/>
  </si>
  <si>
    <t xml:space="preserve">　　　　44    </t>
    <phoneticPr fontId="9"/>
  </si>
  <si>
    <t xml:space="preserve">　　　　45    </t>
    <phoneticPr fontId="9"/>
  </si>
  <si>
    <t xml:space="preserve">　　　　70    </t>
    <phoneticPr fontId="9"/>
  </si>
  <si>
    <t xml:space="preserve">　　　　46    </t>
    <phoneticPr fontId="9"/>
  </si>
  <si>
    <t xml:space="preserve">　　　　47    </t>
    <phoneticPr fontId="9"/>
  </si>
  <si>
    <t xml:space="preserve">　　　　48    </t>
    <phoneticPr fontId="9"/>
  </si>
  <si>
    <t xml:space="preserve">　　　　49    </t>
    <phoneticPr fontId="9"/>
  </si>
  <si>
    <t>区     分</t>
    <phoneticPr fontId="9"/>
  </si>
  <si>
    <t>不   詳</t>
    <phoneticPr fontId="9"/>
  </si>
  <si>
    <t>総数</t>
    <phoneticPr fontId="9"/>
  </si>
  <si>
    <t>平成 27 年</t>
    <rPh sb="0" eb="2">
      <t>ヘイセイ</t>
    </rPh>
    <rPh sb="6" eb="7">
      <t>ネン</t>
    </rPh>
    <phoneticPr fontId="9"/>
  </si>
  <si>
    <t>女</t>
    <phoneticPr fontId="2"/>
  </si>
  <si>
    <t>1世帯当たり人員</t>
    <phoneticPr fontId="2"/>
  </si>
  <si>
    <t>第20回国勢調査</t>
    <rPh sb="0" eb="1">
      <t>ダイ</t>
    </rPh>
    <rPh sb="3" eb="4">
      <t>カイ</t>
    </rPh>
    <rPh sb="4" eb="6">
      <t>コクセイ</t>
    </rPh>
    <rPh sb="6" eb="8">
      <t>チョウサ</t>
    </rPh>
    <phoneticPr fontId="7"/>
  </si>
  <si>
    <t>各年10月1日現在</t>
    <phoneticPr fontId="9"/>
  </si>
  <si>
    <t>各年10月1日現在</t>
    <phoneticPr fontId="2"/>
  </si>
  <si>
    <t>年次</t>
    <phoneticPr fontId="2"/>
  </si>
  <si>
    <t>面積</t>
    <phoneticPr fontId="2"/>
  </si>
  <si>
    <t>人口</t>
    <phoneticPr fontId="2"/>
  </si>
  <si>
    <t>人口密度</t>
    <phoneticPr fontId="2"/>
  </si>
  <si>
    <t>比　率</t>
    <phoneticPr fontId="2"/>
  </si>
  <si>
    <t>(k㎡)</t>
    <phoneticPr fontId="2"/>
  </si>
  <si>
    <t>(％)</t>
    <phoneticPr fontId="2"/>
  </si>
  <si>
    <t>(人)</t>
    <phoneticPr fontId="2"/>
  </si>
  <si>
    <t>(人/k㎡)</t>
    <phoneticPr fontId="2"/>
  </si>
  <si>
    <t>大正9年</t>
    <phoneticPr fontId="2"/>
  </si>
  <si>
    <t>昭和5年</t>
    <phoneticPr fontId="2"/>
  </si>
  <si>
    <t>平成2年</t>
    <phoneticPr fontId="2"/>
  </si>
  <si>
    <t>平成7年</t>
    <phoneticPr fontId="2"/>
  </si>
  <si>
    <t>平成17年</t>
    <phoneticPr fontId="2"/>
  </si>
  <si>
    <t>平成22年</t>
    <phoneticPr fontId="2"/>
  </si>
  <si>
    <t>兵庫北一丁目</t>
    <rPh sb="3" eb="4">
      <t>１</t>
    </rPh>
    <rPh sb="4" eb="6">
      <t>チョウメ</t>
    </rPh>
    <phoneticPr fontId="9"/>
  </si>
  <si>
    <t>兵庫北二丁目</t>
    <rPh sb="3" eb="4">
      <t>２</t>
    </rPh>
    <rPh sb="4" eb="6">
      <t>チョウメ</t>
    </rPh>
    <phoneticPr fontId="9"/>
  </si>
  <si>
    <t>兵庫北三丁目</t>
    <rPh sb="3" eb="4">
      <t>３</t>
    </rPh>
    <rPh sb="4" eb="6">
      <t>チョウメ</t>
    </rPh>
    <phoneticPr fontId="9"/>
  </si>
  <si>
    <t>兵庫北四丁目</t>
    <rPh sb="3" eb="4">
      <t>４</t>
    </rPh>
    <rPh sb="4" eb="6">
      <t>チョウメ</t>
    </rPh>
    <phoneticPr fontId="9"/>
  </si>
  <si>
    <t>兵庫北五丁目</t>
    <rPh sb="3" eb="4">
      <t>５</t>
    </rPh>
    <rPh sb="4" eb="6">
      <t>チョウメ</t>
    </rPh>
    <phoneticPr fontId="9"/>
  </si>
  <si>
    <t>兵庫北六丁目</t>
    <rPh sb="3" eb="4">
      <t>６</t>
    </rPh>
    <rPh sb="4" eb="6">
      <t>チョウメ</t>
    </rPh>
    <phoneticPr fontId="9"/>
  </si>
  <si>
    <t>兵庫北七丁目</t>
    <rPh sb="3" eb="4">
      <t>７</t>
    </rPh>
    <rPh sb="4" eb="6">
      <t>チョウメ</t>
    </rPh>
    <phoneticPr fontId="9"/>
  </si>
  <si>
    <t>一　般
世帯数</t>
    <phoneticPr fontId="2"/>
  </si>
  <si>
    <t>一 般
世 帯
人 員</t>
    <phoneticPr fontId="2"/>
  </si>
  <si>
    <t>世帯人員</t>
    <phoneticPr fontId="2"/>
  </si>
  <si>
    <t xml:space="preserve">  22</t>
  </si>
  <si>
    <t>兵庫北四丁目</t>
    <rPh sb="3" eb="6">
      <t>４チョウメ</t>
    </rPh>
    <phoneticPr fontId="9"/>
  </si>
  <si>
    <t>増加率</t>
    <phoneticPr fontId="2"/>
  </si>
  <si>
    <t>松戸市</t>
  </si>
  <si>
    <t>大津市</t>
  </si>
  <si>
    <t>山形市</t>
  </si>
  <si>
    <t>横浜市</t>
  </si>
  <si>
    <t>市川市</t>
  </si>
  <si>
    <t>所沢市</t>
  </si>
  <si>
    <t>富士市</t>
  </si>
  <si>
    <t>大阪市</t>
  </si>
  <si>
    <t>大分市</t>
  </si>
  <si>
    <t>旭川市</t>
  </si>
  <si>
    <t>草加市</t>
  </si>
  <si>
    <t>名古屋市</t>
  </si>
  <si>
    <t>倉敷市</t>
  </si>
  <si>
    <t>越谷市</t>
  </si>
  <si>
    <t>松本市</t>
  </si>
  <si>
    <t>札幌市</t>
  </si>
  <si>
    <t>金沢市</t>
  </si>
  <si>
    <t>高知市</t>
  </si>
  <si>
    <t>茅ヶ崎市</t>
  </si>
  <si>
    <t>福岡市</t>
  </si>
  <si>
    <t>福山市</t>
  </si>
  <si>
    <t>前橋市</t>
  </si>
  <si>
    <t>寝屋川市</t>
  </si>
  <si>
    <t>神戸市</t>
  </si>
  <si>
    <t>尼崎市</t>
  </si>
  <si>
    <t>郡山市</t>
  </si>
  <si>
    <t>佐賀市</t>
  </si>
  <si>
    <t>川崎市</t>
  </si>
  <si>
    <t>町田市</t>
  </si>
  <si>
    <t>那覇市</t>
  </si>
  <si>
    <t>大和市</t>
  </si>
  <si>
    <t>京都市</t>
  </si>
  <si>
    <t>長崎市</t>
  </si>
  <si>
    <t>秋田市</t>
  </si>
  <si>
    <t>春日部市</t>
  </si>
  <si>
    <t>さいたま市</t>
  </si>
  <si>
    <t>藤沢市</t>
  </si>
  <si>
    <t>四日市市</t>
  </si>
  <si>
    <t>八戸市</t>
  </si>
  <si>
    <t>広島市</t>
  </si>
  <si>
    <t>豊田市</t>
  </si>
  <si>
    <t>春日井市</t>
  </si>
  <si>
    <t>調布市</t>
  </si>
  <si>
    <t>仙台市</t>
  </si>
  <si>
    <t>高松市</t>
  </si>
  <si>
    <t>久留米市</t>
  </si>
  <si>
    <t>呉市</t>
  </si>
  <si>
    <t>千葉市</t>
  </si>
  <si>
    <t>富山市</t>
  </si>
  <si>
    <t>盛岡市</t>
  </si>
  <si>
    <t>つくば市</t>
  </si>
  <si>
    <t>北九州市</t>
  </si>
  <si>
    <t>柏市</t>
  </si>
  <si>
    <t>福島市</t>
  </si>
  <si>
    <t>厚木市</t>
  </si>
  <si>
    <t>堺市</t>
  </si>
  <si>
    <t>岐阜市</t>
  </si>
  <si>
    <t>明石市</t>
  </si>
  <si>
    <t>上尾市</t>
  </si>
  <si>
    <t>新潟市</t>
  </si>
  <si>
    <t>横須賀市</t>
  </si>
  <si>
    <t>青森市</t>
  </si>
  <si>
    <t>浜松市</t>
  </si>
  <si>
    <t>枚方市</t>
  </si>
  <si>
    <t>茨木市</t>
  </si>
  <si>
    <t>太田市</t>
  </si>
  <si>
    <t>熊本市</t>
  </si>
  <si>
    <t>宮崎市</t>
  </si>
  <si>
    <t>津市</t>
  </si>
  <si>
    <t>伊勢崎市</t>
  </si>
  <si>
    <t>相模原市</t>
  </si>
  <si>
    <t>豊中市</t>
  </si>
  <si>
    <t>長岡市</t>
  </si>
  <si>
    <t>松江市</t>
  </si>
  <si>
    <t>岡山市</t>
  </si>
  <si>
    <t>岡崎市</t>
  </si>
  <si>
    <t>市原市</t>
  </si>
  <si>
    <t>西東京市</t>
  </si>
  <si>
    <t>静岡市</t>
  </si>
  <si>
    <t>一宮市</t>
  </si>
  <si>
    <t>水戸市</t>
  </si>
  <si>
    <t>山口市</t>
  </si>
  <si>
    <t>船橋市</t>
  </si>
  <si>
    <t>長野市</t>
  </si>
  <si>
    <t>八尾市</t>
  </si>
  <si>
    <t>鳥取市</t>
  </si>
  <si>
    <t>鹿児島市</t>
  </si>
  <si>
    <t>豊橋市</t>
  </si>
  <si>
    <t>下関市</t>
  </si>
  <si>
    <t>甲府市</t>
  </si>
  <si>
    <t>川口市</t>
  </si>
  <si>
    <t>吹田市</t>
  </si>
  <si>
    <t>加古川市</t>
  </si>
  <si>
    <t>八王子市</t>
  </si>
  <si>
    <t>高崎市</t>
  </si>
  <si>
    <t>函館市</t>
  </si>
  <si>
    <t>姫路市</t>
  </si>
  <si>
    <t>和歌山市</t>
  </si>
  <si>
    <t>福井市</t>
  </si>
  <si>
    <t>宇都宮市</t>
  </si>
  <si>
    <t>奈良市</t>
  </si>
  <si>
    <t>府中市</t>
  </si>
  <si>
    <t>松山市</t>
  </si>
  <si>
    <t>高槻市</t>
  </si>
  <si>
    <t>徳島市</t>
  </si>
  <si>
    <t>東大阪市</t>
  </si>
  <si>
    <t>川越市</t>
  </si>
  <si>
    <t>平塚市</t>
  </si>
  <si>
    <t>西宮市</t>
  </si>
  <si>
    <t>いわき市</t>
  </si>
  <si>
    <t>年　次</t>
    <phoneticPr fontId="2"/>
  </si>
  <si>
    <t>常住人口</t>
    <phoneticPr fontId="2"/>
  </si>
  <si>
    <t>昼間人口</t>
    <phoneticPr fontId="2"/>
  </si>
  <si>
    <t>　55</t>
    <phoneticPr fontId="2"/>
  </si>
  <si>
    <t>各年10月1日現在</t>
    <phoneticPr fontId="9"/>
  </si>
  <si>
    <t>農林漁業・非農林漁業就業者混合世帯</t>
    <phoneticPr fontId="2"/>
  </si>
  <si>
    <t>非農林漁業就業者世帯</t>
    <phoneticPr fontId="2"/>
  </si>
  <si>
    <t>非就業者世帯</t>
    <phoneticPr fontId="2"/>
  </si>
  <si>
    <t>町丁・大字</t>
    <phoneticPr fontId="9"/>
  </si>
  <si>
    <t>一　般
世帯数</t>
    <phoneticPr fontId="2"/>
  </si>
  <si>
    <t>農林漁業就業者世帯・非農林漁業就業者</t>
    <phoneticPr fontId="9"/>
  </si>
  <si>
    <t>非就業者
世　　帯</t>
    <phoneticPr fontId="2"/>
  </si>
  <si>
    <t>分類不能
の 世 帯</t>
    <phoneticPr fontId="2"/>
  </si>
  <si>
    <t>農林漁業
業主世帯</t>
    <phoneticPr fontId="2"/>
  </si>
  <si>
    <t>農林漁業
雇 用 者
世    帯</t>
    <phoneticPr fontId="2"/>
  </si>
  <si>
    <t>農林漁業
業    主
混合世帯</t>
    <phoneticPr fontId="2"/>
  </si>
  <si>
    <t>農林漁業
雇 用 者
混合世帯</t>
    <phoneticPr fontId="2"/>
  </si>
  <si>
    <t>非農林漁業
雇 用 者
混合世帯</t>
    <phoneticPr fontId="2"/>
  </si>
  <si>
    <t>非農林漁業
業主世帯</t>
    <phoneticPr fontId="9"/>
  </si>
  <si>
    <t>非農林漁業
雇用者世帯</t>
    <phoneticPr fontId="9"/>
  </si>
  <si>
    <t>兵庫北一丁目</t>
    <rPh sb="0" eb="2">
      <t>ヒョウゴ</t>
    </rPh>
    <rPh sb="2" eb="3">
      <t>キタ</t>
    </rPh>
    <rPh sb="3" eb="6">
      <t>１チョウメ</t>
    </rPh>
    <phoneticPr fontId="9"/>
  </si>
  <si>
    <t>兵庫北二丁目</t>
    <rPh sb="0" eb="2">
      <t>ヒョウゴ</t>
    </rPh>
    <rPh sb="2" eb="3">
      <t>キタ</t>
    </rPh>
    <rPh sb="3" eb="6">
      <t>ニチョウメ</t>
    </rPh>
    <phoneticPr fontId="9"/>
  </si>
  <si>
    <t>兵庫北三丁目</t>
    <rPh sb="0" eb="2">
      <t>ヒョウゴ</t>
    </rPh>
    <rPh sb="2" eb="3">
      <t>キタ</t>
    </rPh>
    <rPh sb="3" eb="6">
      <t>３チョウメ</t>
    </rPh>
    <phoneticPr fontId="9"/>
  </si>
  <si>
    <t>兵庫北四丁目</t>
    <rPh sb="0" eb="2">
      <t>ヒョウゴ</t>
    </rPh>
    <rPh sb="2" eb="3">
      <t>キタ</t>
    </rPh>
    <rPh sb="3" eb="6">
      <t>４チョウメ</t>
    </rPh>
    <phoneticPr fontId="9"/>
  </si>
  <si>
    <t>兵庫北五丁目</t>
    <rPh sb="0" eb="2">
      <t>ヒョウゴ</t>
    </rPh>
    <rPh sb="2" eb="3">
      <t>キタ</t>
    </rPh>
    <rPh sb="3" eb="6">
      <t>５チョウメ</t>
    </rPh>
    <phoneticPr fontId="9"/>
  </si>
  <si>
    <t>兵庫北六丁目</t>
    <rPh sb="0" eb="2">
      <t>ヒョウゴ</t>
    </rPh>
    <rPh sb="2" eb="3">
      <t>キタ</t>
    </rPh>
    <rPh sb="3" eb="6">
      <t>６チョウメ</t>
    </rPh>
    <phoneticPr fontId="9"/>
  </si>
  <si>
    <t>兵庫北七丁目</t>
    <rPh sb="0" eb="2">
      <t>ヒョウゴ</t>
    </rPh>
    <rPh sb="2" eb="3">
      <t>キタ</t>
    </rPh>
    <rPh sb="3" eb="6">
      <t>７チョウメ</t>
    </rPh>
    <phoneticPr fontId="9"/>
  </si>
  <si>
    <t>農林漁業就業者世帯・非農林漁業就業者</t>
    <phoneticPr fontId="9"/>
  </si>
  <si>
    <t>分類不能
の 世 帯</t>
    <phoneticPr fontId="2"/>
  </si>
  <si>
    <t>農林漁業
業主世帯</t>
    <phoneticPr fontId="2"/>
  </si>
  <si>
    <t>農林漁業
雇 用 者
世    帯</t>
    <phoneticPr fontId="2"/>
  </si>
  <si>
    <t>農林漁業
業    主
混合世帯</t>
    <phoneticPr fontId="2"/>
  </si>
  <si>
    <t>農林漁業
雇 用 者
混合世帯</t>
    <phoneticPr fontId="2"/>
  </si>
  <si>
    <t>非農林漁業
雇 用 者
混合世帯</t>
    <phoneticPr fontId="2"/>
  </si>
  <si>
    <t>非農林漁業
業主世帯</t>
    <phoneticPr fontId="9"/>
  </si>
  <si>
    <t>非農林漁業
雇用者世帯</t>
    <phoneticPr fontId="9"/>
  </si>
  <si>
    <t>一　般
世帯数</t>
    <phoneticPr fontId="2"/>
  </si>
  <si>
    <t>農林漁業就業者世帯・非農林漁業就業者</t>
    <phoneticPr fontId="9"/>
  </si>
  <si>
    <t>非就業者
世　　帯</t>
    <phoneticPr fontId="2"/>
  </si>
  <si>
    <t>分類不能
の 世 帯</t>
    <phoneticPr fontId="2"/>
  </si>
  <si>
    <t>農林漁業
業主世帯</t>
    <phoneticPr fontId="2"/>
  </si>
  <si>
    <t>農林漁業
雇 用 者
世    帯</t>
    <phoneticPr fontId="2"/>
  </si>
  <si>
    <t>農林漁業
業    主
混合世帯</t>
    <phoneticPr fontId="2"/>
  </si>
  <si>
    <t>農林漁業
雇 用 者
混合世帯</t>
    <phoneticPr fontId="2"/>
  </si>
  <si>
    <t>非農林漁業
雇 用 者
混合世帯</t>
    <phoneticPr fontId="2"/>
  </si>
  <si>
    <t>非農林漁業
業主世帯</t>
    <phoneticPr fontId="9"/>
  </si>
  <si>
    <t>非農林漁業
雇用者世帯</t>
    <phoneticPr fontId="9"/>
  </si>
  <si>
    <t>大和町大字久池井</t>
    <phoneticPr fontId="9"/>
  </si>
  <si>
    <t>大和町大字八反原</t>
    <phoneticPr fontId="9"/>
  </si>
  <si>
    <t>大和町大字川上</t>
    <phoneticPr fontId="9"/>
  </si>
  <si>
    <t>大和町大字東山田</t>
    <phoneticPr fontId="9"/>
  </si>
  <si>
    <t>大和町大字池上</t>
    <phoneticPr fontId="9"/>
  </si>
  <si>
    <t>大和町大字久留間</t>
    <phoneticPr fontId="9"/>
  </si>
  <si>
    <t>大和町大字梅野</t>
    <phoneticPr fontId="9"/>
  </si>
  <si>
    <t>大和町大字名尾</t>
    <phoneticPr fontId="9"/>
  </si>
  <si>
    <t>大和町大字松瀬</t>
    <rPh sb="5" eb="7">
      <t>マツセ</t>
    </rPh>
    <phoneticPr fontId="9"/>
  </si>
  <si>
    <t>富士町大字市川</t>
    <phoneticPr fontId="9"/>
  </si>
  <si>
    <t>一　般
世帯数</t>
    <phoneticPr fontId="2"/>
  </si>
  <si>
    <t>農林漁業就業者世帯・非農林漁業就業者</t>
    <phoneticPr fontId="9"/>
  </si>
  <si>
    <t>非就業者
世　　帯</t>
    <phoneticPr fontId="2"/>
  </si>
  <si>
    <t>分類不能
の 世 帯</t>
    <phoneticPr fontId="2"/>
  </si>
  <si>
    <t>農林漁業
業主世帯</t>
    <phoneticPr fontId="2"/>
  </si>
  <si>
    <t>農林漁業
雇 用 者
世    帯</t>
    <phoneticPr fontId="2"/>
  </si>
  <si>
    <t>農林漁業
業    主
混合世帯</t>
    <phoneticPr fontId="2"/>
  </si>
  <si>
    <t>農林漁業
雇 用 者
混合世帯</t>
    <phoneticPr fontId="2"/>
  </si>
  <si>
    <t>非農林漁業
雇 用 者
混合世帯</t>
    <phoneticPr fontId="2"/>
  </si>
  <si>
    <t>非農林漁業
業主世帯</t>
    <phoneticPr fontId="9"/>
  </si>
  <si>
    <t>非農林漁業
雇用者世帯</t>
    <phoneticPr fontId="9"/>
  </si>
  <si>
    <t>富士町大字内野</t>
    <phoneticPr fontId="9"/>
  </si>
  <si>
    <t>富士町大字大串</t>
    <phoneticPr fontId="9"/>
  </si>
  <si>
    <t>富士町大字大野</t>
    <phoneticPr fontId="9"/>
  </si>
  <si>
    <t>富士町大字小副川</t>
    <phoneticPr fontId="9"/>
  </si>
  <si>
    <t>富士町大字鎌原</t>
    <phoneticPr fontId="9"/>
  </si>
  <si>
    <t>富士町大字上合瀬</t>
    <phoneticPr fontId="9"/>
  </si>
  <si>
    <t>富士町大字上熊川</t>
    <phoneticPr fontId="9"/>
  </si>
  <si>
    <t>富士町大字上無津呂</t>
    <phoneticPr fontId="9"/>
  </si>
  <si>
    <t>富士町大字栗並</t>
    <phoneticPr fontId="9"/>
  </si>
  <si>
    <t>富士町大字古場</t>
    <phoneticPr fontId="9"/>
  </si>
  <si>
    <t>富士町大字下合瀬</t>
    <phoneticPr fontId="9"/>
  </si>
  <si>
    <t>富士町大字下熊川</t>
    <phoneticPr fontId="9"/>
  </si>
  <si>
    <t>富士町大字下無津呂</t>
    <phoneticPr fontId="9"/>
  </si>
  <si>
    <t>富士町大字杉山</t>
    <phoneticPr fontId="9"/>
  </si>
  <si>
    <t>富士町大字関屋</t>
    <phoneticPr fontId="9"/>
  </si>
  <si>
    <t>富士町大字苣木</t>
    <phoneticPr fontId="9"/>
  </si>
  <si>
    <t>富士町大字中原</t>
    <phoneticPr fontId="9"/>
  </si>
  <si>
    <t>富士町大字畑瀬</t>
    <phoneticPr fontId="9"/>
  </si>
  <si>
    <t>富士町大字藤瀬</t>
    <phoneticPr fontId="9"/>
  </si>
  <si>
    <t>富士町大字麻那古</t>
    <phoneticPr fontId="9"/>
  </si>
  <si>
    <t>富士町大字松瀬</t>
    <phoneticPr fontId="9"/>
  </si>
  <si>
    <t>富士町広溜</t>
    <phoneticPr fontId="9"/>
  </si>
  <si>
    <t>川副町大字犬井道</t>
    <phoneticPr fontId="9"/>
  </si>
  <si>
    <t>川副町大字鹿江</t>
    <phoneticPr fontId="9"/>
  </si>
  <si>
    <t>川副町大字南里</t>
    <phoneticPr fontId="9"/>
  </si>
  <si>
    <t>川副町大字西古賀</t>
    <phoneticPr fontId="9"/>
  </si>
  <si>
    <t>川副町大字小々森</t>
    <phoneticPr fontId="9"/>
  </si>
  <si>
    <t>川副町大字福富</t>
    <phoneticPr fontId="9"/>
  </si>
  <si>
    <t>川副町大字早津江</t>
    <phoneticPr fontId="9"/>
  </si>
  <si>
    <t>川副町大字大詫間</t>
    <phoneticPr fontId="9"/>
  </si>
  <si>
    <t>東与賀町大字下古賀</t>
    <phoneticPr fontId="9"/>
  </si>
  <si>
    <t>東与賀町大字田中</t>
    <phoneticPr fontId="9"/>
  </si>
  <si>
    <t>東与賀町大字飯盛</t>
    <phoneticPr fontId="9"/>
  </si>
  <si>
    <t>久保田町大字徳万</t>
    <phoneticPr fontId="9"/>
  </si>
  <si>
    <t>久保田町大字新田</t>
    <phoneticPr fontId="9"/>
  </si>
  <si>
    <t>久保田町大字久富</t>
    <phoneticPr fontId="9"/>
  </si>
  <si>
    <t>久保田町大字久保田</t>
    <phoneticPr fontId="9"/>
  </si>
  <si>
    <t>久保田町大字江戸</t>
    <phoneticPr fontId="9"/>
  </si>
  <si>
    <t>面　積
（k㎡)</t>
    <phoneticPr fontId="2"/>
  </si>
  <si>
    <t>人口増加率(％)</t>
    <phoneticPr fontId="2"/>
  </si>
  <si>
    <t>１世帯当たり
の　人　員</t>
    <phoneticPr fontId="2"/>
  </si>
  <si>
    <t>備考</t>
    <phoneticPr fontId="2"/>
  </si>
  <si>
    <t>2</t>
    <phoneticPr fontId="2"/>
  </si>
  <si>
    <t>資料なし</t>
    <phoneticPr fontId="7"/>
  </si>
  <si>
    <t>6</t>
    <phoneticPr fontId="2"/>
  </si>
  <si>
    <t>　</t>
    <phoneticPr fontId="7"/>
  </si>
  <si>
    <t>　　　　　　　　　　　　　一  　　　        般</t>
    <phoneticPr fontId="9"/>
  </si>
  <si>
    <t>　　　　　世    　　　      帯</t>
    <phoneticPr fontId="9"/>
  </si>
  <si>
    <t>　　　　　数</t>
    <phoneticPr fontId="9"/>
  </si>
  <si>
    <t>2人</t>
    <phoneticPr fontId="9"/>
  </si>
  <si>
    <t>3人</t>
    <phoneticPr fontId="9"/>
  </si>
  <si>
    <t>4人</t>
    <phoneticPr fontId="9"/>
  </si>
  <si>
    <t>5人</t>
    <phoneticPr fontId="9"/>
  </si>
  <si>
    <t>6人</t>
    <phoneticPr fontId="9"/>
  </si>
  <si>
    <t>　　　　　数</t>
    <phoneticPr fontId="9"/>
  </si>
  <si>
    <t>3人</t>
    <phoneticPr fontId="9"/>
  </si>
  <si>
    <t>4人</t>
    <phoneticPr fontId="9"/>
  </si>
  <si>
    <t>5人</t>
    <phoneticPr fontId="9"/>
  </si>
  <si>
    <t>6人</t>
    <phoneticPr fontId="9"/>
  </si>
  <si>
    <t>　　　　　　　　　　　　　一  　　　        般</t>
    <phoneticPr fontId="9"/>
  </si>
  <si>
    <t>　　　　　世    　　　      帯</t>
    <phoneticPr fontId="9"/>
  </si>
  <si>
    <t>　　　　　数</t>
    <phoneticPr fontId="9"/>
  </si>
  <si>
    <t>2人</t>
    <phoneticPr fontId="9"/>
  </si>
  <si>
    <t>3人</t>
    <phoneticPr fontId="9"/>
  </si>
  <si>
    <t>4人</t>
    <phoneticPr fontId="9"/>
  </si>
  <si>
    <t>5人</t>
    <phoneticPr fontId="9"/>
  </si>
  <si>
    <t>6人</t>
    <phoneticPr fontId="9"/>
  </si>
  <si>
    <t>大和町大字久池井</t>
    <phoneticPr fontId="9"/>
  </si>
  <si>
    <t>大和町大字八反原</t>
    <phoneticPr fontId="9"/>
  </si>
  <si>
    <t>大和町大字川上</t>
    <phoneticPr fontId="9"/>
  </si>
  <si>
    <t>大和町大字東山田</t>
    <phoneticPr fontId="9"/>
  </si>
  <si>
    <t>大和町大字池上</t>
    <phoneticPr fontId="9"/>
  </si>
  <si>
    <t>大和町大字久留間</t>
    <phoneticPr fontId="9"/>
  </si>
  <si>
    <t>大和町大字梅野</t>
    <phoneticPr fontId="9"/>
  </si>
  <si>
    <t>大和町大字松瀬</t>
    <phoneticPr fontId="9"/>
  </si>
  <si>
    <t>富士町大字大串</t>
    <phoneticPr fontId="9"/>
  </si>
  <si>
    <t>富士町大字大野</t>
    <phoneticPr fontId="9"/>
  </si>
  <si>
    <t>富士町大字小副川</t>
    <phoneticPr fontId="9"/>
  </si>
  <si>
    <t>富士町大字鎌原</t>
    <phoneticPr fontId="9"/>
  </si>
  <si>
    <t>富士町大字上合瀬</t>
    <phoneticPr fontId="9"/>
  </si>
  <si>
    <t>富士町大字上熊川</t>
    <phoneticPr fontId="9"/>
  </si>
  <si>
    <t>富士町大字上無津呂</t>
    <phoneticPr fontId="9"/>
  </si>
  <si>
    <t>富士町大字古場</t>
    <phoneticPr fontId="9"/>
  </si>
  <si>
    <t>富士町大字下合瀬</t>
    <phoneticPr fontId="9"/>
  </si>
  <si>
    <t>富士町大字下熊川</t>
    <phoneticPr fontId="9"/>
  </si>
  <si>
    <t>富士町大字下無津呂</t>
    <phoneticPr fontId="9"/>
  </si>
  <si>
    <t>富士町大字杉山</t>
    <phoneticPr fontId="9"/>
  </si>
  <si>
    <t>富士町大字関屋</t>
    <phoneticPr fontId="9"/>
  </si>
  <si>
    <t>富士町大字苣木</t>
    <phoneticPr fontId="9"/>
  </si>
  <si>
    <t>富士町大字中原</t>
    <phoneticPr fontId="9"/>
  </si>
  <si>
    <t>富士町大字畑瀬</t>
    <phoneticPr fontId="9"/>
  </si>
  <si>
    <t>富士町大字藤瀬</t>
    <phoneticPr fontId="9"/>
  </si>
  <si>
    <t>富士町大字麻那古</t>
    <phoneticPr fontId="9"/>
  </si>
  <si>
    <t>富士町大字松瀬</t>
    <phoneticPr fontId="9"/>
  </si>
  <si>
    <t>川副町大字犬井道</t>
    <phoneticPr fontId="9"/>
  </si>
  <si>
    <t>川副町大字鹿江</t>
    <phoneticPr fontId="9"/>
  </si>
  <si>
    <t>川副町大字南里</t>
    <phoneticPr fontId="9"/>
  </si>
  <si>
    <t>川副町大字西古賀</t>
    <phoneticPr fontId="9"/>
  </si>
  <si>
    <t>川副町大字小々森</t>
    <phoneticPr fontId="9"/>
  </si>
  <si>
    <t>川副町大字福富</t>
    <phoneticPr fontId="9"/>
  </si>
  <si>
    <t>川副町大字早津江</t>
    <phoneticPr fontId="9"/>
  </si>
  <si>
    <t>川副町大字大詫間</t>
    <phoneticPr fontId="9"/>
  </si>
  <si>
    <t>東与賀町大字下古賀</t>
    <phoneticPr fontId="9"/>
  </si>
  <si>
    <t>東与賀町大字田中</t>
    <phoneticPr fontId="9"/>
  </si>
  <si>
    <t>東与賀町大字飯盛</t>
    <phoneticPr fontId="9"/>
  </si>
  <si>
    <t>久保田町大字徳万</t>
    <phoneticPr fontId="9"/>
  </si>
  <si>
    <t>久保田町大字新田</t>
    <phoneticPr fontId="9"/>
  </si>
  <si>
    <t>久保田町大字久富</t>
    <phoneticPr fontId="9"/>
  </si>
  <si>
    <t>久保田町大字久保田</t>
    <phoneticPr fontId="9"/>
  </si>
  <si>
    <t>（再掲）6歳未満世帯員のいる一般世帯数</t>
    <phoneticPr fontId="9"/>
  </si>
  <si>
    <t>非親族を
含む
世帯</t>
    <phoneticPr fontId="9"/>
  </si>
  <si>
    <t>単独世帯</t>
    <phoneticPr fontId="9"/>
  </si>
  <si>
    <t>総 数</t>
    <phoneticPr fontId="9"/>
  </si>
  <si>
    <t>核家族世帯</t>
    <phoneticPr fontId="9"/>
  </si>
  <si>
    <t>核家族以外の
世帯</t>
    <phoneticPr fontId="9"/>
  </si>
  <si>
    <t>（再掲）18歳未満世帯員のいる一般世帯数</t>
    <phoneticPr fontId="9"/>
  </si>
  <si>
    <t>（再掲）</t>
    <phoneticPr fontId="9"/>
  </si>
  <si>
    <t>65歳以上世帯員のいる一般世帯数</t>
    <phoneticPr fontId="9"/>
  </si>
  <si>
    <t>非親族を含む
世帯</t>
    <phoneticPr fontId="9"/>
  </si>
  <si>
    <t>三瀬村三瀬</t>
    <phoneticPr fontId="9"/>
  </si>
  <si>
    <t>三瀬村藤原</t>
    <phoneticPr fontId="9"/>
  </si>
  <si>
    <t>三瀬村杠</t>
    <phoneticPr fontId="9"/>
  </si>
  <si>
    <t>人口密度
(1k㎡当たり)</t>
    <phoneticPr fontId="2"/>
  </si>
  <si>
    <t>明治22年　</t>
    <phoneticPr fontId="2"/>
  </si>
  <si>
    <t>第１回国勢調査</t>
    <phoneticPr fontId="7"/>
  </si>
  <si>
    <t>神野村合併</t>
    <phoneticPr fontId="7"/>
  </si>
  <si>
    <t>第２回国勢調査</t>
    <phoneticPr fontId="7"/>
  </si>
  <si>
    <t>第３回国勢調査</t>
    <phoneticPr fontId="7"/>
  </si>
  <si>
    <t>人口増加率(％)</t>
    <phoneticPr fontId="2"/>
  </si>
  <si>
    <t>１世帯当たり
の　人　員</t>
    <phoneticPr fontId="2"/>
  </si>
  <si>
    <t>備考</t>
    <phoneticPr fontId="2"/>
  </si>
  <si>
    <t>面　積
（k㎡)</t>
    <phoneticPr fontId="2"/>
  </si>
  <si>
    <t>人口増加率(％)</t>
    <phoneticPr fontId="2"/>
  </si>
  <si>
    <t>59</t>
    <phoneticPr fontId="7"/>
  </si>
  <si>
    <t>12</t>
    <phoneticPr fontId="2"/>
  </si>
  <si>
    <t>推計人口</t>
  </si>
  <si>
    <t>出         　　生</t>
  </si>
  <si>
    <t>死        　 　　亡</t>
  </si>
  <si>
    <t>自　  然 　 増  　減</t>
  </si>
  <si>
    <t>年   月</t>
  </si>
  <si>
    <t>社　会　増　減</t>
  </si>
  <si>
    <t>転                入</t>
  </si>
  <si>
    <t>総　  数</t>
  </si>
  <si>
    <t>転　  入</t>
  </si>
  <si>
    <t>そ　の　他</t>
  </si>
  <si>
    <t>転 　 出</t>
  </si>
  <si>
    <t>　　0</t>
  </si>
  <si>
    <t>　　30</t>
  </si>
  <si>
    <t>　　60</t>
  </si>
  <si>
    <t>　　90</t>
  </si>
  <si>
    <t>　　1</t>
  </si>
  <si>
    <t>　　31</t>
  </si>
  <si>
    <t>　　61</t>
  </si>
  <si>
    <t>　　91</t>
  </si>
  <si>
    <t>　　2</t>
  </si>
  <si>
    <t>　　32</t>
  </si>
  <si>
    <t>　　62</t>
  </si>
  <si>
    <t>　　92</t>
  </si>
  <si>
    <t>　　3</t>
  </si>
  <si>
    <t>　　33</t>
  </si>
  <si>
    <t>　　63</t>
  </si>
  <si>
    <t>　　93</t>
  </si>
  <si>
    <t>　　4</t>
  </si>
  <si>
    <t>　　34</t>
  </si>
  <si>
    <t>　　64</t>
  </si>
  <si>
    <t>　　94</t>
  </si>
  <si>
    <t>　　5</t>
  </si>
  <si>
    <t>　　35</t>
  </si>
  <si>
    <t>　　65</t>
  </si>
  <si>
    <t>　　95</t>
  </si>
  <si>
    <t>　　6</t>
  </si>
  <si>
    <t>　　36</t>
  </si>
  <si>
    <t>　　66</t>
  </si>
  <si>
    <t>　　96</t>
  </si>
  <si>
    <t>　　7</t>
  </si>
  <si>
    <t>　　37</t>
  </si>
  <si>
    <t>　　67</t>
  </si>
  <si>
    <t>　　97</t>
  </si>
  <si>
    <t>　　8</t>
  </si>
  <si>
    <t>　　38</t>
  </si>
  <si>
    <t>　　68</t>
  </si>
  <si>
    <t>　　98</t>
  </si>
  <si>
    <t>　　9</t>
  </si>
  <si>
    <t>　　39</t>
  </si>
  <si>
    <t>　　69</t>
  </si>
  <si>
    <t>　　99</t>
  </si>
  <si>
    <t>　　10</t>
  </si>
  <si>
    <t>　　40</t>
  </si>
  <si>
    <t>　　70</t>
  </si>
  <si>
    <t>　　 100</t>
  </si>
  <si>
    <t>　　11</t>
  </si>
  <si>
    <t>　　41</t>
  </si>
  <si>
    <t>　　71</t>
  </si>
  <si>
    <t>　 　101</t>
  </si>
  <si>
    <t>　　12</t>
  </si>
  <si>
    <t>　　42</t>
  </si>
  <si>
    <t>　　72</t>
  </si>
  <si>
    <t>　　 102</t>
  </si>
  <si>
    <t>　　13</t>
  </si>
  <si>
    <t>　　43</t>
  </si>
  <si>
    <t>　　73</t>
  </si>
  <si>
    <t>　　14</t>
  </si>
  <si>
    <t>　　44</t>
  </si>
  <si>
    <t>　　74</t>
  </si>
  <si>
    <t>　　15</t>
  </si>
  <si>
    <t>　　45</t>
  </si>
  <si>
    <t>　　75</t>
  </si>
  <si>
    <t>　　 105</t>
  </si>
  <si>
    <t>　　16</t>
  </si>
  <si>
    <t>　　46</t>
  </si>
  <si>
    <t>　　76</t>
  </si>
  <si>
    <t>　　 106</t>
  </si>
  <si>
    <t>　　17</t>
  </si>
  <si>
    <t>　　47</t>
  </si>
  <si>
    <t>　　77</t>
  </si>
  <si>
    <t>　　 107</t>
  </si>
  <si>
    <t>　　18</t>
  </si>
  <si>
    <t>　　48</t>
  </si>
  <si>
    <t>　　78</t>
  </si>
  <si>
    <t>　　 108</t>
  </si>
  <si>
    <t>　　19</t>
  </si>
  <si>
    <t>　　49</t>
  </si>
  <si>
    <t>　　79</t>
  </si>
  <si>
    <t xml:space="preserve">     109</t>
  </si>
  <si>
    <t>　　20</t>
  </si>
  <si>
    <t>　　50</t>
  </si>
  <si>
    <t>　　80</t>
  </si>
  <si>
    <t>　　21</t>
  </si>
  <si>
    <t>　　51</t>
  </si>
  <si>
    <t>　　81</t>
  </si>
  <si>
    <t>　　22</t>
  </si>
  <si>
    <t>　　52</t>
  </si>
  <si>
    <t>　　82</t>
  </si>
  <si>
    <t>　　23</t>
  </si>
  <si>
    <t>　　53</t>
  </si>
  <si>
    <t>　　83</t>
  </si>
  <si>
    <t>　　24</t>
  </si>
  <si>
    <t>　　54</t>
  </si>
  <si>
    <t>　　84</t>
  </si>
  <si>
    <t>　　25</t>
  </si>
  <si>
    <t>　　55</t>
  </si>
  <si>
    <t>　　85</t>
  </si>
  <si>
    <t>　　26</t>
  </si>
  <si>
    <t>　　56</t>
  </si>
  <si>
    <t>　　86</t>
  </si>
  <si>
    <t>　　27</t>
  </si>
  <si>
    <t>　　57</t>
  </si>
  <si>
    <t>　　87</t>
  </si>
  <si>
    <t>　　28</t>
  </si>
  <si>
    <t>　　58</t>
  </si>
  <si>
    <t>　　88</t>
  </si>
  <si>
    <t>　　29</t>
  </si>
  <si>
    <t>　　59</t>
  </si>
  <si>
    <t>　　89</t>
  </si>
  <si>
    <t>1世帯当たり人員</t>
  </si>
  <si>
    <t>年              齢             （   5      歳     階     級   ）　　　　　</t>
    <rPh sb="0" eb="1">
      <t>トシ</t>
    </rPh>
    <rPh sb="15" eb="16">
      <t>トシ</t>
    </rPh>
    <rPh sb="40" eb="41">
      <t>サイ</t>
    </rPh>
    <rPh sb="46" eb="47">
      <t>カイ</t>
    </rPh>
    <rPh sb="52" eb="53">
      <t>キュウ</t>
    </rPh>
    <phoneticPr fontId="2"/>
  </si>
  <si>
    <t xml:space="preserve">       別            人            口</t>
    <rPh sb="7" eb="8">
      <t>ベツ</t>
    </rPh>
    <rPh sb="20" eb="21">
      <t>ヒト</t>
    </rPh>
    <rPh sb="33" eb="34">
      <t>クチ</t>
    </rPh>
    <phoneticPr fontId="2"/>
  </si>
  <si>
    <t>0～4歳</t>
  </si>
  <si>
    <t>5～9歳</t>
  </si>
  <si>
    <t>95～99歳</t>
  </si>
  <si>
    <t>町丁・大字</t>
  </si>
  <si>
    <t>面  積
（k㎡）</t>
  </si>
  <si>
    <t>各年10月1日現在</t>
  </si>
  <si>
    <t>年少人口
(0～14歳)</t>
  </si>
  <si>
    <t>老年人口
(65歳以上)</t>
  </si>
  <si>
    <t>　40</t>
  </si>
  <si>
    <t>　45</t>
  </si>
  <si>
    <t>　50</t>
  </si>
  <si>
    <t>　55</t>
  </si>
  <si>
    <t>　 7</t>
  </si>
  <si>
    <t>　12</t>
  </si>
  <si>
    <t xml:space="preserve">  27</t>
  </si>
  <si>
    <t>総　数</t>
    <phoneticPr fontId="2"/>
  </si>
  <si>
    <t xml:space="preserve">  　　　25    </t>
    <phoneticPr fontId="9"/>
  </si>
  <si>
    <t xml:space="preserve">  　　　75    </t>
    <phoneticPr fontId="9"/>
  </si>
  <si>
    <t xml:space="preserve">　 　　 1    </t>
    <phoneticPr fontId="2"/>
  </si>
  <si>
    <t xml:space="preserve">  　　　26    </t>
    <phoneticPr fontId="9"/>
  </si>
  <si>
    <t xml:space="preserve">  　　　76    </t>
    <phoneticPr fontId="9"/>
  </si>
  <si>
    <t xml:space="preserve"> 　　　 2    </t>
    <phoneticPr fontId="2"/>
  </si>
  <si>
    <t xml:space="preserve">  　　　27    </t>
    <phoneticPr fontId="9"/>
  </si>
  <si>
    <t xml:space="preserve">  　　　77    </t>
    <phoneticPr fontId="9"/>
  </si>
  <si>
    <t xml:space="preserve"> 　　　 3    </t>
    <phoneticPr fontId="2"/>
  </si>
  <si>
    <t xml:space="preserve">  　　　28    </t>
    <phoneticPr fontId="9"/>
  </si>
  <si>
    <t xml:space="preserve">  　　　78    </t>
    <phoneticPr fontId="9"/>
  </si>
  <si>
    <t xml:space="preserve"> 　　　 4    </t>
    <phoneticPr fontId="2"/>
  </si>
  <si>
    <t xml:space="preserve">  　　　79    </t>
    <phoneticPr fontId="9"/>
  </si>
  <si>
    <t xml:space="preserve">　　 　 5    </t>
    <phoneticPr fontId="2"/>
  </si>
  <si>
    <t xml:space="preserve">  　　　30    </t>
    <phoneticPr fontId="9"/>
  </si>
  <si>
    <t xml:space="preserve">　  　　80    </t>
    <phoneticPr fontId="9"/>
  </si>
  <si>
    <t xml:space="preserve">　 　　 6    </t>
    <phoneticPr fontId="2"/>
  </si>
  <si>
    <t xml:space="preserve">  　　　31    </t>
    <phoneticPr fontId="9"/>
  </si>
  <si>
    <t xml:space="preserve">  　　　81    </t>
    <phoneticPr fontId="9"/>
  </si>
  <si>
    <t xml:space="preserve">  　　　32    </t>
    <phoneticPr fontId="9"/>
  </si>
  <si>
    <t xml:space="preserve">  　　　82    </t>
    <phoneticPr fontId="9"/>
  </si>
  <si>
    <t xml:space="preserve">　 　　 8    </t>
    <phoneticPr fontId="2"/>
  </si>
  <si>
    <t xml:space="preserve">  　　　33    </t>
    <phoneticPr fontId="9"/>
  </si>
  <si>
    <t xml:space="preserve">  　　　83    </t>
    <phoneticPr fontId="9"/>
  </si>
  <si>
    <t xml:space="preserve">　 　　 9    </t>
    <phoneticPr fontId="2"/>
  </si>
  <si>
    <t xml:space="preserve">  　　　34    </t>
    <phoneticPr fontId="9"/>
  </si>
  <si>
    <t xml:space="preserve">    84</t>
    <phoneticPr fontId="9"/>
  </si>
  <si>
    <t xml:space="preserve">  　　　35    </t>
    <phoneticPr fontId="9"/>
  </si>
  <si>
    <t xml:space="preserve">　  　　60    </t>
    <phoneticPr fontId="9"/>
  </si>
  <si>
    <t xml:space="preserve">　  　　61    </t>
    <phoneticPr fontId="9"/>
  </si>
  <si>
    <t xml:space="preserve">  　　　37    </t>
    <phoneticPr fontId="9"/>
  </si>
  <si>
    <t xml:space="preserve">　  　　62    </t>
    <phoneticPr fontId="9"/>
  </si>
  <si>
    <t xml:space="preserve">  　　　38    </t>
    <phoneticPr fontId="9"/>
  </si>
  <si>
    <t xml:space="preserve">  　　　63    </t>
    <phoneticPr fontId="9"/>
  </si>
  <si>
    <t xml:space="preserve">  　　　39    </t>
    <phoneticPr fontId="9"/>
  </si>
  <si>
    <t xml:space="preserve">  　　　64    </t>
    <phoneticPr fontId="9"/>
  </si>
  <si>
    <t xml:space="preserve">  　　　40    </t>
    <phoneticPr fontId="9"/>
  </si>
  <si>
    <t xml:space="preserve">  　　　65    </t>
    <phoneticPr fontId="9"/>
  </si>
  <si>
    <t xml:space="preserve">  　　　41    </t>
    <phoneticPr fontId="9"/>
  </si>
  <si>
    <t xml:space="preserve">  　　　66    </t>
    <phoneticPr fontId="9"/>
  </si>
  <si>
    <t xml:space="preserve">  　　　42    </t>
    <phoneticPr fontId="9"/>
  </si>
  <si>
    <t xml:space="preserve">  　　　43    </t>
    <phoneticPr fontId="9"/>
  </si>
  <si>
    <t xml:space="preserve">  　　　68    </t>
    <phoneticPr fontId="9"/>
  </si>
  <si>
    <t xml:space="preserve">  　　　44    </t>
    <phoneticPr fontId="9"/>
  </si>
  <si>
    <t xml:space="preserve">  　　　69    </t>
    <phoneticPr fontId="9"/>
  </si>
  <si>
    <t xml:space="preserve">  　　　45    </t>
    <phoneticPr fontId="9"/>
  </si>
  <si>
    <t xml:space="preserve">  　　　70    </t>
    <phoneticPr fontId="9"/>
  </si>
  <si>
    <t xml:space="preserve">  　　　46    </t>
    <phoneticPr fontId="9"/>
  </si>
  <si>
    <t xml:space="preserve">  　　　71    </t>
    <phoneticPr fontId="9"/>
  </si>
  <si>
    <t xml:space="preserve">  　　　72    </t>
    <phoneticPr fontId="9"/>
  </si>
  <si>
    <t xml:space="preserve">  　　　48    </t>
    <phoneticPr fontId="9"/>
  </si>
  <si>
    <t xml:space="preserve">  　　　73    </t>
    <phoneticPr fontId="9"/>
  </si>
  <si>
    <t xml:space="preserve">  　　　49    </t>
    <phoneticPr fontId="9"/>
  </si>
  <si>
    <t>不     詳</t>
    <phoneticPr fontId="2"/>
  </si>
  <si>
    <t>小学校
中学校</t>
  </si>
  <si>
    <t>不詳</t>
  </si>
  <si>
    <t>保育園
保育所</t>
  </si>
  <si>
    <t>総数</t>
    <rPh sb="0" eb="2">
      <t>ソウスウ</t>
    </rPh>
    <phoneticPr fontId="7"/>
  </si>
  <si>
    <t>30歳～34歳</t>
    <rPh sb="2" eb="3">
      <t>サイ</t>
    </rPh>
    <phoneticPr fontId="3"/>
  </si>
  <si>
    <t>60歳～64歳</t>
    <rPh sb="2" eb="3">
      <t>サイ</t>
    </rPh>
    <phoneticPr fontId="3"/>
  </si>
  <si>
    <t>90歳～94歳</t>
    <rPh sb="2" eb="3">
      <t>サイ</t>
    </rPh>
    <phoneticPr fontId="3"/>
  </si>
  <si>
    <t>　35歳～39歳　</t>
    <rPh sb="3" eb="4">
      <t>サイ</t>
    </rPh>
    <rPh sb="7" eb="8">
      <t>サイ</t>
    </rPh>
    <phoneticPr fontId="3"/>
  </si>
  <si>
    <t>　65歳～69歳　</t>
    <rPh sb="3" eb="4">
      <t>サイ</t>
    </rPh>
    <rPh sb="7" eb="8">
      <t>サイ</t>
    </rPh>
    <phoneticPr fontId="3"/>
  </si>
  <si>
    <t>　95歳～99歳　</t>
    <rPh sb="3" eb="4">
      <t>サイ</t>
    </rPh>
    <rPh sb="7" eb="8">
      <t>サイ</t>
    </rPh>
    <phoneticPr fontId="3"/>
  </si>
  <si>
    <t>　40歳～44歳　</t>
    <rPh sb="3" eb="4">
      <t>サイ</t>
    </rPh>
    <rPh sb="7" eb="8">
      <t>サイ</t>
    </rPh>
    <phoneticPr fontId="3"/>
  </si>
  <si>
    <t>　70歳～74歳　</t>
    <rPh sb="3" eb="4">
      <t>サイ</t>
    </rPh>
    <rPh sb="7" eb="8">
      <t>サイ</t>
    </rPh>
    <phoneticPr fontId="3"/>
  </si>
  <si>
    <t>100歳～104歳</t>
    <rPh sb="3" eb="4">
      <t>サイ</t>
    </rPh>
    <rPh sb="8" eb="9">
      <t>サイ</t>
    </rPh>
    <phoneticPr fontId="3"/>
  </si>
  <si>
    <t>　45歳～49歳　</t>
    <rPh sb="3" eb="4">
      <t>サイ</t>
    </rPh>
    <rPh sb="7" eb="8">
      <t>サイ</t>
    </rPh>
    <phoneticPr fontId="3"/>
  </si>
  <si>
    <t>　75歳～79歳　</t>
    <rPh sb="3" eb="4">
      <t>サイ</t>
    </rPh>
    <rPh sb="7" eb="8">
      <t>サイ</t>
    </rPh>
    <phoneticPr fontId="3"/>
  </si>
  <si>
    <t>105歳～109歳</t>
    <rPh sb="3" eb="4">
      <t>サイ</t>
    </rPh>
    <rPh sb="8" eb="9">
      <t>サイ</t>
    </rPh>
    <phoneticPr fontId="3"/>
  </si>
  <si>
    <t>　50歳～54歳　</t>
    <rPh sb="3" eb="4">
      <t>サイ</t>
    </rPh>
    <rPh sb="7" eb="8">
      <t>サイ</t>
    </rPh>
    <phoneticPr fontId="3"/>
  </si>
  <si>
    <t>　80歳～84歳　</t>
    <rPh sb="3" eb="4">
      <t>サイ</t>
    </rPh>
    <rPh sb="7" eb="8">
      <t>サイ</t>
    </rPh>
    <phoneticPr fontId="3"/>
  </si>
  <si>
    <t>　55歳～59歳　</t>
    <rPh sb="3" eb="4">
      <t>サイ</t>
    </rPh>
    <rPh sb="7" eb="8">
      <t>サイ</t>
    </rPh>
    <phoneticPr fontId="3"/>
  </si>
  <si>
    <t>　85歳～89歳　</t>
    <rPh sb="3" eb="4">
      <t>サイ</t>
    </rPh>
    <rPh sb="7" eb="8">
      <t>サイ</t>
    </rPh>
    <phoneticPr fontId="3"/>
  </si>
  <si>
    <t>　 〃</t>
  </si>
  <si>
    <t>注1) その他は職権記載, 職権削除等である。</t>
  </si>
  <si>
    <t>　　　神野地区は, 大正11年に佐賀市と合併している。</t>
    <rPh sb="3" eb="5">
      <t>コウノ</t>
    </rPh>
    <rPh sb="10" eb="12">
      <t>タイショウ</t>
    </rPh>
    <phoneticPr fontId="2"/>
  </si>
  <si>
    <t>　　　西与賀～久保泉地区は, 昭和29年に佐賀市と合併している。</t>
  </si>
  <si>
    <t>　　　新栄は, 旧市, 鍋島から</t>
  </si>
  <si>
    <t>　　　若楠は, 旧市, 高木瀬から</t>
  </si>
  <si>
    <t>　　　開成は, 鍋島から</t>
  </si>
  <si>
    <t>　　　諸富町～三瀬村は, 平成17年に佐賀市と合併している。</t>
    <rPh sb="3" eb="6">
      <t>モロドミチョウ</t>
    </rPh>
    <rPh sb="7" eb="10">
      <t>ミツセムラ</t>
    </rPh>
    <rPh sb="13" eb="15">
      <t>ヘイセイ</t>
    </rPh>
    <rPh sb="17" eb="18">
      <t>ネン</t>
    </rPh>
    <rPh sb="19" eb="22">
      <t>サガシ</t>
    </rPh>
    <rPh sb="23" eb="25">
      <t>ガッペイ</t>
    </rPh>
    <phoneticPr fontId="2"/>
  </si>
  <si>
    <t>　　　川副町～久保田町は, 平成19年に佐賀市と合併している。</t>
    <rPh sb="3" eb="5">
      <t>カワソエ</t>
    </rPh>
    <rPh sb="5" eb="6">
      <t>マチ</t>
    </rPh>
    <rPh sb="7" eb="11">
      <t>クボタチョウ</t>
    </rPh>
    <rPh sb="14" eb="16">
      <t>ヘイセイ</t>
    </rPh>
    <rPh sb="18" eb="19">
      <t>ネン</t>
    </rPh>
    <rPh sb="20" eb="23">
      <t>サガシ</t>
    </rPh>
    <rPh sb="24" eb="26">
      <t>ガッペイ</t>
    </rPh>
    <phoneticPr fontId="2"/>
  </si>
  <si>
    <t>韓国, 朝鮮</t>
  </si>
  <si>
    <t>注2）西与賀町字今津の面積は, 西与賀町大字厘外に含まれている。</t>
    <rPh sb="0" eb="1">
      <t>チュウ</t>
    </rPh>
    <rPh sb="11" eb="13">
      <t>メンセキ</t>
    </rPh>
    <rPh sb="25" eb="26">
      <t>フク</t>
    </rPh>
    <phoneticPr fontId="2"/>
  </si>
  <si>
    <t>富士町大字関屋</t>
    <rPh sb="6" eb="7">
      <t>ヤ</t>
    </rPh>
    <phoneticPr fontId="3"/>
  </si>
  <si>
    <t>久保田町大字徳万</t>
    <rPh sb="0" eb="1">
      <t>ヒサシ</t>
    </rPh>
    <rPh sb="1" eb="4">
      <t>ホウデチョウ</t>
    </rPh>
    <phoneticPr fontId="3"/>
  </si>
  <si>
    <t>佐賀市計</t>
    <rPh sb="0" eb="3">
      <t>サガシ</t>
    </rPh>
    <rPh sb="3" eb="4">
      <t>ケイ</t>
    </rPh>
    <phoneticPr fontId="3"/>
  </si>
  <si>
    <t>鍋島町大字八戸溝</t>
    <rPh sb="0" eb="2">
      <t>ナベシマ</t>
    </rPh>
    <rPh sb="2" eb="3">
      <t>マチ</t>
    </rPh>
    <rPh sb="3" eb="5">
      <t>オオアザ</t>
    </rPh>
    <rPh sb="5" eb="7">
      <t>ハチノヘ</t>
    </rPh>
    <rPh sb="7" eb="8">
      <t>ミゾ</t>
    </rPh>
    <phoneticPr fontId="3"/>
  </si>
  <si>
    <t>鍋島町大字森田</t>
    <rPh sb="0" eb="2">
      <t>ナベシマ</t>
    </rPh>
    <rPh sb="2" eb="3">
      <t>マチ</t>
    </rPh>
    <rPh sb="3" eb="5">
      <t>オオアザ</t>
    </rPh>
    <rPh sb="5" eb="7">
      <t>モリタ</t>
    </rPh>
    <phoneticPr fontId="3"/>
  </si>
  <si>
    <t>鍋島町大字鍋島</t>
    <rPh sb="0" eb="2">
      <t>ナベシマ</t>
    </rPh>
    <rPh sb="2" eb="3">
      <t>マチ</t>
    </rPh>
    <rPh sb="3" eb="5">
      <t>オオアザ</t>
    </rPh>
    <rPh sb="5" eb="7">
      <t>ナベシマ</t>
    </rPh>
    <phoneticPr fontId="3"/>
  </si>
  <si>
    <t>鍋島町大字蛎久</t>
    <rPh sb="0" eb="2">
      <t>ナベシマ</t>
    </rPh>
    <rPh sb="2" eb="3">
      <t>マチ</t>
    </rPh>
    <rPh sb="3" eb="5">
      <t>オオアザ</t>
    </rPh>
    <rPh sb="5" eb="6">
      <t>カキ</t>
    </rPh>
    <rPh sb="6" eb="7">
      <t>ヒサ</t>
    </rPh>
    <phoneticPr fontId="3"/>
  </si>
  <si>
    <t>鍋島町大字八戸</t>
    <rPh sb="0" eb="2">
      <t>ナベシマ</t>
    </rPh>
    <rPh sb="2" eb="3">
      <t>マチ</t>
    </rPh>
    <rPh sb="3" eb="5">
      <t>オオアザ</t>
    </rPh>
    <rPh sb="5" eb="7">
      <t>ハチノヘ</t>
    </rPh>
    <phoneticPr fontId="3"/>
  </si>
  <si>
    <t>鍋島町小計</t>
    <rPh sb="2" eb="3">
      <t>マチ</t>
    </rPh>
    <rPh sb="3" eb="5">
      <t>ショウケイ</t>
    </rPh>
    <phoneticPr fontId="3"/>
  </si>
  <si>
    <t>西与賀町大字高太郎</t>
    <rPh sb="0" eb="4">
      <t>ニシヨカマチ</t>
    </rPh>
    <rPh sb="4" eb="6">
      <t>オオアザ</t>
    </rPh>
    <rPh sb="6" eb="9">
      <t>タカタロウ</t>
    </rPh>
    <phoneticPr fontId="3"/>
  </si>
  <si>
    <t>西与賀町大字厘外(注2)</t>
    <rPh sb="0" eb="4">
      <t>ニシヨカマチ</t>
    </rPh>
    <rPh sb="4" eb="6">
      <t>オオアザ</t>
    </rPh>
    <rPh sb="6" eb="7">
      <t>リン</t>
    </rPh>
    <rPh sb="7" eb="8">
      <t>ソト</t>
    </rPh>
    <rPh sb="9" eb="10">
      <t>チュウ</t>
    </rPh>
    <phoneticPr fontId="3"/>
  </si>
  <si>
    <t>西与賀町大字相応津</t>
    <rPh sb="0" eb="4">
      <t>ニシヨカマチ</t>
    </rPh>
    <rPh sb="4" eb="6">
      <t>オオアザ</t>
    </rPh>
    <rPh sb="6" eb="8">
      <t>ソウオウ</t>
    </rPh>
    <rPh sb="8" eb="9">
      <t>ツ</t>
    </rPh>
    <phoneticPr fontId="3"/>
  </si>
  <si>
    <t>西与賀町字今津(注2)</t>
    <rPh sb="0" eb="4">
      <t>ニシヨカマチ</t>
    </rPh>
    <rPh sb="4" eb="5">
      <t>ジ</t>
    </rPh>
    <rPh sb="5" eb="7">
      <t>イマヅ</t>
    </rPh>
    <rPh sb="8" eb="9">
      <t>チュウ</t>
    </rPh>
    <phoneticPr fontId="3"/>
  </si>
  <si>
    <t>西与賀町小計</t>
    <rPh sb="3" eb="4">
      <t>マチ</t>
    </rPh>
    <rPh sb="4" eb="6">
      <t>ショウケイ</t>
    </rPh>
    <phoneticPr fontId="3"/>
  </si>
  <si>
    <t>蓮池町大字蓮池</t>
    <rPh sb="0" eb="2">
      <t>ハスイケ</t>
    </rPh>
    <rPh sb="2" eb="3">
      <t>マチ</t>
    </rPh>
    <rPh sb="3" eb="5">
      <t>オオアザ</t>
    </rPh>
    <rPh sb="5" eb="7">
      <t>ハスイケ</t>
    </rPh>
    <phoneticPr fontId="3"/>
  </si>
  <si>
    <t>蓮池町大字見島</t>
    <rPh sb="0" eb="2">
      <t>ハスイケ</t>
    </rPh>
    <rPh sb="2" eb="3">
      <t>マチ</t>
    </rPh>
    <rPh sb="3" eb="5">
      <t>オオアザ</t>
    </rPh>
    <rPh sb="5" eb="6">
      <t>ミ</t>
    </rPh>
    <rPh sb="6" eb="7">
      <t>シマ</t>
    </rPh>
    <phoneticPr fontId="3"/>
  </si>
  <si>
    <t>蓮池町大字小松</t>
    <rPh sb="0" eb="2">
      <t>ハスイケ</t>
    </rPh>
    <rPh sb="2" eb="3">
      <t>マチ</t>
    </rPh>
    <rPh sb="3" eb="5">
      <t>オオアザ</t>
    </rPh>
    <rPh sb="5" eb="7">
      <t>コマツ</t>
    </rPh>
    <phoneticPr fontId="3"/>
  </si>
  <si>
    <t>蓮池町大字古賀</t>
    <rPh sb="0" eb="2">
      <t>ハスイケ</t>
    </rPh>
    <rPh sb="2" eb="3">
      <t>マチ</t>
    </rPh>
    <rPh sb="3" eb="5">
      <t>オオアザ</t>
    </rPh>
    <rPh sb="5" eb="7">
      <t>コガ</t>
    </rPh>
    <phoneticPr fontId="3"/>
  </si>
  <si>
    <t>蓮池町小計</t>
    <rPh sb="2" eb="3">
      <t>マチ</t>
    </rPh>
    <rPh sb="3" eb="5">
      <t>ショウケイ</t>
    </rPh>
    <phoneticPr fontId="3"/>
  </si>
  <si>
    <t>兵庫町大字渕</t>
    <rPh sb="0" eb="3">
      <t>ヒョウゴマチ</t>
    </rPh>
    <rPh sb="3" eb="5">
      <t>オオアザ</t>
    </rPh>
    <rPh sb="5" eb="6">
      <t>フチ</t>
    </rPh>
    <phoneticPr fontId="3"/>
  </si>
  <si>
    <t>兵庫町大字西渕</t>
    <rPh sb="0" eb="3">
      <t>ヒョウゴマチ</t>
    </rPh>
    <rPh sb="3" eb="5">
      <t>オオアザ</t>
    </rPh>
    <rPh sb="5" eb="6">
      <t>ニシ</t>
    </rPh>
    <rPh sb="6" eb="7">
      <t>フチ</t>
    </rPh>
    <phoneticPr fontId="3"/>
  </si>
  <si>
    <t>兵庫町大字藤木</t>
    <rPh sb="0" eb="3">
      <t>ヒョウゴマチ</t>
    </rPh>
    <rPh sb="3" eb="5">
      <t>オオアザ</t>
    </rPh>
    <rPh sb="5" eb="7">
      <t>フジキ</t>
    </rPh>
    <phoneticPr fontId="3"/>
  </si>
  <si>
    <t>兵庫町大字瓦町</t>
    <rPh sb="0" eb="3">
      <t>ヒョウゴマチ</t>
    </rPh>
    <rPh sb="3" eb="5">
      <t>オオアザ</t>
    </rPh>
    <rPh sb="5" eb="7">
      <t>カワラマチ</t>
    </rPh>
    <phoneticPr fontId="3"/>
  </si>
  <si>
    <t>兵庫町大字若宮</t>
    <rPh sb="0" eb="3">
      <t>ヒョウゴマチ</t>
    </rPh>
    <rPh sb="3" eb="5">
      <t>オオアザ</t>
    </rPh>
    <rPh sb="5" eb="7">
      <t>ワカミヤ</t>
    </rPh>
    <phoneticPr fontId="3"/>
  </si>
  <si>
    <t>本庄町大字本庄</t>
    <rPh sb="0" eb="2">
      <t>ホンジョウ</t>
    </rPh>
    <rPh sb="2" eb="3">
      <t>マチ</t>
    </rPh>
    <rPh sb="3" eb="5">
      <t>オオアザ</t>
    </rPh>
    <rPh sb="5" eb="7">
      <t>ホンジョウ</t>
    </rPh>
    <phoneticPr fontId="3"/>
  </si>
  <si>
    <t>本庄町大字鹿子</t>
    <rPh sb="0" eb="2">
      <t>ホンジョウ</t>
    </rPh>
    <rPh sb="2" eb="3">
      <t>マチ</t>
    </rPh>
    <rPh sb="3" eb="5">
      <t>オオアザ</t>
    </rPh>
    <rPh sb="5" eb="6">
      <t>カ</t>
    </rPh>
    <rPh sb="6" eb="7">
      <t>コ</t>
    </rPh>
    <phoneticPr fontId="3"/>
  </si>
  <si>
    <t>本庄町大字正里</t>
    <rPh sb="0" eb="2">
      <t>ホンジョウ</t>
    </rPh>
    <rPh sb="2" eb="3">
      <t>マチ</t>
    </rPh>
    <rPh sb="3" eb="5">
      <t>オオアザ</t>
    </rPh>
    <rPh sb="5" eb="6">
      <t>マサ</t>
    </rPh>
    <rPh sb="6" eb="7">
      <t>サト</t>
    </rPh>
    <phoneticPr fontId="3"/>
  </si>
  <si>
    <t>本庄町大字袋</t>
    <rPh sb="0" eb="2">
      <t>ホンジョウ</t>
    </rPh>
    <rPh sb="2" eb="3">
      <t>マチ</t>
    </rPh>
    <rPh sb="3" eb="5">
      <t>オオアザ</t>
    </rPh>
    <rPh sb="5" eb="6">
      <t>フクロ</t>
    </rPh>
    <phoneticPr fontId="3"/>
  </si>
  <si>
    <t>本庄町大字末次</t>
    <rPh sb="0" eb="2">
      <t>ホンジョウ</t>
    </rPh>
    <rPh sb="2" eb="3">
      <t>マチ</t>
    </rPh>
    <rPh sb="3" eb="5">
      <t>オオアザ</t>
    </rPh>
    <rPh sb="5" eb="7">
      <t>スエツグ</t>
    </rPh>
    <phoneticPr fontId="3"/>
  </si>
  <si>
    <t>本庄町小計</t>
    <rPh sb="2" eb="3">
      <t>マチ</t>
    </rPh>
    <rPh sb="3" eb="5">
      <t>ショウケイ</t>
    </rPh>
    <phoneticPr fontId="3"/>
  </si>
  <si>
    <t>嘉瀬町大字荻野</t>
    <rPh sb="0" eb="2">
      <t>カセ</t>
    </rPh>
    <rPh sb="2" eb="3">
      <t>マチ</t>
    </rPh>
    <rPh sb="3" eb="5">
      <t>オオアザ</t>
    </rPh>
    <rPh sb="5" eb="7">
      <t>オギノ</t>
    </rPh>
    <phoneticPr fontId="3"/>
  </si>
  <si>
    <t>嘉瀬町大字中原</t>
    <rPh sb="0" eb="2">
      <t>カセ</t>
    </rPh>
    <rPh sb="2" eb="3">
      <t>マチ</t>
    </rPh>
    <rPh sb="3" eb="5">
      <t>オオアザ</t>
    </rPh>
    <rPh sb="5" eb="7">
      <t>ナカバル</t>
    </rPh>
    <phoneticPr fontId="3"/>
  </si>
  <si>
    <t>嘉瀬町大字扇町</t>
    <rPh sb="0" eb="2">
      <t>カセ</t>
    </rPh>
    <rPh sb="2" eb="3">
      <t>マチ</t>
    </rPh>
    <rPh sb="3" eb="5">
      <t>オオアザ</t>
    </rPh>
    <rPh sb="5" eb="6">
      <t>オウギ</t>
    </rPh>
    <rPh sb="6" eb="7">
      <t>マチ</t>
    </rPh>
    <phoneticPr fontId="3"/>
  </si>
  <si>
    <t>嘉瀬町大字十五</t>
    <rPh sb="0" eb="2">
      <t>カセ</t>
    </rPh>
    <rPh sb="2" eb="3">
      <t>マチ</t>
    </rPh>
    <rPh sb="3" eb="5">
      <t>オオアザ</t>
    </rPh>
    <rPh sb="5" eb="7">
      <t>ジュウゴ</t>
    </rPh>
    <phoneticPr fontId="3"/>
  </si>
  <si>
    <t>嘉瀬町小計</t>
    <rPh sb="2" eb="3">
      <t>マチ</t>
    </rPh>
    <rPh sb="3" eb="5">
      <t>ショウケイ</t>
    </rPh>
    <phoneticPr fontId="3"/>
  </si>
  <si>
    <t>北川副町大字江上</t>
    <rPh sb="0" eb="1">
      <t>キタ</t>
    </rPh>
    <rPh sb="1" eb="3">
      <t>カワソエ</t>
    </rPh>
    <rPh sb="3" eb="4">
      <t>マチ</t>
    </rPh>
    <rPh sb="4" eb="6">
      <t>オオアザ</t>
    </rPh>
    <rPh sb="6" eb="8">
      <t>エガミ</t>
    </rPh>
    <phoneticPr fontId="3"/>
  </si>
  <si>
    <t>北川副町大字光法</t>
    <rPh sb="0" eb="1">
      <t>キタ</t>
    </rPh>
    <rPh sb="1" eb="3">
      <t>カワソエ</t>
    </rPh>
    <rPh sb="3" eb="4">
      <t>マチ</t>
    </rPh>
    <rPh sb="4" eb="6">
      <t>オオアザ</t>
    </rPh>
    <rPh sb="6" eb="7">
      <t>ヒカリ</t>
    </rPh>
    <rPh sb="7" eb="8">
      <t>ホウ</t>
    </rPh>
    <phoneticPr fontId="3"/>
  </si>
  <si>
    <t>北川副町大字新郷</t>
    <rPh sb="3" eb="4">
      <t>マチ</t>
    </rPh>
    <rPh sb="4" eb="6">
      <t>オオアザ</t>
    </rPh>
    <rPh sb="6" eb="8">
      <t>シンゴウ</t>
    </rPh>
    <phoneticPr fontId="3"/>
  </si>
  <si>
    <t>北川副町小計</t>
    <rPh sb="3" eb="4">
      <t>マチ</t>
    </rPh>
    <rPh sb="4" eb="6">
      <t>ショウケイ</t>
    </rPh>
    <phoneticPr fontId="3"/>
  </si>
  <si>
    <t>金立町大字金立</t>
    <rPh sb="0" eb="1">
      <t>カネ</t>
    </rPh>
    <rPh sb="1" eb="2">
      <t>タ</t>
    </rPh>
    <rPh sb="2" eb="3">
      <t>マチ</t>
    </rPh>
    <rPh sb="3" eb="5">
      <t>オオアザ</t>
    </rPh>
    <rPh sb="5" eb="6">
      <t>カネ</t>
    </rPh>
    <rPh sb="6" eb="7">
      <t>タ</t>
    </rPh>
    <phoneticPr fontId="3"/>
  </si>
  <si>
    <t>金立町大字薬師丸</t>
    <rPh sb="0" eb="1">
      <t>カネ</t>
    </rPh>
    <rPh sb="1" eb="2">
      <t>タ</t>
    </rPh>
    <rPh sb="2" eb="3">
      <t>マチ</t>
    </rPh>
    <rPh sb="3" eb="5">
      <t>オオアザ</t>
    </rPh>
    <rPh sb="5" eb="8">
      <t>ヤクシマル</t>
    </rPh>
    <phoneticPr fontId="3"/>
  </si>
  <si>
    <t>金立町大字千布</t>
    <rPh sb="0" eb="1">
      <t>カネ</t>
    </rPh>
    <rPh sb="1" eb="2">
      <t>タ</t>
    </rPh>
    <rPh sb="2" eb="3">
      <t>マチ</t>
    </rPh>
    <rPh sb="3" eb="5">
      <t>オオアザ</t>
    </rPh>
    <rPh sb="5" eb="6">
      <t>セン</t>
    </rPh>
    <rPh sb="6" eb="7">
      <t>ヌノ</t>
    </rPh>
    <phoneticPr fontId="3"/>
  </si>
  <si>
    <t>金立町小計</t>
    <rPh sb="2" eb="3">
      <t>マチ</t>
    </rPh>
    <rPh sb="3" eb="5">
      <t>ショウケイ</t>
    </rPh>
    <phoneticPr fontId="3"/>
  </si>
  <si>
    <t>久保泉町大字上和泉</t>
    <rPh sb="0" eb="2">
      <t>クボ</t>
    </rPh>
    <rPh sb="2" eb="3">
      <t>イズミ</t>
    </rPh>
    <rPh sb="3" eb="4">
      <t>マチ</t>
    </rPh>
    <rPh sb="4" eb="6">
      <t>オオアザ</t>
    </rPh>
    <rPh sb="6" eb="7">
      <t>カミ</t>
    </rPh>
    <rPh sb="7" eb="9">
      <t>イズミ</t>
    </rPh>
    <phoneticPr fontId="3"/>
  </si>
  <si>
    <t>久保泉町大字下和泉</t>
    <rPh sb="0" eb="2">
      <t>クボ</t>
    </rPh>
    <rPh sb="2" eb="3">
      <t>イズミ</t>
    </rPh>
    <rPh sb="3" eb="4">
      <t>マチ</t>
    </rPh>
    <rPh sb="4" eb="6">
      <t>オオアザ</t>
    </rPh>
    <rPh sb="6" eb="9">
      <t>シモイズミ</t>
    </rPh>
    <phoneticPr fontId="3"/>
  </si>
  <si>
    <t>久保泉町大字川久保</t>
    <rPh sb="0" eb="2">
      <t>クボ</t>
    </rPh>
    <rPh sb="2" eb="3">
      <t>イズミ</t>
    </rPh>
    <rPh sb="3" eb="4">
      <t>マチ</t>
    </rPh>
    <rPh sb="4" eb="6">
      <t>オオアザ</t>
    </rPh>
    <rPh sb="6" eb="7">
      <t>カワ</t>
    </rPh>
    <rPh sb="7" eb="9">
      <t>クボ</t>
    </rPh>
    <phoneticPr fontId="3"/>
  </si>
  <si>
    <t>久保泉町小計</t>
    <rPh sb="3" eb="4">
      <t>マチ</t>
    </rPh>
    <rPh sb="4" eb="6">
      <t>ショウケイ</t>
    </rPh>
    <phoneticPr fontId="3"/>
  </si>
  <si>
    <t>巨勢町大字高尾</t>
    <rPh sb="0" eb="1">
      <t>キョ</t>
    </rPh>
    <rPh sb="1" eb="2">
      <t>セイ</t>
    </rPh>
    <rPh sb="2" eb="3">
      <t>マチ</t>
    </rPh>
    <rPh sb="3" eb="5">
      <t>オオアザ</t>
    </rPh>
    <rPh sb="5" eb="7">
      <t>タカオ</t>
    </rPh>
    <phoneticPr fontId="3"/>
  </si>
  <si>
    <t>巨勢町大字修理田</t>
    <rPh sb="0" eb="1">
      <t>キョ</t>
    </rPh>
    <rPh sb="1" eb="2">
      <t>セイ</t>
    </rPh>
    <rPh sb="2" eb="3">
      <t>マチ</t>
    </rPh>
    <rPh sb="3" eb="5">
      <t>オオアザ</t>
    </rPh>
    <rPh sb="5" eb="7">
      <t>シュウリ</t>
    </rPh>
    <rPh sb="7" eb="8">
      <t>タ</t>
    </rPh>
    <phoneticPr fontId="3"/>
  </si>
  <si>
    <t>巨勢町大字東西</t>
    <rPh sb="0" eb="1">
      <t>キョ</t>
    </rPh>
    <rPh sb="1" eb="2">
      <t>セイ</t>
    </rPh>
    <rPh sb="2" eb="3">
      <t>マチ</t>
    </rPh>
    <rPh sb="3" eb="5">
      <t>オオアザ</t>
    </rPh>
    <rPh sb="5" eb="7">
      <t>トウザイ</t>
    </rPh>
    <phoneticPr fontId="3"/>
  </si>
  <si>
    <t>巨勢町大字牛島</t>
    <rPh sb="0" eb="1">
      <t>キョ</t>
    </rPh>
    <rPh sb="1" eb="2">
      <t>セイ</t>
    </rPh>
    <rPh sb="2" eb="3">
      <t>マチ</t>
    </rPh>
    <rPh sb="3" eb="5">
      <t>オオアザ</t>
    </rPh>
    <rPh sb="5" eb="7">
      <t>ウシジマ</t>
    </rPh>
    <phoneticPr fontId="3"/>
  </si>
  <si>
    <t>巨勢町小計</t>
    <rPh sb="2" eb="3">
      <t>マチ</t>
    </rPh>
    <rPh sb="3" eb="5">
      <t>ショウケイ</t>
    </rPh>
    <phoneticPr fontId="3"/>
  </si>
  <si>
    <t>高木瀬町大字東高木</t>
    <rPh sb="0" eb="2">
      <t>タカギ</t>
    </rPh>
    <rPh sb="2" eb="3">
      <t>セ</t>
    </rPh>
    <rPh sb="3" eb="4">
      <t>マチ</t>
    </rPh>
    <rPh sb="4" eb="6">
      <t>オオアザ</t>
    </rPh>
    <rPh sb="6" eb="7">
      <t>ヒガシ</t>
    </rPh>
    <rPh sb="7" eb="9">
      <t>タカギ</t>
    </rPh>
    <phoneticPr fontId="3"/>
  </si>
  <si>
    <t>高木瀬町大字長瀬</t>
    <rPh sb="0" eb="2">
      <t>タカギ</t>
    </rPh>
    <rPh sb="2" eb="3">
      <t>セ</t>
    </rPh>
    <rPh sb="3" eb="4">
      <t>マチ</t>
    </rPh>
    <rPh sb="4" eb="6">
      <t>オオアザ</t>
    </rPh>
    <rPh sb="6" eb="8">
      <t>ナガセ</t>
    </rPh>
    <phoneticPr fontId="3"/>
  </si>
  <si>
    <t>高木瀬町小計</t>
    <rPh sb="3" eb="4">
      <t>マチ</t>
    </rPh>
    <rPh sb="4" eb="6">
      <t>ショウケイ</t>
    </rPh>
    <phoneticPr fontId="3"/>
  </si>
  <si>
    <t>八戸溝一丁目</t>
    <rPh sb="3" eb="4">
      <t>1</t>
    </rPh>
    <phoneticPr fontId="3"/>
  </si>
  <si>
    <t>八戸溝二丁目</t>
    <rPh sb="3" eb="4">
      <t>2</t>
    </rPh>
    <phoneticPr fontId="3"/>
  </si>
  <si>
    <t>八戸溝三丁目</t>
    <rPh sb="3" eb="4">
      <t>3</t>
    </rPh>
    <phoneticPr fontId="3"/>
  </si>
  <si>
    <t>若宮一丁目</t>
    <rPh sb="2" eb="3">
      <t>1</t>
    </rPh>
    <phoneticPr fontId="3"/>
  </si>
  <si>
    <t>若宮二丁目</t>
    <rPh sb="2" eb="3">
      <t>2</t>
    </rPh>
    <phoneticPr fontId="3"/>
  </si>
  <si>
    <t>若宮三丁目</t>
    <rPh sb="2" eb="3">
      <t>3</t>
    </rPh>
    <phoneticPr fontId="3"/>
  </si>
  <si>
    <t>若楠一丁目</t>
    <rPh sb="2" eb="3">
      <t>1</t>
    </rPh>
    <phoneticPr fontId="3"/>
  </si>
  <si>
    <t>若楠二丁目</t>
    <rPh sb="2" eb="3">
      <t>2</t>
    </rPh>
    <phoneticPr fontId="3"/>
  </si>
  <si>
    <t>若楠三丁目</t>
    <rPh sb="2" eb="3">
      <t>3</t>
    </rPh>
    <phoneticPr fontId="3"/>
  </si>
  <si>
    <t>高木瀬東一丁目</t>
    <rPh sb="4" eb="5">
      <t>1</t>
    </rPh>
    <phoneticPr fontId="3"/>
  </si>
  <si>
    <t>高木瀬東二丁目</t>
    <rPh sb="4" eb="7">
      <t>2チョウメ</t>
    </rPh>
    <phoneticPr fontId="3"/>
  </si>
  <si>
    <t>高木瀬東三丁目</t>
    <rPh sb="4" eb="5">
      <t>3</t>
    </rPh>
    <phoneticPr fontId="3"/>
  </si>
  <si>
    <t>高木瀬東四丁目</t>
    <rPh sb="4" eb="5">
      <t>4</t>
    </rPh>
    <phoneticPr fontId="3"/>
  </si>
  <si>
    <t>高木瀬東五丁目</t>
    <rPh sb="4" eb="5">
      <t>5</t>
    </rPh>
    <phoneticPr fontId="3"/>
  </si>
  <si>
    <t>高木瀬東六丁目</t>
    <rPh sb="4" eb="5">
      <t>6</t>
    </rPh>
    <phoneticPr fontId="3"/>
  </si>
  <si>
    <t>高木瀬西一丁目</t>
    <rPh sb="4" eb="5">
      <t>1</t>
    </rPh>
    <phoneticPr fontId="3"/>
  </si>
  <si>
    <t>高木瀬西二丁目</t>
    <rPh sb="4" eb="5">
      <t>2</t>
    </rPh>
    <phoneticPr fontId="3"/>
  </si>
  <si>
    <t>高木瀬西三丁目</t>
    <rPh sb="4" eb="5">
      <t>3</t>
    </rPh>
    <phoneticPr fontId="3"/>
  </si>
  <si>
    <t>高木瀬西四丁目</t>
    <rPh sb="4" eb="5">
      <t>4</t>
    </rPh>
    <phoneticPr fontId="3"/>
  </si>
  <si>
    <t>高木瀬西五丁目</t>
    <rPh sb="4" eb="5">
      <t>5</t>
    </rPh>
    <phoneticPr fontId="3"/>
  </si>
  <si>
    <t>高木瀬西六丁目</t>
    <rPh sb="4" eb="5">
      <t>6</t>
    </rPh>
    <phoneticPr fontId="3"/>
  </si>
  <si>
    <t>鍋島一丁目</t>
    <rPh sb="2" eb="3">
      <t>1</t>
    </rPh>
    <phoneticPr fontId="3"/>
  </si>
  <si>
    <t>鍋島二丁目</t>
    <rPh sb="2" eb="3">
      <t>2</t>
    </rPh>
    <phoneticPr fontId="3"/>
  </si>
  <si>
    <t>鍋島三丁目</t>
    <rPh sb="2" eb="3">
      <t>3</t>
    </rPh>
    <phoneticPr fontId="3"/>
  </si>
  <si>
    <t>鍋島四丁目</t>
    <rPh sb="2" eb="3">
      <t>4</t>
    </rPh>
    <phoneticPr fontId="3"/>
  </si>
  <si>
    <t>鍋島五丁目</t>
    <rPh sb="2" eb="3">
      <t>5</t>
    </rPh>
    <phoneticPr fontId="3"/>
  </si>
  <si>
    <t>鍋島六丁目</t>
    <rPh sb="2" eb="3">
      <t>6</t>
    </rPh>
    <phoneticPr fontId="3"/>
  </si>
  <si>
    <t>開成一丁目</t>
    <rPh sb="2" eb="3">
      <t>1</t>
    </rPh>
    <phoneticPr fontId="3"/>
  </si>
  <si>
    <t>開成二丁目</t>
    <rPh sb="2" eb="4">
      <t>2チョウ</t>
    </rPh>
    <phoneticPr fontId="3"/>
  </si>
  <si>
    <t>開成三丁目</t>
    <rPh sb="2" eb="3">
      <t>3</t>
    </rPh>
    <phoneticPr fontId="3"/>
  </si>
  <si>
    <t>開成四丁目</t>
    <rPh sb="2" eb="3">
      <t>4</t>
    </rPh>
    <phoneticPr fontId="3"/>
  </si>
  <si>
    <t>開成五丁目</t>
    <rPh sb="2" eb="4">
      <t>5チョウ</t>
    </rPh>
    <phoneticPr fontId="3"/>
  </si>
  <si>
    <t>開成六丁目</t>
    <rPh sb="2" eb="3">
      <t>6</t>
    </rPh>
    <phoneticPr fontId="3"/>
  </si>
  <si>
    <t>光一丁目</t>
    <rPh sb="1" eb="2">
      <t>1</t>
    </rPh>
    <phoneticPr fontId="3"/>
  </si>
  <si>
    <t>光二丁目</t>
    <rPh sb="1" eb="2">
      <t>2</t>
    </rPh>
    <phoneticPr fontId="3"/>
  </si>
  <si>
    <t>光三丁目</t>
    <rPh sb="1" eb="2">
      <t>3</t>
    </rPh>
    <phoneticPr fontId="3"/>
  </si>
  <si>
    <t>木原一丁目</t>
    <rPh sb="2" eb="3">
      <t>1</t>
    </rPh>
    <phoneticPr fontId="3"/>
  </si>
  <si>
    <t>木原二丁目</t>
    <rPh sb="2" eb="3">
      <t>2</t>
    </rPh>
    <phoneticPr fontId="3"/>
  </si>
  <si>
    <t>木原三丁目</t>
    <rPh sb="2" eb="3">
      <t>3</t>
    </rPh>
    <phoneticPr fontId="3"/>
  </si>
  <si>
    <t>兵庫南一丁目</t>
    <rPh sb="3" eb="4">
      <t>1</t>
    </rPh>
    <phoneticPr fontId="3"/>
  </si>
  <si>
    <t>兵庫南二丁目</t>
    <rPh sb="3" eb="4">
      <t>2</t>
    </rPh>
    <phoneticPr fontId="3"/>
  </si>
  <si>
    <t>兵庫南三丁目</t>
    <rPh sb="3" eb="4">
      <t>3</t>
    </rPh>
    <phoneticPr fontId="3"/>
  </si>
  <si>
    <t>兵庫南四丁目</t>
    <rPh sb="3" eb="4">
      <t>4</t>
    </rPh>
    <phoneticPr fontId="3"/>
  </si>
  <si>
    <t>南佐賀一丁目</t>
    <rPh sb="3" eb="4">
      <t>1</t>
    </rPh>
    <phoneticPr fontId="3"/>
  </si>
  <si>
    <t>南佐賀二丁目</t>
    <rPh sb="3" eb="4">
      <t>2</t>
    </rPh>
    <phoneticPr fontId="3"/>
  </si>
  <si>
    <t>南佐賀三丁目</t>
    <rPh sb="3" eb="4">
      <t>3</t>
    </rPh>
    <phoneticPr fontId="3"/>
  </si>
  <si>
    <t>新栄東一丁目</t>
    <rPh sb="0" eb="2">
      <t>シンエイ</t>
    </rPh>
    <rPh sb="2" eb="3">
      <t>ヒガシ</t>
    </rPh>
    <rPh sb="3" eb="4">
      <t>1</t>
    </rPh>
    <phoneticPr fontId="3"/>
  </si>
  <si>
    <t>新栄東二丁目</t>
    <rPh sb="0" eb="2">
      <t>シンエイ</t>
    </rPh>
    <rPh sb="2" eb="3">
      <t>ヒガシ</t>
    </rPh>
    <rPh sb="3" eb="4">
      <t>2</t>
    </rPh>
    <rPh sb="4" eb="6">
      <t>イッチョウメ</t>
    </rPh>
    <phoneticPr fontId="3"/>
  </si>
  <si>
    <t>新栄東三丁目</t>
    <rPh sb="0" eb="2">
      <t>シンエイ</t>
    </rPh>
    <rPh sb="2" eb="3">
      <t>ヒガシ</t>
    </rPh>
    <rPh sb="3" eb="4">
      <t>3</t>
    </rPh>
    <rPh sb="4" eb="6">
      <t>イッチョウメ</t>
    </rPh>
    <phoneticPr fontId="3"/>
  </si>
  <si>
    <t>新栄東四丁目</t>
    <rPh sb="0" eb="2">
      <t>シンエイ</t>
    </rPh>
    <rPh sb="2" eb="3">
      <t>ヒガシ</t>
    </rPh>
    <rPh sb="3" eb="4">
      <t>4</t>
    </rPh>
    <rPh sb="4" eb="6">
      <t>イッチョウメ</t>
    </rPh>
    <phoneticPr fontId="3"/>
  </si>
  <si>
    <t>新栄西一丁目</t>
    <rPh sb="0" eb="2">
      <t>シンエイ</t>
    </rPh>
    <rPh sb="2" eb="3">
      <t>ニシ</t>
    </rPh>
    <rPh sb="3" eb="4">
      <t>1</t>
    </rPh>
    <phoneticPr fontId="3"/>
  </si>
  <si>
    <t>新栄西二丁目</t>
    <rPh sb="0" eb="2">
      <t>シンエイ</t>
    </rPh>
    <rPh sb="2" eb="3">
      <t>ニシ</t>
    </rPh>
    <rPh sb="3" eb="4">
      <t>2</t>
    </rPh>
    <rPh sb="4" eb="6">
      <t>イッチョウメ</t>
    </rPh>
    <phoneticPr fontId="3"/>
  </si>
  <si>
    <t>兵庫北一丁目</t>
    <rPh sb="0" eb="2">
      <t>ヒョウゴ</t>
    </rPh>
    <rPh sb="2" eb="3">
      <t>キタ</t>
    </rPh>
    <rPh sb="3" eb="6">
      <t>イッチョウメ</t>
    </rPh>
    <phoneticPr fontId="3"/>
  </si>
  <si>
    <t>兵庫北二丁目</t>
    <rPh sb="0" eb="2">
      <t>ヒョウゴ</t>
    </rPh>
    <rPh sb="2" eb="3">
      <t>キタ</t>
    </rPh>
    <rPh sb="3" eb="6">
      <t>ニチョウメ</t>
    </rPh>
    <phoneticPr fontId="3"/>
  </si>
  <si>
    <t>兵庫北三丁目</t>
    <rPh sb="0" eb="2">
      <t>ヒョウゴ</t>
    </rPh>
    <rPh sb="2" eb="3">
      <t>キタ</t>
    </rPh>
    <rPh sb="3" eb="6">
      <t>サンチョウメ</t>
    </rPh>
    <phoneticPr fontId="3"/>
  </si>
  <si>
    <t>兵庫北四丁目</t>
    <rPh sb="0" eb="2">
      <t>ヒョウゴ</t>
    </rPh>
    <rPh sb="2" eb="3">
      <t>キタ</t>
    </rPh>
    <rPh sb="3" eb="6">
      <t>ヨンチョウメ</t>
    </rPh>
    <phoneticPr fontId="3"/>
  </si>
  <si>
    <t>兵庫北五丁目</t>
    <rPh sb="0" eb="2">
      <t>ヒョウゴ</t>
    </rPh>
    <rPh sb="2" eb="3">
      <t>キタ</t>
    </rPh>
    <rPh sb="3" eb="6">
      <t>ゴチョウメ</t>
    </rPh>
    <phoneticPr fontId="3"/>
  </si>
  <si>
    <t>兵庫北六丁目</t>
    <rPh sb="0" eb="2">
      <t>ヒョウゴ</t>
    </rPh>
    <rPh sb="2" eb="3">
      <t>キタ</t>
    </rPh>
    <rPh sb="3" eb="6">
      <t>ロクチョウメ</t>
    </rPh>
    <phoneticPr fontId="3"/>
  </si>
  <si>
    <t>兵庫北七丁目</t>
    <rPh sb="0" eb="2">
      <t>ヒョウゴ</t>
    </rPh>
    <rPh sb="2" eb="3">
      <t>キタ</t>
    </rPh>
    <rPh sb="3" eb="6">
      <t>ナナチョウメ</t>
    </rPh>
    <phoneticPr fontId="3"/>
  </si>
  <si>
    <t>駅前中央一丁目</t>
    <rPh sb="4" eb="5">
      <t>1</t>
    </rPh>
    <phoneticPr fontId="3"/>
  </si>
  <si>
    <t>駅前中央二丁目</t>
    <rPh sb="4" eb="5">
      <t>2</t>
    </rPh>
    <phoneticPr fontId="3"/>
  </si>
  <si>
    <t>駅前中央三丁目</t>
    <rPh sb="4" eb="5">
      <t>3</t>
    </rPh>
    <phoneticPr fontId="3"/>
  </si>
  <si>
    <t>大財一丁目</t>
    <rPh sb="2" eb="3">
      <t>1</t>
    </rPh>
    <phoneticPr fontId="3"/>
  </si>
  <si>
    <t>大財二丁目</t>
    <rPh sb="2" eb="3">
      <t>2</t>
    </rPh>
    <phoneticPr fontId="3"/>
  </si>
  <si>
    <t>大財三丁目</t>
    <rPh sb="2" eb="3">
      <t>3</t>
    </rPh>
    <phoneticPr fontId="3"/>
  </si>
  <si>
    <t>大財四丁目</t>
    <rPh sb="2" eb="3">
      <t>4</t>
    </rPh>
    <phoneticPr fontId="3"/>
  </si>
  <si>
    <t>大財五丁目</t>
    <rPh sb="2" eb="3">
      <t>5</t>
    </rPh>
    <phoneticPr fontId="3"/>
  </si>
  <si>
    <t>大財六丁目</t>
    <rPh sb="2" eb="3">
      <t>6</t>
    </rPh>
    <phoneticPr fontId="3"/>
  </si>
  <si>
    <t>神園一丁目</t>
    <rPh sb="2" eb="3">
      <t>1</t>
    </rPh>
    <phoneticPr fontId="3"/>
  </si>
  <si>
    <t>神園二丁目</t>
    <rPh sb="2" eb="3">
      <t>2</t>
    </rPh>
    <phoneticPr fontId="3"/>
  </si>
  <si>
    <t>神園三丁目</t>
    <rPh sb="2" eb="3">
      <t>3</t>
    </rPh>
    <phoneticPr fontId="3"/>
  </si>
  <si>
    <t>神園四丁目</t>
    <rPh sb="2" eb="3">
      <t>4</t>
    </rPh>
    <phoneticPr fontId="3"/>
  </si>
  <si>
    <t>神園五丁目</t>
    <rPh sb="2" eb="3">
      <t>5</t>
    </rPh>
    <phoneticPr fontId="3"/>
  </si>
  <si>
    <t>神園六丁目</t>
    <rPh sb="2" eb="3">
      <t>6</t>
    </rPh>
    <phoneticPr fontId="3"/>
  </si>
  <si>
    <t>神野西一丁目</t>
    <rPh sb="3" eb="4">
      <t>1</t>
    </rPh>
    <phoneticPr fontId="3"/>
  </si>
  <si>
    <t>神野西二丁目</t>
    <rPh sb="3" eb="4">
      <t>2</t>
    </rPh>
    <phoneticPr fontId="3"/>
  </si>
  <si>
    <t>神野西三丁目</t>
    <rPh sb="3" eb="4">
      <t>3</t>
    </rPh>
    <phoneticPr fontId="3"/>
  </si>
  <si>
    <t>神野西四丁目</t>
    <rPh sb="3" eb="4">
      <t>4</t>
    </rPh>
    <phoneticPr fontId="3"/>
  </si>
  <si>
    <t>神野東一丁目</t>
    <rPh sb="3" eb="4">
      <t>1</t>
    </rPh>
    <phoneticPr fontId="3"/>
  </si>
  <si>
    <t>神野東二丁目</t>
    <rPh sb="3" eb="4">
      <t>2</t>
    </rPh>
    <phoneticPr fontId="3"/>
  </si>
  <si>
    <t>神野東三丁目</t>
    <rPh sb="3" eb="4">
      <t>3</t>
    </rPh>
    <phoneticPr fontId="3"/>
  </si>
  <si>
    <t>神野東四丁目</t>
    <rPh sb="3" eb="4">
      <t>4</t>
    </rPh>
    <phoneticPr fontId="3"/>
  </si>
  <si>
    <t>材木一丁目</t>
    <rPh sb="2" eb="3">
      <t>1</t>
    </rPh>
    <phoneticPr fontId="3"/>
  </si>
  <si>
    <t>材木二丁目</t>
    <rPh sb="2" eb="3">
      <t>2</t>
    </rPh>
    <phoneticPr fontId="3"/>
  </si>
  <si>
    <t>城内一丁目</t>
    <rPh sb="2" eb="3">
      <t>1</t>
    </rPh>
    <phoneticPr fontId="3"/>
  </si>
  <si>
    <t>城内二丁目</t>
    <rPh sb="2" eb="3">
      <t>2</t>
    </rPh>
    <phoneticPr fontId="3"/>
  </si>
  <si>
    <t>白山一丁目</t>
    <rPh sb="2" eb="3">
      <t>1</t>
    </rPh>
    <phoneticPr fontId="3"/>
  </si>
  <si>
    <t>白山二丁目</t>
    <rPh sb="2" eb="3">
      <t>2</t>
    </rPh>
    <phoneticPr fontId="3"/>
  </si>
  <si>
    <t>末広一丁目</t>
    <rPh sb="2" eb="3">
      <t>1</t>
    </rPh>
    <phoneticPr fontId="3"/>
  </si>
  <si>
    <t>末広二丁目</t>
    <rPh sb="2" eb="3">
      <t>2</t>
    </rPh>
    <phoneticPr fontId="3"/>
  </si>
  <si>
    <t>田代一丁目</t>
    <rPh sb="2" eb="3">
      <t>1</t>
    </rPh>
    <phoneticPr fontId="3"/>
  </si>
  <si>
    <t>田代二丁目</t>
    <rPh sb="2" eb="3">
      <t>2</t>
    </rPh>
    <phoneticPr fontId="3"/>
  </si>
  <si>
    <t>多布施一丁目</t>
    <rPh sb="3" eb="4">
      <t>1</t>
    </rPh>
    <phoneticPr fontId="3"/>
  </si>
  <si>
    <t>多布施二丁目</t>
    <rPh sb="3" eb="4">
      <t>2</t>
    </rPh>
    <phoneticPr fontId="3"/>
  </si>
  <si>
    <t>多布施三丁目</t>
    <rPh sb="3" eb="4">
      <t>3</t>
    </rPh>
    <phoneticPr fontId="3"/>
  </si>
  <si>
    <t>多布施四丁目</t>
    <rPh sb="3" eb="4">
      <t>4</t>
    </rPh>
    <phoneticPr fontId="3"/>
  </si>
  <si>
    <t>天神一丁目</t>
    <rPh sb="2" eb="3">
      <t>1</t>
    </rPh>
    <phoneticPr fontId="3"/>
  </si>
  <si>
    <t>天神二丁目</t>
    <rPh sb="2" eb="3">
      <t>2</t>
    </rPh>
    <phoneticPr fontId="3"/>
  </si>
  <si>
    <t>天神三丁目</t>
    <rPh sb="2" eb="3">
      <t>3</t>
    </rPh>
    <phoneticPr fontId="3"/>
  </si>
  <si>
    <t>天祐一丁目</t>
    <rPh sb="2" eb="3">
      <t>1</t>
    </rPh>
    <phoneticPr fontId="3"/>
  </si>
  <si>
    <t>天祐二丁目</t>
    <rPh sb="2" eb="3">
      <t>2</t>
    </rPh>
    <phoneticPr fontId="3"/>
  </si>
  <si>
    <t>唐人一丁目</t>
    <rPh sb="2" eb="3">
      <t>1</t>
    </rPh>
    <phoneticPr fontId="3"/>
  </si>
  <si>
    <t>唐人二丁目</t>
    <rPh sb="2" eb="3">
      <t>2</t>
    </rPh>
    <phoneticPr fontId="3"/>
  </si>
  <si>
    <t>西田代一丁目</t>
    <rPh sb="3" eb="4">
      <t>1</t>
    </rPh>
    <phoneticPr fontId="3"/>
  </si>
  <si>
    <t>西田代二丁目</t>
    <rPh sb="3" eb="4">
      <t>2</t>
    </rPh>
    <phoneticPr fontId="3"/>
  </si>
  <si>
    <t>日の出一丁目</t>
    <rPh sb="3" eb="4">
      <t>1</t>
    </rPh>
    <phoneticPr fontId="3"/>
  </si>
  <si>
    <t>日の出二丁目</t>
    <rPh sb="3" eb="4">
      <t>2</t>
    </rPh>
    <phoneticPr fontId="3"/>
  </si>
  <si>
    <t>松原一丁目</t>
    <rPh sb="2" eb="3">
      <t>1</t>
    </rPh>
    <phoneticPr fontId="3"/>
  </si>
  <si>
    <t>松原二丁目</t>
    <rPh sb="2" eb="3">
      <t>2</t>
    </rPh>
    <phoneticPr fontId="3"/>
  </si>
  <si>
    <t>松原三丁目</t>
    <rPh sb="2" eb="3">
      <t>3</t>
    </rPh>
    <phoneticPr fontId="3"/>
  </si>
  <si>
    <t>松原四丁目</t>
    <rPh sb="2" eb="3">
      <t>4</t>
    </rPh>
    <phoneticPr fontId="3"/>
  </si>
  <si>
    <t>水ヶ江一丁目</t>
    <rPh sb="3" eb="4">
      <t>1</t>
    </rPh>
    <phoneticPr fontId="3"/>
  </si>
  <si>
    <t>水ヶ江二丁目</t>
    <rPh sb="3" eb="4">
      <t>2</t>
    </rPh>
    <phoneticPr fontId="3"/>
  </si>
  <si>
    <t>水ヶ江三丁目</t>
    <rPh sb="3" eb="4">
      <t>3</t>
    </rPh>
    <phoneticPr fontId="3"/>
  </si>
  <si>
    <t>水ヶ江四丁目</t>
    <rPh sb="3" eb="4">
      <t>4</t>
    </rPh>
    <phoneticPr fontId="3"/>
  </si>
  <si>
    <t>水ヶ江五丁目</t>
    <rPh sb="3" eb="4">
      <t>5</t>
    </rPh>
    <phoneticPr fontId="3"/>
  </si>
  <si>
    <t>水ヶ江六丁目</t>
    <rPh sb="3" eb="4">
      <t>6</t>
    </rPh>
    <phoneticPr fontId="3"/>
  </si>
  <si>
    <t>八戸一丁目</t>
    <rPh sb="2" eb="3">
      <t>1</t>
    </rPh>
    <phoneticPr fontId="3"/>
  </si>
  <si>
    <t>八戸二丁目</t>
    <rPh sb="2" eb="3">
      <t>2</t>
    </rPh>
    <phoneticPr fontId="3"/>
  </si>
  <si>
    <t>兵庫町小計</t>
    <rPh sb="2" eb="3">
      <t>マチ</t>
    </rPh>
    <rPh sb="3" eb="5">
      <t>ショウケイ</t>
    </rPh>
    <phoneticPr fontId="3"/>
  </si>
  <si>
    <t>諸富町小計</t>
    <rPh sb="0" eb="1">
      <t>モロ</t>
    </rPh>
    <rPh sb="1" eb="2">
      <t>トミ</t>
    </rPh>
    <rPh sb="2" eb="3">
      <t>マチ</t>
    </rPh>
    <rPh sb="3" eb="5">
      <t>コバカリ</t>
    </rPh>
    <phoneticPr fontId="3"/>
  </si>
  <si>
    <t>大和町小計</t>
    <rPh sb="0" eb="1">
      <t>ダイ</t>
    </rPh>
    <rPh sb="1" eb="2">
      <t>ワ</t>
    </rPh>
    <rPh sb="2" eb="3">
      <t>マチ</t>
    </rPh>
    <rPh sb="3" eb="5">
      <t>コバカリ</t>
    </rPh>
    <phoneticPr fontId="3"/>
  </si>
  <si>
    <t>富士町小計</t>
    <rPh sb="0" eb="1">
      <t>トミ</t>
    </rPh>
    <rPh sb="1" eb="2">
      <t>シ</t>
    </rPh>
    <rPh sb="2" eb="3">
      <t>チョウ</t>
    </rPh>
    <phoneticPr fontId="3"/>
  </si>
  <si>
    <t>三瀬村小計</t>
    <rPh sb="0" eb="1">
      <t>サン</t>
    </rPh>
    <rPh sb="1" eb="2">
      <t>セ</t>
    </rPh>
    <rPh sb="2" eb="3">
      <t>ムラ</t>
    </rPh>
    <rPh sb="3" eb="5">
      <t>コバカリ</t>
    </rPh>
    <phoneticPr fontId="3"/>
  </si>
  <si>
    <t>川副町小計</t>
    <rPh sb="0" eb="1">
      <t>カワ</t>
    </rPh>
    <rPh sb="1" eb="2">
      <t>フク</t>
    </rPh>
    <rPh sb="2" eb="3">
      <t>マチ</t>
    </rPh>
    <rPh sb="3" eb="5">
      <t>ショウケイ</t>
    </rPh>
    <phoneticPr fontId="3"/>
  </si>
  <si>
    <t>東与賀町小計</t>
    <rPh sb="0" eb="1">
      <t>ヒガシ</t>
    </rPh>
    <rPh sb="1" eb="4">
      <t>ヨカマチ</t>
    </rPh>
    <rPh sb="4" eb="6">
      <t>ショウケイ</t>
    </rPh>
    <phoneticPr fontId="3"/>
  </si>
  <si>
    <t>久保田町小計</t>
    <rPh sb="0" eb="4">
      <t>クボタチョウ</t>
    </rPh>
    <rPh sb="4" eb="6">
      <t>ショウケイ</t>
    </rPh>
    <phoneticPr fontId="3"/>
  </si>
  <si>
    <t>　　 各月においては前月1日から末日までの数値。</t>
    <phoneticPr fontId="7"/>
  </si>
  <si>
    <t>注2）数値は, その地区内の小学校区人口の合計である。</t>
    <rPh sb="3" eb="5">
      <t>スウチ</t>
    </rPh>
    <rPh sb="10" eb="12">
      <t>チク</t>
    </rPh>
    <rPh sb="12" eb="13">
      <t>ナイ</t>
    </rPh>
    <rPh sb="14" eb="17">
      <t>ショウガッコウ</t>
    </rPh>
    <rPh sb="17" eb="18">
      <t>ク</t>
    </rPh>
    <rPh sb="18" eb="20">
      <t>ジンコウ</t>
    </rPh>
    <rPh sb="21" eb="23">
      <t>ゴウケイ</t>
    </rPh>
    <phoneticPr fontId="2"/>
  </si>
  <si>
    <t>諸富町大字大堂</t>
    <rPh sb="0" eb="2">
      <t>モロドミ</t>
    </rPh>
    <rPh sb="2" eb="3">
      <t>チョウ</t>
    </rPh>
    <rPh sb="3" eb="5">
      <t>オオアザ</t>
    </rPh>
    <phoneticPr fontId="1"/>
  </si>
  <si>
    <t>諸富町大字徳富</t>
    <rPh sb="0" eb="2">
      <t>モロドミ</t>
    </rPh>
    <rPh sb="2" eb="3">
      <t>チョウ</t>
    </rPh>
    <rPh sb="3" eb="5">
      <t>オオアザ</t>
    </rPh>
    <phoneticPr fontId="1"/>
  </si>
  <si>
    <t>諸富町大字諸富津</t>
    <rPh sb="0" eb="2">
      <t>モロドミ</t>
    </rPh>
    <rPh sb="2" eb="3">
      <t>チョウ</t>
    </rPh>
    <rPh sb="3" eb="5">
      <t>オオアザ</t>
    </rPh>
    <phoneticPr fontId="1"/>
  </si>
  <si>
    <t>諸富町大字寺井津</t>
    <rPh sb="0" eb="2">
      <t>モロドミ</t>
    </rPh>
    <rPh sb="2" eb="3">
      <t>チョウ</t>
    </rPh>
    <rPh sb="3" eb="5">
      <t>オオアザ</t>
    </rPh>
    <phoneticPr fontId="1"/>
  </si>
  <si>
    <t>諸富町大字為重</t>
    <rPh sb="0" eb="2">
      <t>モロドミ</t>
    </rPh>
    <rPh sb="2" eb="3">
      <t>チョウ</t>
    </rPh>
    <rPh sb="3" eb="5">
      <t>オオアザ</t>
    </rPh>
    <phoneticPr fontId="1"/>
  </si>
  <si>
    <t>諸富町大字山領</t>
    <rPh sb="0" eb="2">
      <t>モロドミ</t>
    </rPh>
    <rPh sb="2" eb="3">
      <t>チョウ</t>
    </rPh>
    <rPh sb="3" eb="5">
      <t>オオアザ</t>
    </rPh>
    <phoneticPr fontId="1"/>
  </si>
  <si>
    <t>三瀬村三瀬</t>
    <rPh sb="0" eb="2">
      <t>ミツセ</t>
    </rPh>
    <rPh sb="2" eb="3">
      <t>ムラ</t>
    </rPh>
    <rPh sb="3" eb="5">
      <t>サンセ</t>
    </rPh>
    <phoneticPr fontId="9"/>
  </si>
  <si>
    <t>三瀬村藤原</t>
    <rPh sb="0" eb="2">
      <t>ミツセ</t>
    </rPh>
    <rPh sb="2" eb="3">
      <t>ムラ</t>
    </rPh>
    <rPh sb="3" eb="5">
      <t>フジハラ</t>
    </rPh>
    <phoneticPr fontId="9"/>
  </si>
  <si>
    <t>三瀬村杠</t>
    <rPh sb="0" eb="2">
      <t>ミツセ</t>
    </rPh>
    <rPh sb="2" eb="3">
      <t>ムラ</t>
    </rPh>
    <rPh sb="3" eb="4">
      <t>ユズリハ</t>
    </rPh>
    <phoneticPr fontId="9"/>
  </si>
  <si>
    <t>単独世帯</t>
    <phoneticPr fontId="9"/>
  </si>
  <si>
    <t>総数
注）</t>
  </si>
  <si>
    <t>注）総数には「分類不能の世帯」を含む。</t>
    <phoneticPr fontId="7"/>
  </si>
  <si>
    <t>諸富町大字大堂</t>
    <rPh sb="0" eb="2">
      <t>モロドミ</t>
    </rPh>
    <rPh sb="2" eb="3">
      <t>チョウ</t>
    </rPh>
    <rPh sb="3" eb="5">
      <t>オオアザ</t>
    </rPh>
    <phoneticPr fontId="9"/>
  </si>
  <si>
    <t>諸富町大字徳富</t>
    <rPh sb="0" eb="2">
      <t>モロドミ</t>
    </rPh>
    <rPh sb="2" eb="3">
      <t>チョウ</t>
    </rPh>
    <rPh sb="3" eb="5">
      <t>オオアザ</t>
    </rPh>
    <phoneticPr fontId="9"/>
  </si>
  <si>
    <t>諸富町大字諸富津</t>
    <rPh sb="0" eb="2">
      <t>モロドミ</t>
    </rPh>
    <rPh sb="2" eb="3">
      <t>チョウ</t>
    </rPh>
    <rPh sb="3" eb="5">
      <t>オオアザ</t>
    </rPh>
    <phoneticPr fontId="9"/>
  </si>
  <si>
    <t>諸富町大字寺井津</t>
    <rPh sb="0" eb="2">
      <t>モロドミ</t>
    </rPh>
    <rPh sb="2" eb="3">
      <t>チョウ</t>
    </rPh>
    <rPh sb="3" eb="5">
      <t>オオアザ</t>
    </rPh>
    <phoneticPr fontId="9"/>
  </si>
  <si>
    <t>諸富町大字為重</t>
    <rPh sb="0" eb="2">
      <t>モロドミ</t>
    </rPh>
    <rPh sb="2" eb="3">
      <t>チョウ</t>
    </rPh>
    <rPh sb="3" eb="5">
      <t>オオアザ</t>
    </rPh>
    <phoneticPr fontId="9"/>
  </si>
  <si>
    <t>諸富町大字山領</t>
    <rPh sb="0" eb="2">
      <t>モロドミ</t>
    </rPh>
    <rPh sb="2" eb="3">
      <t>チョウ</t>
    </rPh>
    <rPh sb="3" eb="5">
      <t>オオアザ</t>
    </rPh>
    <phoneticPr fontId="9"/>
  </si>
  <si>
    <t>農林漁業・非農林漁業就業者</t>
    <phoneticPr fontId="9"/>
  </si>
  <si>
    <t>注2）外国人を含む。</t>
    <rPh sb="0" eb="1">
      <t>チュウ</t>
    </rPh>
    <phoneticPr fontId="29"/>
  </si>
  <si>
    <t>注3）転入および転出については, 届出月ではなく異動予定月で計上している。</t>
    <rPh sb="0" eb="1">
      <t>チュウ</t>
    </rPh>
    <rPh sb="3" eb="5">
      <t>テンニュウ</t>
    </rPh>
    <rPh sb="8" eb="10">
      <t>テンシュツ</t>
    </rPh>
    <rPh sb="17" eb="18">
      <t>トドケ</t>
    </rPh>
    <rPh sb="18" eb="19">
      <t>デ</t>
    </rPh>
    <rPh sb="19" eb="20">
      <t>ツキ</t>
    </rPh>
    <rPh sb="24" eb="26">
      <t>イドウ</t>
    </rPh>
    <rPh sb="26" eb="28">
      <t>ヨテイ</t>
    </rPh>
    <rPh sb="28" eb="29">
      <t>ツキ</t>
    </rPh>
    <rPh sb="30" eb="32">
      <t>ケイジョウ</t>
    </rPh>
    <phoneticPr fontId="29"/>
  </si>
  <si>
    <t xml:space="preserve">※2 727 </t>
    <phoneticPr fontId="2"/>
  </si>
  <si>
    <t xml:space="preserve">※6.1 </t>
    <phoneticPr fontId="7"/>
  </si>
  <si>
    <t xml:space="preserve">… </t>
  </si>
  <si>
    <t xml:space="preserve">…  </t>
  </si>
  <si>
    <t>生産年齢人口
(15～64歳)</t>
    <phoneticPr fontId="7"/>
  </si>
  <si>
    <t>年少人口
指数</t>
    <phoneticPr fontId="7"/>
  </si>
  <si>
    <t>老年人口
指数</t>
    <phoneticPr fontId="7"/>
  </si>
  <si>
    <t>従属人口
指数</t>
    <phoneticPr fontId="7"/>
  </si>
  <si>
    <t>人口集中地区</t>
    <phoneticPr fontId="7"/>
  </si>
  <si>
    <t>人口集中地区</t>
    <phoneticPr fontId="7"/>
  </si>
  <si>
    <t>人口集中地区</t>
    <phoneticPr fontId="7"/>
  </si>
  <si>
    <t>総数
注）</t>
    <phoneticPr fontId="7"/>
  </si>
  <si>
    <t>大正元年　</t>
    <phoneticPr fontId="7"/>
  </si>
  <si>
    <t>昭和元年　</t>
    <phoneticPr fontId="2"/>
  </si>
  <si>
    <t>非農林漁業
業    主
混合世帯</t>
    <phoneticPr fontId="2"/>
  </si>
  <si>
    <t>非農林漁業
業    主
混合世帯</t>
    <phoneticPr fontId="2"/>
  </si>
  <si>
    <t>非農林漁業
業　　主
混合世帯</t>
    <phoneticPr fontId="2"/>
  </si>
  <si>
    <t>令和元年　</t>
    <rPh sb="0" eb="2">
      <t>レイワ</t>
    </rPh>
    <rPh sb="2" eb="4">
      <t>ガンネン</t>
    </rPh>
    <phoneticPr fontId="7"/>
  </si>
  <si>
    <t>愛敬町</t>
    <phoneticPr fontId="3"/>
  </si>
  <si>
    <t>世　帯　数</t>
    <phoneticPr fontId="2"/>
  </si>
  <si>
    <t>世 帯 人 員</t>
    <phoneticPr fontId="2"/>
  </si>
  <si>
    <t>うち他市区町村
からの流入者</t>
    <rPh sb="2" eb="3">
      <t>タ</t>
    </rPh>
    <rPh sb="3" eb="5">
      <t>シク</t>
    </rPh>
    <rPh sb="5" eb="7">
      <t>チョウソン</t>
    </rPh>
    <rPh sb="11" eb="14">
      <t>リュウニュウシャ</t>
    </rPh>
    <phoneticPr fontId="9"/>
  </si>
  <si>
    <t>うち他市区町村
への流出者</t>
    <rPh sb="2" eb="3">
      <t>タ</t>
    </rPh>
    <rPh sb="3" eb="5">
      <t>シク</t>
    </rPh>
    <rPh sb="5" eb="7">
      <t>チョウソン</t>
    </rPh>
    <rPh sb="10" eb="13">
      <t>リュウシュツシャ</t>
    </rPh>
    <phoneticPr fontId="9"/>
  </si>
  <si>
    <t>注）総数には「不詳」を含む。</t>
    <rPh sb="7" eb="9">
      <t>フショウ</t>
    </rPh>
    <phoneticPr fontId="2"/>
  </si>
  <si>
    <t>西与賀</t>
    <phoneticPr fontId="7"/>
  </si>
  <si>
    <t>総　数</t>
    <rPh sb="0" eb="1">
      <t>ソウ</t>
    </rPh>
    <rPh sb="2" eb="3">
      <t>スウ</t>
    </rPh>
    <phoneticPr fontId="7"/>
  </si>
  <si>
    <t>県　内</t>
    <rPh sb="0" eb="1">
      <t>ケン</t>
    </rPh>
    <rPh sb="2" eb="3">
      <t>ウチ</t>
    </rPh>
    <phoneticPr fontId="7"/>
  </si>
  <si>
    <t>福岡県</t>
    <rPh sb="0" eb="3">
      <t>フクオカケン</t>
    </rPh>
    <phoneticPr fontId="7"/>
  </si>
  <si>
    <t>長崎県</t>
    <rPh sb="0" eb="3">
      <t>ナガサキケン</t>
    </rPh>
    <phoneticPr fontId="7"/>
  </si>
  <si>
    <t>熊本県</t>
    <rPh sb="0" eb="3">
      <t>クマモトケン</t>
    </rPh>
    <phoneticPr fontId="7"/>
  </si>
  <si>
    <t>その他の県</t>
    <rPh sb="2" eb="3">
      <t>タ</t>
    </rPh>
    <rPh sb="4" eb="5">
      <t>ケン</t>
    </rPh>
    <phoneticPr fontId="7"/>
  </si>
  <si>
    <t>　その他の市町村</t>
    <rPh sb="3" eb="4">
      <t>タ</t>
    </rPh>
    <rPh sb="5" eb="8">
      <t>シチョウソン</t>
    </rPh>
    <phoneticPr fontId="9"/>
  </si>
  <si>
    <t>　長崎市</t>
    <rPh sb="1" eb="4">
      <t>ナガサキシ</t>
    </rPh>
    <phoneticPr fontId="9"/>
  </si>
  <si>
    <t>　佐世保市</t>
    <rPh sb="1" eb="5">
      <t>サセボシ</t>
    </rPh>
    <phoneticPr fontId="9"/>
  </si>
  <si>
    <t>他　県</t>
    <rPh sb="0" eb="1">
      <t>ホカ</t>
    </rPh>
    <rPh sb="2" eb="3">
      <t>ケン</t>
    </rPh>
    <phoneticPr fontId="7"/>
  </si>
  <si>
    <t xml:space="preserve">      2</t>
    <phoneticPr fontId="7"/>
  </si>
  <si>
    <t xml:space="preserve">      3</t>
  </si>
  <si>
    <t xml:space="preserve">      4</t>
  </si>
  <si>
    <t xml:space="preserve">      5</t>
  </si>
  <si>
    <t xml:space="preserve">      6</t>
  </si>
  <si>
    <t xml:space="preserve">      7</t>
  </si>
  <si>
    <t xml:space="preserve">      8</t>
  </si>
  <si>
    <t xml:space="preserve">      9</t>
  </si>
  <si>
    <t xml:space="preserve">     10</t>
    <phoneticPr fontId="7"/>
  </si>
  <si>
    <t xml:space="preserve">     11</t>
  </si>
  <si>
    <t xml:space="preserve">     12</t>
    <phoneticPr fontId="7"/>
  </si>
  <si>
    <t>110歳～114歳</t>
    <rPh sb="3" eb="4">
      <t>サイ</t>
    </rPh>
    <rPh sb="8" eb="9">
      <t>サイ</t>
    </rPh>
    <phoneticPr fontId="3"/>
  </si>
  <si>
    <t xml:space="preserve">　　　　 2　 </t>
    <phoneticPr fontId="9"/>
  </si>
  <si>
    <t xml:space="preserve">　　　　 3　 </t>
    <phoneticPr fontId="9"/>
  </si>
  <si>
    <t xml:space="preserve">　　　　 4　 </t>
    <phoneticPr fontId="7"/>
  </si>
  <si>
    <t xml:space="preserve">　　　　 6　 </t>
    <phoneticPr fontId="7"/>
  </si>
  <si>
    <t xml:space="preserve">　　　　 7　 </t>
    <phoneticPr fontId="7"/>
  </si>
  <si>
    <t xml:space="preserve">　　　　 8　 </t>
    <phoneticPr fontId="7"/>
  </si>
  <si>
    <t xml:space="preserve">　　　　 9　 </t>
    <phoneticPr fontId="7"/>
  </si>
  <si>
    <t xml:space="preserve">　　　  10　 </t>
    <phoneticPr fontId="7"/>
  </si>
  <si>
    <t xml:space="preserve">　　　  11　 </t>
    <phoneticPr fontId="7"/>
  </si>
  <si>
    <t xml:space="preserve">　　　  12　 </t>
    <phoneticPr fontId="7"/>
  </si>
  <si>
    <t>　　 　 5　</t>
    <phoneticPr fontId="7"/>
  </si>
  <si>
    <t>注1）平成16年までは旧佐賀市の数値。平成17･18年は諸富町･大和町･富士町･三瀬村と合併後の数値。</t>
    <rPh sb="19" eb="21">
      <t>ヘイセイ</t>
    </rPh>
    <rPh sb="26" eb="27">
      <t>ネン</t>
    </rPh>
    <rPh sb="28" eb="30">
      <t>モロドミ</t>
    </rPh>
    <rPh sb="30" eb="31">
      <t>チョウ</t>
    </rPh>
    <rPh sb="32" eb="34">
      <t>ヤマト</t>
    </rPh>
    <rPh sb="34" eb="35">
      <t>チョウ</t>
    </rPh>
    <rPh sb="36" eb="38">
      <t>フジ</t>
    </rPh>
    <rPh sb="38" eb="39">
      <t>チョウ</t>
    </rPh>
    <rPh sb="40" eb="42">
      <t>ミツセ</t>
    </rPh>
    <rPh sb="42" eb="43">
      <t>ムラ</t>
    </rPh>
    <rPh sb="44" eb="46">
      <t>ガッペイ</t>
    </rPh>
    <rPh sb="46" eb="47">
      <t>ゴ</t>
    </rPh>
    <rPh sb="48" eb="50">
      <t>スウチ</t>
    </rPh>
    <phoneticPr fontId="2"/>
  </si>
  <si>
    <t>　　 平成19年からは川副町・東与賀町・久保田町と合併後の数値。</t>
    <rPh sb="13" eb="14">
      <t>マチ</t>
    </rPh>
    <rPh sb="18" eb="19">
      <t>チョウ</t>
    </rPh>
    <rPh sb="23" eb="24">
      <t>チョウ</t>
    </rPh>
    <phoneticPr fontId="2"/>
  </si>
  <si>
    <t>注3）※の数値は，数年間の増加数および増加率である。</t>
    <rPh sb="0" eb="1">
      <t>チュウ</t>
    </rPh>
    <phoneticPr fontId="7"/>
  </si>
  <si>
    <t>注1）各構造別人口には年齢不詳を含まない。よって, 総人口とは必ずしも一致しない。</t>
    <rPh sb="3" eb="4">
      <t>カク</t>
    </rPh>
    <rPh sb="4" eb="6">
      <t>コウゾウ</t>
    </rPh>
    <rPh sb="6" eb="7">
      <t>ベツ</t>
    </rPh>
    <rPh sb="7" eb="9">
      <t>ジンコウ</t>
    </rPh>
    <rPh sb="26" eb="29">
      <t>ソウジンコウ</t>
    </rPh>
    <rPh sb="31" eb="32">
      <t>カナラ</t>
    </rPh>
    <rPh sb="35" eb="37">
      <t>イッチ</t>
    </rPh>
    <phoneticPr fontId="2"/>
  </si>
  <si>
    <t>　　 年少人口指数＝0～14歳人口／15～64歳人口×100</t>
    <phoneticPr fontId="7"/>
  </si>
  <si>
    <t>　　 老年人口指数＝65歳以上人口／15～64歳人口×100</t>
    <phoneticPr fontId="7"/>
  </si>
  <si>
    <t>　　 従属人口指数＝(0～14歳人口＋65歳以上人口)／15～64歳人口×100</t>
    <phoneticPr fontId="7"/>
  </si>
  <si>
    <t>　　 老年化指数＝65歳以上人口／0～14歳人口×100</t>
    <phoneticPr fontId="7"/>
  </si>
  <si>
    <t>注1） 昭和30年4月1日に蓮池町21集落の内17集落が佐賀市と合併したため，昭和25年以前の人口は蓮池町の総数である。</t>
    <rPh sb="19" eb="21">
      <t>シュウラク</t>
    </rPh>
    <rPh sb="25" eb="27">
      <t>シュウラク</t>
    </rPh>
    <rPh sb="28" eb="31">
      <t>サガシ</t>
    </rPh>
    <phoneticPr fontId="2"/>
  </si>
  <si>
    <t>注1）専修学校専門課程(専門学校)・各種学校については，入学資格や修業年限によりいずれかの学校区分に含まれる。</t>
    <rPh sb="0" eb="1">
      <t>チュウ</t>
    </rPh>
    <phoneticPr fontId="9"/>
  </si>
  <si>
    <t>注2）専修学校高等課程(高等専修学校)を含む。</t>
    <rPh sb="0" eb="1">
      <t>チュウ</t>
    </rPh>
    <phoneticPr fontId="9"/>
  </si>
  <si>
    <t>注1）昭和55年～平成17年の常住人口は年齢｢不詳」を含まない。</t>
    <rPh sb="3" eb="5">
      <t>ショウワ</t>
    </rPh>
    <rPh sb="7" eb="8">
      <t>ネン</t>
    </rPh>
    <rPh sb="9" eb="11">
      <t>ヘイセイ</t>
    </rPh>
    <rPh sb="13" eb="14">
      <t>ネン</t>
    </rPh>
    <rPh sb="15" eb="17">
      <t>ジョウジュウ</t>
    </rPh>
    <rPh sb="17" eb="19">
      <t>ジンコウ</t>
    </rPh>
    <phoneticPr fontId="2"/>
  </si>
  <si>
    <t>注2）国勢調査・推計人口は各年10月1日，それ以外は12月31日現在の住民基本台帳人口である。</t>
    <rPh sb="23" eb="25">
      <t>イガイ</t>
    </rPh>
    <rPh sb="28" eb="29">
      <t>ガツ</t>
    </rPh>
    <rPh sb="31" eb="32">
      <t>ニチ</t>
    </rPh>
    <rPh sb="32" eb="34">
      <t>ゲンザイ</t>
    </rPh>
    <phoneticPr fontId="7"/>
  </si>
  <si>
    <t>注1）人口および世帯数は, 各年においては10月1日現在, 各月においては1日現在の数値。</t>
    <rPh sb="0" eb="1">
      <t>チュウ</t>
    </rPh>
    <rPh sb="3" eb="5">
      <t>ジンコウ</t>
    </rPh>
    <rPh sb="8" eb="11">
      <t>セタイスウ</t>
    </rPh>
    <rPh sb="14" eb="16">
      <t>カクトシ</t>
    </rPh>
    <rPh sb="23" eb="24">
      <t>ガツ</t>
    </rPh>
    <rPh sb="25" eb="28">
      <t>ニチゲンザイ</t>
    </rPh>
    <rPh sb="30" eb="32">
      <t>カクツキ</t>
    </rPh>
    <rPh sb="38" eb="39">
      <t>ニチ</t>
    </rPh>
    <rPh sb="39" eb="41">
      <t>ゲンザイ</t>
    </rPh>
    <rPh sb="42" eb="44">
      <t>スウチ</t>
    </rPh>
    <phoneticPr fontId="9"/>
  </si>
  <si>
    <t>注3）各指数の算出方法は以下の通りである。</t>
    <rPh sb="3" eb="4">
      <t>カク</t>
    </rPh>
    <rPh sb="4" eb="6">
      <t>シスウ</t>
    </rPh>
    <rPh sb="7" eb="9">
      <t>サンシュツ</t>
    </rPh>
    <rPh sb="9" eb="11">
      <t>ホウホウ</t>
    </rPh>
    <rPh sb="12" eb="14">
      <t>イカ</t>
    </rPh>
    <rPh sb="15" eb="16">
      <t>トオ</t>
    </rPh>
    <phoneticPr fontId="2"/>
  </si>
  <si>
    <t>　　  2</t>
    <phoneticPr fontId="7"/>
  </si>
  <si>
    <t>　　  3</t>
  </si>
  <si>
    <t>　　  4</t>
  </si>
  <si>
    <t>　　  5</t>
  </si>
  <si>
    <t>　　  6</t>
  </si>
  <si>
    <t>　　  7</t>
  </si>
  <si>
    <t>　　  8</t>
  </si>
  <si>
    <t>　　  9</t>
  </si>
  <si>
    <t>　　 10</t>
    <phoneticPr fontId="7"/>
  </si>
  <si>
    <t>　　 11</t>
  </si>
  <si>
    <t>　　 12</t>
  </si>
  <si>
    <t xml:space="preserve">      2</t>
  </si>
  <si>
    <t xml:space="preserve">     10</t>
  </si>
  <si>
    <t xml:space="preserve">     12</t>
  </si>
  <si>
    <t>　　人口5,000人以上を有する地域を指す。</t>
    <rPh sb="2" eb="4">
      <t>ジンコウ</t>
    </rPh>
    <rPh sb="9" eb="10">
      <t>ニン</t>
    </rPh>
    <rPh sb="10" eb="12">
      <t>イジョウ</t>
    </rPh>
    <rPh sb="13" eb="14">
      <t>ユウ</t>
    </rPh>
    <rPh sb="16" eb="18">
      <t>チイキ</t>
    </rPh>
    <rPh sb="19" eb="20">
      <t>サ</t>
    </rPh>
    <phoneticPr fontId="7"/>
  </si>
  <si>
    <t>各年9月30日現在</t>
    <rPh sb="0" eb="2">
      <t>カクネン</t>
    </rPh>
    <rPh sb="3" eb="4">
      <t>ガツ</t>
    </rPh>
    <rPh sb="6" eb="7">
      <t>ニチ</t>
    </rPh>
    <rPh sb="7" eb="9">
      <t>ゲンザイ</t>
    </rPh>
    <phoneticPr fontId="2"/>
  </si>
  <si>
    <t>注）人口集中地区とは，国勢調査区を単位地域として，人口密度が1㎢当たり4,000人以上の調査区が隣接して</t>
    <rPh sb="0" eb="1">
      <t>チュウ</t>
    </rPh>
    <rPh sb="2" eb="4">
      <t>ジンコウ</t>
    </rPh>
    <rPh sb="4" eb="6">
      <t>シュウチュウ</t>
    </rPh>
    <rPh sb="6" eb="8">
      <t>チク</t>
    </rPh>
    <rPh sb="11" eb="13">
      <t>コクセイ</t>
    </rPh>
    <rPh sb="13" eb="15">
      <t>チョウサ</t>
    </rPh>
    <rPh sb="15" eb="16">
      <t>ク</t>
    </rPh>
    <rPh sb="17" eb="19">
      <t>タンイ</t>
    </rPh>
    <rPh sb="19" eb="21">
      <t>チイキ</t>
    </rPh>
    <rPh sb="25" eb="27">
      <t>ジンコウ</t>
    </rPh>
    <rPh sb="27" eb="29">
      <t>ミツド</t>
    </rPh>
    <rPh sb="32" eb="33">
      <t>ア</t>
    </rPh>
    <rPh sb="40" eb="41">
      <t>ニン</t>
    </rPh>
    <rPh sb="41" eb="43">
      <t>イジョウ</t>
    </rPh>
    <rPh sb="44" eb="47">
      <t>チョウサク</t>
    </rPh>
    <rPh sb="48" eb="50">
      <t>リンセツ</t>
    </rPh>
    <phoneticPr fontId="7"/>
  </si>
  <si>
    <t>各年10月1日現在</t>
    <rPh sb="0" eb="2">
      <t>カクネン</t>
    </rPh>
    <rPh sb="4" eb="5">
      <t>ガツ</t>
    </rPh>
    <rPh sb="6" eb="7">
      <t>ニチ</t>
    </rPh>
    <rPh sb="7" eb="9">
      <t>ゲンザイ</t>
    </rPh>
    <phoneticPr fontId="7"/>
  </si>
  <si>
    <t xml:space="preserve">注2）自然動態および社会動態は, 各年においては前年10月1日から当年9月30日まで, </t>
    <rPh sb="0" eb="1">
      <t>チュウ</t>
    </rPh>
    <rPh sb="3" eb="5">
      <t>シゼン</t>
    </rPh>
    <rPh sb="5" eb="7">
      <t>ドウタイ</t>
    </rPh>
    <rPh sb="10" eb="12">
      <t>シャカイ</t>
    </rPh>
    <rPh sb="12" eb="14">
      <t>ドウタイ</t>
    </rPh>
    <rPh sb="17" eb="19">
      <t>カクネン</t>
    </rPh>
    <rPh sb="24" eb="26">
      <t>ゼンネン</t>
    </rPh>
    <rPh sb="28" eb="29">
      <t>ガツ</t>
    </rPh>
    <rPh sb="30" eb="31">
      <t>ニチ</t>
    </rPh>
    <rPh sb="33" eb="35">
      <t>トウネン</t>
    </rPh>
    <rPh sb="36" eb="37">
      <t>ガツ</t>
    </rPh>
    <rPh sb="39" eb="40">
      <t>ニチ</t>
    </rPh>
    <phoneticPr fontId="9"/>
  </si>
  <si>
    <t>　 2　</t>
  </si>
  <si>
    <t>総　数</t>
    <rPh sb="0" eb="1">
      <t>ソウ</t>
    </rPh>
    <rPh sb="2" eb="3">
      <t>スウ</t>
    </rPh>
    <phoneticPr fontId="2"/>
  </si>
  <si>
    <t>小計</t>
    <phoneticPr fontId="3"/>
  </si>
  <si>
    <t>西川副</t>
    <rPh sb="0" eb="3">
      <t>ニシカワソエ</t>
    </rPh>
    <phoneticPr fontId="2"/>
  </si>
  <si>
    <t xml:space="preserve">　　 区　分
 年　次 </t>
    <rPh sb="3" eb="4">
      <t>ク</t>
    </rPh>
    <rPh sb="5" eb="6">
      <t>ブン</t>
    </rPh>
    <rPh sb="11" eb="12">
      <t>ネン</t>
    </rPh>
    <rPh sb="13" eb="14">
      <t>ジ</t>
    </rPh>
    <phoneticPr fontId="2"/>
  </si>
  <si>
    <t>校区・男女別</t>
    <rPh sb="0" eb="2">
      <t>コウク</t>
    </rPh>
    <rPh sb="3" eb="5">
      <t>ダンジョ</t>
    </rPh>
    <rPh sb="5" eb="6">
      <t>ベツ</t>
    </rPh>
    <phoneticPr fontId="7"/>
  </si>
  <si>
    <t>資料：市民生活課</t>
    <phoneticPr fontId="7"/>
  </si>
  <si>
    <t>唐津市</t>
    <rPh sb="0" eb="3">
      <t>カラツシ</t>
    </rPh>
    <phoneticPr fontId="9"/>
  </si>
  <si>
    <t>鳥栖市</t>
    <rPh sb="0" eb="3">
      <t>トスシ</t>
    </rPh>
    <phoneticPr fontId="9"/>
  </si>
  <si>
    <t>多久市</t>
    <rPh sb="0" eb="3">
      <t>タクシ</t>
    </rPh>
    <phoneticPr fontId="9"/>
  </si>
  <si>
    <t>伊万里市</t>
    <rPh sb="0" eb="4">
      <t>イマリシ</t>
    </rPh>
    <phoneticPr fontId="9"/>
  </si>
  <si>
    <t>武雄市</t>
    <rPh sb="0" eb="3">
      <t>タケオシ</t>
    </rPh>
    <phoneticPr fontId="9"/>
  </si>
  <si>
    <t>鹿島市</t>
    <rPh sb="0" eb="3">
      <t>カシマシ</t>
    </rPh>
    <phoneticPr fontId="9"/>
  </si>
  <si>
    <t>小城市</t>
    <rPh sb="0" eb="3">
      <t>オギシ</t>
    </rPh>
    <phoneticPr fontId="9"/>
  </si>
  <si>
    <t>嬉野市</t>
    <rPh sb="0" eb="2">
      <t>ウレシノ</t>
    </rPh>
    <rPh sb="2" eb="3">
      <t>シ</t>
    </rPh>
    <phoneticPr fontId="9"/>
  </si>
  <si>
    <t>神埼市</t>
    <rPh sb="0" eb="2">
      <t>カンザキ</t>
    </rPh>
    <rPh sb="2" eb="3">
      <t>シ</t>
    </rPh>
    <phoneticPr fontId="9"/>
  </si>
  <si>
    <t>吉野ヶ里町</t>
    <rPh sb="0" eb="4">
      <t>ヨシノガリ</t>
    </rPh>
    <rPh sb="4" eb="5">
      <t>マチ</t>
    </rPh>
    <phoneticPr fontId="9"/>
  </si>
  <si>
    <t>基山町</t>
    <rPh sb="0" eb="3">
      <t>キヤマチョウ</t>
    </rPh>
    <phoneticPr fontId="9"/>
  </si>
  <si>
    <t>上峰町</t>
    <rPh sb="0" eb="3">
      <t>カミミネチョウ</t>
    </rPh>
    <phoneticPr fontId="9"/>
  </si>
  <si>
    <t>みやき町</t>
    <rPh sb="3" eb="4">
      <t>チョウ</t>
    </rPh>
    <phoneticPr fontId="9"/>
  </si>
  <si>
    <t>玄海町</t>
    <rPh sb="0" eb="2">
      <t>ゲンカイ</t>
    </rPh>
    <rPh sb="2" eb="3">
      <t>マチ</t>
    </rPh>
    <phoneticPr fontId="9"/>
  </si>
  <si>
    <t>有田町</t>
    <rPh sb="0" eb="2">
      <t>アリタ</t>
    </rPh>
    <rPh sb="2" eb="3">
      <t>マチ</t>
    </rPh>
    <phoneticPr fontId="9"/>
  </si>
  <si>
    <t>大町町</t>
    <rPh sb="0" eb="1">
      <t>オオ</t>
    </rPh>
    <rPh sb="1" eb="2">
      <t>マチ</t>
    </rPh>
    <rPh sb="2" eb="3">
      <t>チョウ</t>
    </rPh>
    <phoneticPr fontId="9"/>
  </si>
  <si>
    <t>江北町</t>
    <rPh sb="0" eb="2">
      <t>コウホク</t>
    </rPh>
    <rPh sb="2" eb="3">
      <t>マチ</t>
    </rPh>
    <phoneticPr fontId="9"/>
  </si>
  <si>
    <t>白石町</t>
    <rPh sb="0" eb="2">
      <t>シロイシ</t>
    </rPh>
    <rPh sb="2" eb="3">
      <t>チョウ</t>
    </rPh>
    <phoneticPr fontId="9"/>
  </si>
  <si>
    <t>太良町</t>
    <rPh sb="0" eb="3">
      <t>タラチョウ</t>
    </rPh>
    <phoneticPr fontId="9"/>
  </si>
  <si>
    <t>東区</t>
    <rPh sb="0" eb="1">
      <t>ヒガシ</t>
    </rPh>
    <rPh sb="1" eb="2">
      <t>ク</t>
    </rPh>
    <phoneticPr fontId="9"/>
  </si>
  <si>
    <t>博多区</t>
    <rPh sb="0" eb="1">
      <t>ヒロシ</t>
    </rPh>
    <rPh sb="1" eb="2">
      <t>タ</t>
    </rPh>
    <rPh sb="2" eb="3">
      <t>ク</t>
    </rPh>
    <phoneticPr fontId="9"/>
  </si>
  <si>
    <t>中央区</t>
    <rPh sb="0" eb="1">
      <t>ナカ</t>
    </rPh>
    <rPh sb="1" eb="2">
      <t>ヒサシ</t>
    </rPh>
    <rPh sb="2" eb="3">
      <t>ク</t>
    </rPh>
    <phoneticPr fontId="9"/>
  </si>
  <si>
    <t>南区</t>
    <rPh sb="0" eb="1">
      <t>ミナミ</t>
    </rPh>
    <rPh sb="1" eb="2">
      <t>ク</t>
    </rPh>
    <phoneticPr fontId="9"/>
  </si>
  <si>
    <t>西区</t>
    <rPh sb="0" eb="1">
      <t>ニシ</t>
    </rPh>
    <rPh sb="1" eb="2">
      <t>ク</t>
    </rPh>
    <phoneticPr fontId="9"/>
  </si>
  <si>
    <t>城南区</t>
    <rPh sb="0" eb="1">
      <t>シロ</t>
    </rPh>
    <rPh sb="1" eb="2">
      <t>ミナミ</t>
    </rPh>
    <rPh sb="2" eb="3">
      <t>ク</t>
    </rPh>
    <phoneticPr fontId="9"/>
  </si>
  <si>
    <t>早良区</t>
    <rPh sb="0" eb="1">
      <t>ハヤ</t>
    </rPh>
    <rPh sb="1" eb="2">
      <t>リョウ</t>
    </rPh>
    <rPh sb="2" eb="3">
      <t>ク</t>
    </rPh>
    <phoneticPr fontId="9"/>
  </si>
  <si>
    <t>大牟田市</t>
    <rPh sb="0" eb="4">
      <t>オオムタシ</t>
    </rPh>
    <phoneticPr fontId="9"/>
  </si>
  <si>
    <t>柳川市</t>
    <rPh sb="0" eb="3">
      <t>ヤナガワシ</t>
    </rPh>
    <phoneticPr fontId="9"/>
  </si>
  <si>
    <t>八女市</t>
    <rPh sb="0" eb="3">
      <t>ヤメシ</t>
    </rPh>
    <phoneticPr fontId="9"/>
  </si>
  <si>
    <t>筑後市</t>
    <rPh sb="0" eb="3">
      <t>チクゴシ</t>
    </rPh>
    <phoneticPr fontId="9"/>
  </si>
  <si>
    <t>大川市</t>
    <rPh sb="0" eb="3">
      <t>オオカワシ</t>
    </rPh>
    <phoneticPr fontId="9"/>
  </si>
  <si>
    <t>小郡市</t>
    <rPh sb="0" eb="3">
      <t>オゴオリシ</t>
    </rPh>
    <phoneticPr fontId="9"/>
  </si>
  <si>
    <t>筑紫野市</t>
    <rPh sb="0" eb="4">
      <t>チクシノシ</t>
    </rPh>
    <phoneticPr fontId="9"/>
  </si>
  <si>
    <t>春日市</t>
    <rPh sb="0" eb="3">
      <t>カスガシ</t>
    </rPh>
    <phoneticPr fontId="9"/>
  </si>
  <si>
    <t>大野城市</t>
    <rPh sb="0" eb="4">
      <t>オオノジョウシ</t>
    </rPh>
    <phoneticPr fontId="9"/>
  </si>
  <si>
    <t>太宰府市</t>
    <rPh sb="0" eb="4">
      <t>ダザイフシ</t>
    </rPh>
    <phoneticPr fontId="9"/>
  </si>
  <si>
    <t>大木町</t>
    <rPh sb="0" eb="2">
      <t>オオキ</t>
    </rPh>
    <rPh sb="2" eb="3">
      <t>マチ</t>
    </rPh>
    <phoneticPr fontId="9"/>
  </si>
  <si>
    <t>その他の市町村</t>
    <rPh sb="2" eb="3">
      <t>タ</t>
    </rPh>
    <rPh sb="4" eb="7">
      <t>シチョウソン</t>
    </rPh>
    <phoneticPr fontId="9"/>
  </si>
  <si>
    <t>46. 町丁・大字，世帯の経済構成</t>
    <rPh sb="4" eb="6">
      <t>マチチョウ</t>
    </rPh>
    <rPh sb="7" eb="9">
      <t>ダイジ</t>
    </rPh>
    <rPh sb="10" eb="12">
      <t>セタイ</t>
    </rPh>
    <rPh sb="13" eb="17">
      <t>ケイザイコウセイ</t>
    </rPh>
    <phoneticPr fontId="2"/>
  </si>
  <si>
    <t>42. 小学校区別世帯数及び人口</t>
    <rPh sb="4" eb="5">
      <t>ショウ</t>
    </rPh>
    <rPh sb="5" eb="6">
      <t>ガク</t>
    </rPh>
    <rPh sb="6" eb="7">
      <t>コウ</t>
    </rPh>
    <rPh sb="7" eb="8">
      <t>ク</t>
    </rPh>
    <rPh sb="8" eb="9">
      <t>ベツ</t>
    </rPh>
    <rPh sb="9" eb="10">
      <t>ヨ</t>
    </rPh>
    <rPh sb="10" eb="11">
      <t>オビ</t>
    </rPh>
    <rPh sb="11" eb="12">
      <t>カズ</t>
    </rPh>
    <rPh sb="12" eb="13">
      <t>オヨ</t>
    </rPh>
    <rPh sb="14" eb="16">
      <t>ジンコウ</t>
    </rPh>
    <phoneticPr fontId="2"/>
  </si>
  <si>
    <t>27. 年齢（各歳），男女別人口</t>
    <rPh sb="4" eb="5">
      <t>トシ</t>
    </rPh>
    <rPh sb="5" eb="6">
      <t>ヨワイ</t>
    </rPh>
    <rPh sb="7" eb="8">
      <t>カク</t>
    </rPh>
    <rPh sb="8" eb="9">
      <t>トシ</t>
    </rPh>
    <rPh sb="11" eb="12">
      <t>オトコ</t>
    </rPh>
    <rPh sb="12" eb="13">
      <t>オンナ</t>
    </rPh>
    <rPh sb="13" eb="14">
      <t>ベツ</t>
    </rPh>
    <rPh sb="14" eb="16">
      <t>ジンコウ</t>
    </rPh>
    <phoneticPr fontId="9"/>
  </si>
  <si>
    <t>25. 年齢（各歳），男女別人口</t>
    <rPh sb="4" eb="5">
      <t>トシ</t>
    </rPh>
    <rPh sb="5" eb="6">
      <t>ヨワイ</t>
    </rPh>
    <rPh sb="7" eb="8">
      <t>カク</t>
    </rPh>
    <rPh sb="8" eb="9">
      <t>トシ</t>
    </rPh>
    <rPh sb="11" eb="12">
      <t>オトコ</t>
    </rPh>
    <rPh sb="12" eb="13">
      <t>オンナ</t>
    </rPh>
    <rPh sb="13" eb="14">
      <t>ベツ</t>
    </rPh>
    <rPh sb="14" eb="16">
      <t>ジンコウ</t>
    </rPh>
    <phoneticPr fontId="9"/>
  </si>
  <si>
    <t>23. 国勢調査人口</t>
    <rPh sb="4" eb="5">
      <t>コク</t>
    </rPh>
    <rPh sb="5" eb="6">
      <t>ゼイ</t>
    </rPh>
    <rPh sb="6" eb="7">
      <t>チョウ</t>
    </rPh>
    <rPh sb="7" eb="8">
      <t>サ</t>
    </rPh>
    <rPh sb="8" eb="10">
      <t>ジンコウ</t>
    </rPh>
    <phoneticPr fontId="2"/>
  </si>
  <si>
    <t>20. 九州，山口主要都市の人口（県庁所在都市及び</t>
    <rPh sb="4" eb="6">
      <t>キュウシュウ</t>
    </rPh>
    <rPh sb="7" eb="9">
      <t>ヤマグチ</t>
    </rPh>
    <rPh sb="9" eb="11">
      <t>シュヨウ</t>
    </rPh>
    <rPh sb="11" eb="13">
      <t>トシ</t>
    </rPh>
    <rPh sb="14" eb="16">
      <t>ジンコウ</t>
    </rPh>
    <rPh sb="17" eb="19">
      <t>ケンチョウ</t>
    </rPh>
    <rPh sb="19" eb="21">
      <t>ショザイ</t>
    </rPh>
    <rPh sb="21" eb="23">
      <t>トシ</t>
    </rPh>
    <rPh sb="23" eb="24">
      <t>オヨ</t>
    </rPh>
    <phoneticPr fontId="9"/>
  </si>
  <si>
    <t>15. 小学校区別世帯数及び男女別人口</t>
    <rPh sb="4" eb="5">
      <t>ショウ</t>
    </rPh>
    <rPh sb="5" eb="6">
      <t>ガク</t>
    </rPh>
    <rPh sb="6" eb="7">
      <t>コウ</t>
    </rPh>
    <rPh sb="7" eb="8">
      <t>ク</t>
    </rPh>
    <rPh sb="8" eb="9">
      <t>ベツ</t>
    </rPh>
    <rPh sb="9" eb="12">
      <t>セタイスウ</t>
    </rPh>
    <rPh sb="12" eb="13">
      <t>オヨ</t>
    </rPh>
    <rPh sb="14" eb="16">
      <t>ダンジョ</t>
    </rPh>
    <rPh sb="16" eb="17">
      <t>ベツ</t>
    </rPh>
    <rPh sb="17" eb="19">
      <t>ジンコウ</t>
    </rPh>
    <phoneticPr fontId="2"/>
  </si>
  <si>
    <t>14. 年齢（各歳），男女別人口</t>
    <rPh sb="7" eb="8">
      <t>カク</t>
    </rPh>
    <rPh sb="8" eb="9">
      <t>トシ</t>
    </rPh>
    <rPh sb="11" eb="13">
      <t>ダンジョ</t>
    </rPh>
    <rPh sb="14" eb="15">
      <t>ジン</t>
    </rPh>
    <rPh sb="15" eb="16">
      <t>コウ</t>
    </rPh>
    <phoneticPr fontId="2"/>
  </si>
  <si>
    <t>13.　人口移動数（社会動態）</t>
    <rPh sb="4" eb="5">
      <t>ジン</t>
    </rPh>
    <rPh sb="5" eb="6">
      <t>クチ</t>
    </rPh>
    <rPh sb="6" eb="7">
      <t>ウツリ</t>
    </rPh>
    <rPh sb="7" eb="8">
      <t>ドウ</t>
    </rPh>
    <rPh sb="8" eb="9">
      <t>スウ</t>
    </rPh>
    <rPh sb="10" eb="11">
      <t>シャ</t>
    </rPh>
    <rPh sb="11" eb="12">
      <t>カイ</t>
    </rPh>
    <rPh sb="12" eb="13">
      <t>ドウ</t>
    </rPh>
    <rPh sb="13" eb="14">
      <t>タイ</t>
    </rPh>
    <phoneticPr fontId="2"/>
  </si>
  <si>
    <t>12.　出生死亡数（自然動態）及び婚姻離婚件数</t>
    <rPh sb="4" eb="6">
      <t>シュッセイ</t>
    </rPh>
    <rPh sb="6" eb="8">
      <t>シボウ</t>
    </rPh>
    <rPh sb="8" eb="9">
      <t>スウ</t>
    </rPh>
    <rPh sb="12" eb="14">
      <t>ドウタイ</t>
    </rPh>
    <rPh sb="15" eb="16">
      <t>オヨ</t>
    </rPh>
    <rPh sb="17" eb="19">
      <t>コンイン</t>
    </rPh>
    <rPh sb="19" eb="21">
      <t>リコン</t>
    </rPh>
    <rPh sb="21" eb="23">
      <t>ケンスウ</t>
    </rPh>
    <phoneticPr fontId="9"/>
  </si>
  <si>
    <t>11. 年次別人口</t>
    <rPh sb="7" eb="9">
      <t>ジンコウ</t>
    </rPh>
    <phoneticPr fontId="2"/>
  </si>
  <si>
    <t>第21回国勢調査</t>
    <rPh sb="0" eb="1">
      <t>ダイ</t>
    </rPh>
    <rPh sb="3" eb="4">
      <t>カイ</t>
    </rPh>
    <rPh sb="4" eb="6">
      <t>コクセイ</t>
    </rPh>
    <rPh sb="6" eb="8">
      <t>チョウサ</t>
    </rPh>
    <phoneticPr fontId="7"/>
  </si>
  <si>
    <t>昭和35年</t>
    <rPh sb="0" eb="2">
      <t>ショウワ</t>
    </rPh>
    <rPh sb="4" eb="5">
      <t>ネン</t>
    </rPh>
    <phoneticPr fontId="9"/>
  </si>
  <si>
    <t>令和 2年</t>
    <rPh sb="0" eb="2">
      <t>レイワ</t>
    </rPh>
    <rPh sb="4" eb="5">
      <t>ネン</t>
    </rPh>
    <phoneticPr fontId="9"/>
  </si>
  <si>
    <t>昭和40年</t>
    <rPh sb="0" eb="2">
      <t>ショウワ</t>
    </rPh>
    <rPh sb="4" eb="5">
      <t>ネン</t>
    </rPh>
    <phoneticPr fontId="2"/>
  </si>
  <si>
    <t xml:space="preserve">   7</t>
  </si>
  <si>
    <t xml:space="preserve">  12</t>
  </si>
  <si>
    <t>令和 2年</t>
    <rPh sb="0" eb="2">
      <t>レイワ</t>
    </rPh>
    <rPh sb="4" eb="5">
      <t>ネン</t>
    </rPh>
    <phoneticPr fontId="2"/>
  </si>
  <si>
    <t>令 和 2 年</t>
    <rPh sb="0" eb="1">
      <t>レイ</t>
    </rPh>
    <rPh sb="2" eb="3">
      <t>ワ</t>
    </rPh>
    <rPh sb="6" eb="7">
      <t>ネン</t>
    </rPh>
    <phoneticPr fontId="2"/>
  </si>
  <si>
    <t>令和2年10月1日現在</t>
    <rPh sb="0" eb="2">
      <t>レイワ</t>
    </rPh>
    <rPh sb="3" eb="4">
      <t>ネン</t>
    </rPh>
    <rPh sb="6" eb="7">
      <t>ガツ</t>
    </rPh>
    <rPh sb="8" eb="9">
      <t>ニチ</t>
    </rPh>
    <rPh sb="9" eb="11">
      <t>ゲンザイ</t>
    </rPh>
    <phoneticPr fontId="9"/>
  </si>
  <si>
    <t>昭  和  40  年</t>
  </si>
  <si>
    <t>昭  和  45  年</t>
  </si>
  <si>
    <t>昭  和  50  年</t>
  </si>
  <si>
    <t>昭  和  55  年</t>
  </si>
  <si>
    <t>昭  和  60  年</t>
  </si>
  <si>
    <t>平  成  2  年</t>
  </si>
  <si>
    <t>平  成  7  年</t>
  </si>
  <si>
    <t>平  成  17  年</t>
  </si>
  <si>
    <t>平  成  22  年</t>
  </si>
  <si>
    <t>平  成  27  年</t>
  </si>
  <si>
    <t>令 和  2  年</t>
    <rPh sb="0" eb="1">
      <t>レイ</t>
    </rPh>
    <rPh sb="2" eb="3">
      <t>ワ</t>
    </rPh>
    <phoneticPr fontId="2"/>
  </si>
  <si>
    <t>令和 2 年</t>
    <rPh sb="0" eb="2">
      <t>レイワ</t>
    </rPh>
    <rPh sb="5" eb="6">
      <t>ネン</t>
    </rPh>
    <phoneticPr fontId="9"/>
  </si>
  <si>
    <t>注）「その他」は無国籍及び国名「不詳」を含む。</t>
    <rPh sb="0" eb="1">
      <t>チュウ</t>
    </rPh>
    <rPh sb="5" eb="6">
      <t>タ</t>
    </rPh>
    <rPh sb="8" eb="11">
      <t>ムコクセキ</t>
    </rPh>
    <rPh sb="11" eb="12">
      <t>オヨ</t>
    </rPh>
    <rPh sb="13" eb="15">
      <t>コクメイ</t>
    </rPh>
    <rPh sb="16" eb="18">
      <t>フショウ</t>
    </rPh>
    <rPh sb="20" eb="21">
      <t>フク</t>
    </rPh>
    <phoneticPr fontId="7"/>
  </si>
  <si>
    <t>令和2年
国調人口</t>
    <rPh sb="0" eb="2">
      <t>レイワ</t>
    </rPh>
    <phoneticPr fontId="2"/>
  </si>
  <si>
    <t>平成27年
人口
(組替)</t>
    <rPh sb="10" eb="12">
      <t>クミカエ</t>
    </rPh>
    <phoneticPr fontId="2"/>
  </si>
  <si>
    <t>注）平成27年人口（組替）は, 令和2年10月1日現在の市区町村の境域に基づいて組み替えた
    平成27年の人口を示す。</t>
    <rPh sb="0" eb="1">
      <t>チュウ</t>
    </rPh>
    <rPh sb="2" eb="4">
      <t>ヘイセイ</t>
    </rPh>
    <rPh sb="6" eb="7">
      <t>ネン</t>
    </rPh>
    <rPh sb="7" eb="9">
      <t>ジンコウ</t>
    </rPh>
    <rPh sb="10" eb="12">
      <t>クミカ</t>
    </rPh>
    <rPh sb="16" eb="18">
      <t>レイワ</t>
    </rPh>
    <rPh sb="19" eb="20">
      <t>ネン</t>
    </rPh>
    <rPh sb="22" eb="23">
      <t>ガツ</t>
    </rPh>
    <rPh sb="24" eb="27">
      <t>ニチゲンザイ</t>
    </rPh>
    <rPh sb="28" eb="30">
      <t>シク</t>
    </rPh>
    <rPh sb="30" eb="32">
      <t>チョウソン</t>
    </rPh>
    <rPh sb="33" eb="35">
      <t>キョウイキ</t>
    </rPh>
    <rPh sb="36" eb="37">
      <t>モト</t>
    </rPh>
    <rPh sb="40" eb="41">
      <t>ク</t>
    </rPh>
    <rPh sb="42" eb="43">
      <t>テイ</t>
    </rPh>
    <rPh sb="50" eb="52">
      <t>ヘイセイ</t>
    </rPh>
    <rPh sb="54" eb="55">
      <t>ネン</t>
    </rPh>
    <rPh sb="56" eb="58">
      <t>ジンコウ</t>
    </rPh>
    <rPh sb="59" eb="60">
      <t>シメ</t>
    </rPh>
    <phoneticPr fontId="2"/>
  </si>
  <si>
    <t>特別区部</t>
  </si>
  <si>
    <t>宝塚市</t>
  </si>
  <si>
    <t>昭和60年</t>
    <phoneticPr fontId="2"/>
  </si>
  <si>
    <t xml:space="preserve"> 　7</t>
  </si>
  <si>
    <t>　令和 2年　</t>
    <rPh sb="1" eb="3">
      <t>レイワ</t>
    </rPh>
    <rPh sb="5" eb="6">
      <t>ネン</t>
    </rPh>
    <phoneticPr fontId="2"/>
  </si>
  <si>
    <t>令和2年10月1日現在</t>
    <rPh sb="0" eb="2">
      <t>レイワ</t>
    </rPh>
    <rPh sb="3" eb="4">
      <t>ネン</t>
    </rPh>
    <rPh sb="6" eb="7">
      <t>ガツ</t>
    </rPh>
    <rPh sb="8" eb="9">
      <t>ニチ</t>
    </rPh>
    <rPh sb="9" eb="11">
      <t>ゲンザイ</t>
    </rPh>
    <phoneticPr fontId="2"/>
  </si>
  <si>
    <t>令和2年10月1日現在</t>
    <rPh sb="0" eb="2">
      <t>レイワ</t>
    </rPh>
    <phoneticPr fontId="9"/>
  </si>
  <si>
    <t>平成12年</t>
    <rPh sb="0" eb="2">
      <t>ヘイセイ</t>
    </rPh>
    <rPh sb="4" eb="5">
      <t>ネン</t>
    </rPh>
    <phoneticPr fontId="2"/>
  </si>
  <si>
    <t>フィリピン</t>
  </si>
  <si>
    <t>タイ</t>
  </si>
  <si>
    <t>インドネシア</t>
    <phoneticPr fontId="9"/>
  </si>
  <si>
    <t>ベトナム</t>
    <phoneticPr fontId="7"/>
  </si>
  <si>
    <t>…</t>
    <phoneticPr fontId="7"/>
  </si>
  <si>
    <t>…</t>
  </si>
  <si>
    <t>注2）那覇市は令和3年10月まで平成27年国勢調査確報値基準。</t>
    <rPh sb="0" eb="1">
      <t>チュウ</t>
    </rPh>
    <rPh sb="3" eb="6">
      <t>ナハシ</t>
    </rPh>
    <rPh sb="7" eb="9">
      <t>レイワ</t>
    </rPh>
    <rPh sb="10" eb="11">
      <t>ネン</t>
    </rPh>
    <rPh sb="13" eb="14">
      <t>ガツ</t>
    </rPh>
    <rPh sb="16" eb="18">
      <t>ヘイセイ</t>
    </rPh>
    <rPh sb="20" eb="21">
      <t>ネン</t>
    </rPh>
    <rPh sb="21" eb="23">
      <t>コクセイ</t>
    </rPh>
    <rPh sb="23" eb="25">
      <t>チョウサ</t>
    </rPh>
    <rPh sb="25" eb="27">
      <t>カクホウ</t>
    </rPh>
    <rPh sb="27" eb="28">
      <t>チ</t>
    </rPh>
    <rPh sb="28" eb="30">
      <t>キジュン</t>
    </rPh>
    <phoneticPr fontId="7"/>
  </si>
  <si>
    <t>平成27年</t>
  </si>
  <si>
    <t>令和2年</t>
    <rPh sb="0" eb="2">
      <t>レイワ</t>
    </rPh>
    <rPh sb="3" eb="4">
      <t>ネン</t>
    </rPh>
    <phoneticPr fontId="2"/>
  </si>
  <si>
    <t>55歳～59歳</t>
    <rPh sb="2" eb="3">
      <t>サイ</t>
    </rPh>
    <rPh sb="6" eb="7">
      <t>サイ</t>
    </rPh>
    <phoneticPr fontId="9"/>
  </si>
  <si>
    <t xml:space="preserve">　　　　51    </t>
    <phoneticPr fontId="7"/>
  </si>
  <si>
    <t xml:space="preserve">　　　　52    </t>
    <phoneticPr fontId="7"/>
  </si>
  <si>
    <t xml:space="preserve">　　　　53    </t>
    <phoneticPr fontId="7"/>
  </si>
  <si>
    <t xml:space="preserve">　　　　54    </t>
    <phoneticPr fontId="7"/>
  </si>
  <si>
    <t xml:space="preserve">　　　　56    </t>
    <phoneticPr fontId="7"/>
  </si>
  <si>
    <t xml:space="preserve">　　　　57    </t>
    <phoneticPr fontId="7"/>
  </si>
  <si>
    <t xml:space="preserve">　　　　58    </t>
    <phoneticPr fontId="7"/>
  </si>
  <si>
    <t xml:space="preserve">　　　　59    </t>
    <phoneticPr fontId="7"/>
  </si>
  <si>
    <t>令和2年</t>
    <rPh sb="0" eb="2">
      <t>レイワ</t>
    </rPh>
    <phoneticPr fontId="2"/>
  </si>
  <si>
    <t>令  和  2  年</t>
    <rPh sb="0" eb="1">
      <t>レイ</t>
    </rPh>
    <rPh sb="3" eb="4">
      <t>ワ</t>
    </rPh>
    <phoneticPr fontId="2"/>
  </si>
  <si>
    <t>令和2年10月1日現在</t>
    <rPh sb="0" eb="2">
      <t>レイワ</t>
    </rPh>
    <rPh sb="3" eb="4">
      <t>ネン</t>
    </rPh>
    <rPh sb="4" eb="5">
      <t>ヘイネン</t>
    </rPh>
    <rPh sb="6" eb="7">
      <t>ガツ</t>
    </rPh>
    <rPh sb="8" eb="9">
      <t>ニチ</t>
    </rPh>
    <rPh sb="9" eb="11">
      <t>ゲンザイ</t>
    </rPh>
    <phoneticPr fontId="9"/>
  </si>
  <si>
    <t>令和2年10月1日現在</t>
    <rPh sb="0" eb="2">
      <t>レイワ</t>
    </rPh>
    <phoneticPr fontId="7"/>
  </si>
  <si>
    <t xml:space="preserve">  97 544</t>
  </si>
  <si>
    <t xml:space="preserve">  232 113</t>
  </si>
  <si>
    <t xml:space="preserve">  109 662</t>
  </si>
  <si>
    <t xml:space="preserve">  122 451</t>
  </si>
  <si>
    <t>注）国勢調査（小地域集計）の結果をもとに, 佐賀市立小学校通学区域別に独自集計したもの。</t>
    <rPh sb="0" eb="1">
      <t>チュウ</t>
    </rPh>
    <rPh sb="7" eb="10">
      <t>ショウチイキ</t>
    </rPh>
    <rPh sb="10" eb="12">
      <t>シュウケイ</t>
    </rPh>
    <rPh sb="14" eb="16">
      <t>ケッカ</t>
    </rPh>
    <phoneticPr fontId="7"/>
  </si>
  <si>
    <t>注1）世帯の家族類型「不詳」を含む。</t>
    <rPh sb="0" eb="1">
      <t>チュウ</t>
    </rPh>
    <rPh sb="3" eb="5">
      <t>セタイ</t>
    </rPh>
    <rPh sb="6" eb="8">
      <t>カゾク</t>
    </rPh>
    <rPh sb="8" eb="10">
      <t>ルイケイ</t>
    </rPh>
    <rPh sb="11" eb="13">
      <t>フショウ</t>
    </rPh>
    <rPh sb="15" eb="16">
      <t>フク</t>
    </rPh>
    <phoneticPr fontId="9"/>
  </si>
  <si>
    <t>注2）富士町大字苣木の一部は富士町大字栗並に含まれる。</t>
    <rPh sb="0" eb="1">
      <t>チュウ</t>
    </rPh>
    <rPh sb="3" eb="6">
      <t>フジチョウ</t>
    </rPh>
    <rPh sb="6" eb="8">
      <t>オオアザ</t>
    </rPh>
    <rPh sb="8" eb="9">
      <t>チシャ</t>
    </rPh>
    <rPh sb="9" eb="10">
      <t>キ</t>
    </rPh>
    <rPh sb="11" eb="13">
      <t>イチブ</t>
    </rPh>
    <rPh sb="14" eb="17">
      <t>フジチョウ</t>
    </rPh>
    <rPh sb="17" eb="19">
      <t>オオアザ</t>
    </rPh>
    <rPh sb="19" eb="21">
      <t>クリナミ</t>
    </rPh>
    <rPh sb="22" eb="23">
      <t>フク</t>
    </rPh>
    <phoneticPr fontId="9"/>
  </si>
  <si>
    <t>令和2年10月1日現在</t>
    <rPh sb="0" eb="2">
      <t>レイワ</t>
    </rPh>
    <rPh sb="6" eb="7">
      <t>ガツ</t>
    </rPh>
    <rPh sb="8" eb="9">
      <t>ニチ</t>
    </rPh>
    <rPh sb="9" eb="11">
      <t>ゲンザイ</t>
    </rPh>
    <phoneticPr fontId="9"/>
  </si>
  <si>
    <t>注1) 西田代は長瀬町に含まれる。</t>
    <phoneticPr fontId="7"/>
  </si>
  <si>
    <t>注2）富士町大字苣木の一部は富士町大字栗並に含まれる。</t>
    <phoneticPr fontId="7"/>
  </si>
  <si>
    <t>富士町大字梅野</t>
    <rPh sb="3" eb="5">
      <t>オオアザ</t>
    </rPh>
    <rPh sb="5" eb="7">
      <t>ウメノ</t>
    </rPh>
    <phoneticPr fontId="9"/>
  </si>
  <si>
    <r>
      <t>長瀬町</t>
    </r>
    <r>
      <rPr>
        <sz val="11"/>
        <color rgb="FFFF0000"/>
        <rFont val="ＭＳ 明朝"/>
        <family val="1"/>
        <charset val="128"/>
      </rPr>
      <t xml:space="preserve"> </t>
    </r>
    <r>
      <rPr>
        <sz val="11"/>
        <rFont val="ＭＳ 明朝"/>
        <family val="1"/>
        <charset val="128"/>
      </rPr>
      <t>注1)</t>
    </r>
    <rPh sb="0" eb="3">
      <t>ナガセマチ</t>
    </rPh>
    <rPh sb="4" eb="5">
      <t>チュウ</t>
    </rPh>
    <phoneticPr fontId="9"/>
  </si>
  <si>
    <t>西田代町 注1)</t>
    <rPh sb="0" eb="1">
      <t>ニシ</t>
    </rPh>
    <rPh sb="1" eb="3">
      <t>タシロ</t>
    </rPh>
    <rPh sb="3" eb="4">
      <t>マチ</t>
    </rPh>
    <rPh sb="5" eb="6">
      <t>チュウ</t>
    </rPh>
    <phoneticPr fontId="9"/>
  </si>
  <si>
    <t>富士町大字梅野</t>
    <phoneticPr fontId="7"/>
  </si>
  <si>
    <t>富士町大字栗並 注2)</t>
    <phoneticPr fontId="9"/>
  </si>
  <si>
    <t xml:space="preserve">　  　　50    </t>
  </si>
  <si>
    <t xml:space="preserve">　  　　51    </t>
  </si>
  <si>
    <t xml:space="preserve">  　　　52    </t>
  </si>
  <si>
    <t xml:space="preserve">  　　　53    </t>
  </si>
  <si>
    <t xml:space="preserve">  　　　54    </t>
  </si>
  <si>
    <t xml:space="preserve">　  　　55    </t>
  </si>
  <si>
    <t xml:space="preserve">  　　　56    </t>
  </si>
  <si>
    <t xml:space="preserve">  　　　57    </t>
  </si>
  <si>
    <t xml:space="preserve">  　　　58    </t>
  </si>
  <si>
    <t xml:space="preserve">  　　　59    </t>
  </si>
  <si>
    <t>　 3　</t>
  </si>
  <si>
    <t>資料：ⅮⅩ推進課（総務省「国勢調査」, 佐賀県統計分析課「推計人口」），市民生活課</t>
    <rPh sb="5" eb="8">
      <t>スイシンカ</t>
    </rPh>
    <rPh sb="11" eb="12">
      <t>ショウ</t>
    </rPh>
    <rPh sb="20" eb="23">
      <t>サガケン</t>
    </rPh>
    <rPh sb="23" eb="25">
      <t>トウケイ</t>
    </rPh>
    <rPh sb="25" eb="27">
      <t>ブンセキ</t>
    </rPh>
    <rPh sb="27" eb="28">
      <t>カ</t>
    </rPh>
    <rPh sb="29" eb="31">
      <t>スイケイ</t>
    </rPh>
    <rPh sb="31" eb="33">
      <t>ジンコウ</t>
    </rPh>
    <rPh sb="36" eb="38">
      <t>シミン</t>
    </rPh>
    <rPh sb="38" eb="40">
      <t>セイカツ</t>
    </rPh>
    <rPh sb="40" eb="41">
      <t>カ</t>
    </rPh>
    <phoneticPr fontId="2"/>
  </si>
  <si>
    <t>資料：ⅮⅩ推進課（佐賀県統計分析課・推計人口に関する資料）</t>
    <rPh sb="0" eb="2">
      <t>シリョウ</t>
    </rPh>
    <rPh sb="5" eb="8">
      <t>スイシンカ</t>
    </rPh>
    <rPh sb="9" eb="12">
      <t>サガケン</t>
    </rPh>
    <rPh sb="12" eb="14">
      <t>トウケイ</t>
    </rPh>
    <rPh sb="14" eb="16">
      <t>ブンセキ</t>
    </rPh>
    <rPh sb="16" eb="17">
      <t>カ</t>
    </rPh>
    <rPh sb="18" eb="20">
      <t>スイケイ</t>
    </rPh>
    <rPh sb="20" eb="22">
      <t>ジンコウ</t>
    </rPh>
    <rPh sb="23" eb="24">
      <t>カン</t>
    </rPh>
    <rPh sb="26" eb="28">
      <t>シリョウ</t>
    </rPh>
    <phoneticPr fontId="9"/>
  </si>
  <si>
    <t>資料：ⅮⅩ推進課（総務省「国勢調査」），市民生活課</t>
    <rPh sb="3" eb="8">
      <t>ＤＸスイシンカ</t>
    </rPh>
    <rPh sb="9" eb="12">
      <t>ソウムショウ</t>
    </rPh>
    <rPh sb="13" eb="15">
      <t>コクセイ</t>
    </rPh>
    <rPh sb="15" eb="17">
      <t>チョウサ</t>
    </rPh>
    <phoneticPr fontId="2"/>
  </si>
  <si>
    <t>認定　　こども園</t>
    <rPh sb="0" eb="2">
      <t>ニンテイ</t>
    </rPh>
    <rPh sb="7" eb="8">
      <t>エン</t>
    </rPh>
    <phoneticPr fontId="7"/>
  </si>
  <si>
    <t>インド</t>
    <phoneticPr fontId="9"/>
  </si>
  <si>
    <t>ネパール</t>
    <phoneticPr fontId="7"/>
  </si>
  <si>
    <t>注）令和２年より前回調査の『11か国』に「ネパール」が加わり『12か国』になった。</t>
    <rPh sb="0" eb="1">
      <t>チュウ</t>
    </rPh>
    <rPh sb="2" eb="4">
      <t>レイワ</t>
    </rPh>
    <rPh sb="5" eb="6">
      <t>ネン</t>
    </rPh>
    <rPh sb="8" eb="10">
      <t>ゼンカイ</t>
    </rPh>
    <rPh sb="10" eb="12">
      <t>チョウサ</t>
    </rPh>
    <rPh sb="17" eb="18">
      <t>クニ</t>
    </rPh>
    <rPh sb="27" eb="28">
      <t>クワ</t>
    </rPh>
    <rPh sb="34" eb="35">
      <t>クニ</t>
    </rPh>
    <phoneticPr fontId="7"/>
  </si>
  <si>
    <t>昭和50年</t>
    <rPh sb="0" eb="2">
      <t>ショウワ</t>
    </rPh>
    <rPh sb="4" eb="5">
      <t>ネン</t>
    </rPh>
    <phoneticPr fontId="2"/>
  </si>
  <si>
    <t>　60</t>
    <phoneticPr fontId="2"/>
  </si>
  <si>
    <t>令和 2年</t>
    <rPh sb="0" eb="2">
      <t>レイワ</t>
    </rPh>
    <rPh sb="4" eb="5">
      <t>ネン</t>
    </rPh>
    <phoneticPr fontId="7"/>
  </si>
  <si>
    <t>注2）平成22年～昼間人口は、従業地・通学地「不詳」で佐賀市に常住する者を含む。</t>
    <rPh sb="3" eb="5">
      <t>ヘイセイ</t>
    </rPh>
    <rPh sb="7" eb="8">
      <t>ネン</t>
    </rPh>
    <rPh sb="9" eb="11">
      <t>チュウカン</t>
    </rPh>
    <rPh sb="11" eb="13">
      <t>ジンコウ</t>
    </rPh>
    <rPh sb="15" eb="17">
      <t>ジュウギョウ</t>
    </rPh>
    <rPh sb="17" eb="18">
      <t>チ</t>
    </rPh>
    <rPh sb="19" eb="21">
      <t>ツウガク</t>
    </rPh>
    <rPh sb="21" eb="22">
      <t>チ</t>
    </rPh>
    <rPh sb="23" eb="25">
      <t>フショウ</t>
    </rPh>
    <rPh sb="27" eb="30">
      <t>サガシ</t>
    </rPh>
    <rPh sb="31" eb="33">
      <t>ジョウジュウ</t>
    </rPh>
    <rPh sb="35" eb="36">
      <t>モノ</t>
    </rPh>
    <rPh sb="37" eb="38">
      <t>フク</t>
    </rPh>
    <phoneticPr fontId="2"/>
  </si>
  <si>
    <t>平 成 2 年</t>
  </si>
  <si>
    <t>平 成 7 年</t>
  </si>
  <si>
    <t>平 成 22 年</t>
  </si>
  <si>
    <t>平 成 27 年</t>
  </si>
  <si>
    <t>資料：ⅮⅩ推進課（総務省「国勢調査」）</t>
    <rPh sb="3" eb="7">
      <t>ＤＸスイシン</t>
    </rPh>
    <phoneticPr fontId="7"/>
  </si>
  <si>
    <t>資料：ⅮⅩ推進課（総務省「国勢調査」）</t>
    <rPh sb="0" eb="2">
      <t>シリョウ</t>
    </rPh>
    <rPh sb="3" eb="7">
      <t>ＤＸスイシン</t>
    </rPh>
    <rPh sb="7" eb="8">
      <t>カ</t>
    </rPh>
    <rPh sb="9" eb="11">
      <t>ソウム</t>
    </rPh>
    <rPh sb="11" eb="12">
      <t>ショウ</t>
    </rPh>
    <rPh sb="13" eb="15">
      <t>コクセイ</t>
    </rPh>
    <rPh sb="15" eb="17">
      <t>チョウサ</t>
    </rPh>
    <phoneticPr fontId="2"/>
  </si>
  <si>
    <t>令和2年10月1日現在</t>
    <rPh sb="0" eb="2">
      <t>レイワ</t>
    </rPh>
    <rPh sb="3" eb="4">
      <t>ネン</t>
    </rPh>
    <rPh sb="4" eb="5">
      <t>ヘイネン</t>
    </rPh>
    <rPh sb="6" eb="7">
      <t>ガツ</t>
    </rPh>
    <rPh sb="8" eb="11">
      <t>ニチゲンザイ</t>
    </rPh>
    <phoneticPr fontId="9"/>
  </si>
  <si>
    <t>資料：ⅮⅩ推進課（総務省「国勢調査」）</t>
    <rPh sb="0" eb="2">
      <t>シリョウ</t>
    </rPh>
    <rPh sb="3" eb="7">
      <t>ＤＸスイシン</t>
    </rPh>
    <rPh sb="7" eb="8">
      <t>カ</t>
    </rPh>
    <rPh sb="9" eb="12">
      <t>ソウムショウ</t>
    </rPh>
    <rPh sb="13" eb="15">
      <t>コクセイ</t>
    </rPh>
    <rPh sb="15" eb="17">
      <t>チョウサ</t>
    </rPh>
    <phoneticPr fontId="9"/>
  </si>
  <si>
    <t>資料：ＤＸ推進課（総務省「国勢調査」）</t>
    <rPh sb="5" eb="7">
      <t>スイシン</t>
    </rPh>
    <rPh sb="7" eb="8">
      <t>カ</t>
    </rPh>
    <rPh sb="11" eb="12">
      <t>ショウ</t>
    </rPh>
    <phoneticPr fontId="2"/>
  </si>
  <si>
    <t>資料：ＤＸ推進課（総務省「国勢調査」）</t>
    <rPh sb="0" eb="2">
      <t>シリョウ</t>
    </rPh>
    <rPh sb="5" eb="7">
      <t>スイシン</t>
    </rPh>
    <rPh sb="7" eb="8">
      <t>カ</t>
    </rPh>
    <rPh sb="9" eb="12">
      <t>ソウムショウ</t>
    </rPh>
    <rPh sb="13" eb="15">
      <t>コクセイ</t>
    </rPh>
    <rPh sb="15" eb="17">
      <t>チョウサ</t>
    </rPh>
    <phoneticPr fontId="2"/>
  </si>
  <si>
    <t>資料：ＤＸ推進課（総務省「国勢調査」）</t>
    <rPh sb="5" eb="7">
      <t>スイシン</t>
    </rPh>
    <phoneticPr fontId="7"/>
  </si>
  <si>
    <t>資料：ＤＸ推進課（総務省「国勢調査」）</t>
    <rPh sb="0" eb="2">
      <t>シリョウ</t>
    </rPh>
    <rPh sb="5" eb="7">
      <t>スイシン</t>
    </rPh>
    <rPh sb="7" eb="8">
      <t>カ</t>
    </rPh>
    <rPh sb="9" eb="12">
      <t>ソウムショウ</t>
    </rPh>
    <rPh sb="13" eb="15">
      <t>コクセイ</t>
    </rPh>
    <rPh sb="15" eb="17">
      <t>チョウサ</t>
    </rPh>
    <phoneticPr fontId="9"/>
  </si>
  <si>
    <t>資料：ＤＸ推進課（総務省「国勢調査」）</t>
    <rPh sb="0" eb="2">
      <t>シリョウ</t>
    </rPh>
    <rPh sb="5" eb="7">
      <t>スイシン</t>
    </rPh>
    <rPh sb="7" eb="8">
      <t>カ</t>
    </rPh>
    <rPh sb="9" eb="11">
      <t>ソウム</t>
    </rPh>
    <rPh sb="11" eb="12">
      <t>ショウ</t>
    </rPh>
    <rPh sb="13" eb="15">
      <t>コクセイ</t>
    </rPh>
    <rPh sb="15" eb="17">
      <t>チョウサ</t>
    </rPh>
    <phoneticPr fontId="2"/>
  </si>
  <si>
    <t>資料：ⅮⅩ推進課（各県の推計人口に関する資料）</t>
    <rPh sb="0" eb="2">
      <t>シリョウ</t>
    </rPh>
    <rPh sb="3" eb="7">
      <t>ＤＸスイシン</t>
    </rPh>
    <rPh sb="7" eb="8">
      <t>カ</t>
    </rPh>
    <rPh sb="9" eb="11">
      <t>カクケン</t>
    </rPh>
    <rPh sb="12" eb="14">
      <t>スイケイ</t>
    </rPh>
    <rPh sb="14" eb="16">
      <t>ジンコウ</t>
    </rPh>
    <rPh sb="17" eb="18">
      <t>カン</t>
    </rPh>
    <rPh sb="20" eb="22">
      <t>シリョウ</t>
    </rPh>
    <phoneticPr fontId="9"/>
  </si>
  <si>
    <t>資料：ＤＸ推進課（総務省「国勢調査」）</t>
    <rPh sb="0" eb="2">
      <t>シリョウ</t>
    </rPh>
    <rPh sb="5" eb="7">
      <t>スイシン</t>
    </rPh>
    <rPh sb="7" eb="8">
      <t>カ</t>
    </rPh>
    <rPh sb="9" eb="11">
      <t>ソウム</t>
    </rPh>
    <rPh sb="11" eb="12">
      <t>ショウ</t>
    </rPh>
    <rPh sb="13" eb="15">
      <t>コクセイ</t>
    </rPh>
    <rPh sb="15" eb="17">
      <t>チョウサ</t>
    </rPh>
    <phoneticPr fontId="9"/>
  </si>
  <si>
    <t>54</t>
  </si>
  <si>
    <t>55</t>
  </si>
  <si>
    <t>第13回国勢調査</t>
  </si>
  <si>
    <t>53</t>
  </si>
  <si>
    <t>富士町大字梅野</t>
    <phoneticPr fontId="3"/>
  </si>
  <si>
    <t>富士町大字市川</t>
    <phoneticPr fontId="3"/>
  </si>
  <si>
    <t>注1）町丁・大字別の面積は, 令和2年国勢調査境界データ（小地域）をもとに算出されたものであり, その合計は
     国土地理院が公表している公式な佐賀市の面積 431.82k㎡に一致しない。</t>
    <rPh sb="6" eb="8">
      <t>オオアザ</t>
    </rPh>
    <rPh sb="15" eb="17">
      <t>レイワ</t>
    </rPh>
    <rPh sb="51" eb="53">
      <t>ゴウケイ</t>
    </rPh>
    <rPh sb="66" eb="68">
      <t>コウヒョウ</t>
    </rPh>
    <rPh sb="72" eb="74">
      <t>コウシキ</t>
    </rPh>
    <phoneticPr fontId="2"/>
  </si>
  <si>
    <t>水ヶ江一丁目</t>
  </si>
  <si>
    <t>水ヶ江一丁目</t>
    <rPh sb="3" eb="4">
      <t>1</t>
    </rPh>
    <rPh sb="4" eb="6">
      <t>チョウメ</t>
    </rPh>
    <phoneticPr fontId="9"/>
  </si>
  <si>
    <t>水ヶ江二丁目</t>
  </si>
  <si>
    <t>水ヶ江二丁目</t>
    <rPh sb="3" eb="4">
      <t>2</t>
    </rPh>
    <phoneticPr fontId="9"/>
  </si>
  <si>
    <t>水ヶ江三丁目</t>
  </si>
  <si>
    <t>水ヶ江三丁目</t>
    <rPh sb="3" eb="4">
      <t>3</t>
    </rPh>
    <phoneticPr fontId="9"/>
  </si>
  <si>
    <t>水ヶ江四丁目</t>
  </si>
  <si>
    <t>水ヶ江四丁目</t>
    <rPh sb="3" eb="4">
      <t>4</t>
    </rPh>
    <phoneticPr fontId="9"/>
  </si>
  <si>
    <t>水ヶ江五丁目</t>
  </si>
  <si>
    <t>水ヶ江五丁目</t>
    <rPh sb="3" eb="4">
      <t>5</t>
    </rPh>
    <phoneticPr fontId="9"/>
  </si>
  <si>
    <t>水ヶ江六丁目</t>
  </si>
  <si>
    <t>水ヶ江六丁目</t>
    <rPh sb="3" eb="4">
      <t>6</t>
    </rPh>
    <phoneticPr fontId="9"/>
  </si>
  <si>
    <t>令 和 2 年</t>
    <rPh sb="0" eb="1">
      <t>レイ</t>
    </rPh>
    <rPh sb="2" eb="3">
      <t>ワ</t>
    </rPh>
    <rPh sb="6" eb="7">
      <t>ネン</t>
    </rPh>
    <phoneticPr fontId="9"/>
  </si>
  <si>
    <t>令和2年10月１日現在</t>
    <rPh sb="0" eb="2">
      <t>レイワ</t>
    </rPh>
    <rPh sb="3" eb="4">
      <t>ネン</t>
    </rPh>
    <rPh sb="6" eb="7">
      <t>ガツ</t>
    </rPh>
    <phoneticPr fontId="2"/>
  </si>
  <si>
    <t>昭和３５～令和２年</t>
  </si>
  <si>
    <t>昭和４０～令和２年</t>
  </si>
  <si>
    <t>大正９～令和２年</t>
  </si>
  <si>
    <t>①昭和４０～平成２年</t>
  </si>
  <si>
    <t>②平成７～令和２年</t>
  </si>
  <si>
    <t>令和２年</t>
  </si>
  <si>
    <t>平成１７～令和２年</t>
  </si>
  <si>
    <t>平成２７，令和２年</t>
  </si>
  <si>
    <t>昭和５０～令和２年</t>
  </si>
  <si>
    <t>昭和６０～令和２年</t>
  </si>
  <si>
    <t>平成１２～令和２年</t>
  </si>
  <si>
    <t>平成２～令和２年</t>
  </si>
  <si>
    <t>21. 年齢構造指数（昭和３５～令和２年）</t>
    <rPh sb="6" eb="7">
      <t>カマエ</t>
    </rPh>
    <rPh sb="7" eb="8">
      <t>ヅクリ</t>
    </rPh>
    <rPh sb="8" eb="9">
      <t>ユビ</t>
    </rPh>
    <rPh sb="9" eb="10">
      <t>カズ</t>
    </rPh>
    <rPh sb="11" eb="13">
      <t>ショウワ</t>
    </rPh>
    <rPh sb="16" eb="18">
      <t>レイワ</t>
    </rPh>
    <rPh sb="19" eb="20">
      <t>ネン</t>
    </rPh>
    <phoneticPr fontId="2"/>
  </si>
  <si>
    <t>22. 人口集中地区の面積及び人口（昭和４０～令和２年）</t>
    <rPh sb="4" eb="6">
      <t>ジンコウ</t>
    </rPh>
    <rPh sb="6" eb="8">
      <t>シュウチュウ</t>
    </rPh>
    <rPh sb="8" eb="10">
      <t>チク</t>
    </rPh>
    <rPh sb="11" eb="13">
      <t>メンセキ</t>
    </rPh>
    <rPh sb="13" eb="14">
      <t>オヨ</t>
    </rPh>
    <rPh sb="15" eb="17">
      <t>ジンコウ</t>
    </rPh>
    <rPh sb="18" eb="20">
      <t>ショウワ</t>
    </rPh>
    <rPh sb="23" eb="25">
      <t>レイワ</t>
    </rPh>
    <rPh sb="26" eb="27">
      <t>ネン</t>
    </rPh>
    <phoneticPr fontId="2"/>
  </si>
  <si>
    <t>（大正９～令和２年）</t>
    <rPh sb="1" eb="2">
      <t>ダイ</t>
    </rPh>
    <rPh sb="2" eb="3">
      <t>セイ</t>
    </rPh>
    <rPh sb="5" eb="7">
      <t>レイワ</t>
    </rPh>
    <rPh sb="8" eb="9">
      <t>ネン</t>
    </rPh>
    <phoneticPr fontId="2"/>
  </si>
  <si>
    <t>（昭和４０～令和２年）</t>
    <rPh sb="1" eb="2">
      <t>アキラ</t>
    </rPh>
    <rPh sb="2" eb="3">
      <t>ワ</t>
    </rPh>
    <rPh sb="6" eb="8">
      <t>レイワ</t>
    </rPh>
    <rPh sb="9" eb="10">
      <t>ネン</t>
    </rPh>
    <phoneticPr fontId="2"/>
  </si>
  <si>
    <t>（昭和４０～令和２年）（つづき）</t>
    <rPh sb="1" eb="2">
      <t>アキラ</t>
    </rPh>
    <rPh sb="2" eb="3">
      <t>ワ</t>
    </rPh>
    <rPh sb="6" eb="8">
      <t>レイワ</t>
    </rPh>
    <rPh sb="9" eb="10">
      <t>ネン</t>
    </rPh>
    <phoneticPr fontId="2"/>
  </si>
  <si>
    <t>（国勢調査結果）（令和２年）　</t>
    <rPh sb="1" eb="3">
      <t>コクセイ</t>
    </rPh>
    <rPh sb="3" eb="5">
      <t>チョウサ</t>
    </rPh>
    <rPh sb="5" eb="7">
      <t>ケッカ</t>
    </rPh>
    <rPh sb="9" eb="11">
      <t>レイワ</t>
    </rPh>
    <rPh sb="12" eb="13">
      <t>ネン</t>
    </rPh>
    <phoneticPr fontId="9"/>
  </si>
  <si>
    <t>（人口集中地区）（昭和４０～令和２年）</t>
    <rPh sb="9" eb="11">
      <t>ショウワ</t>
    </rPh>
    <rPh sb="14" eb="16">
      <t>レイワ</t>
    </rPh>
    <rPh sb="17" eb="18">
      <t>ネン</t>
    </rPh>
    <phoneticPr fontId="2"/>
  </si>
  <si>
    <t>（人口集中地区）（昭和４０～令和２年）（つづき）</t>
    <rPh sb="9" eb="11">
      <t>ショウワ</t>
    </rPh>
    <rPh sb="14" eb="16">
      <t>レイワ</t>
    </rPh>
    <rPh sb="17" eb="18">
      <t>ネン</t>
    </rPh>
    <phoneticPr fontId="2"/>
  </si>
  <si>
    <t>（人口集中地区）（令和２年）</t>
    <rPh sb="1" eb="3">
      <t>ジンコウ</t>
    </rPh>
    <rPh sb="3" eb="5">
      <t>シュウチュウ</t>
    </rPh>
    <rPh sb="5" eb="7">
      <t>チク</t>
    </rPh>
    <rPh sb="9" eb="11">
      <t>レイワ</t>
    </rPh>
    <rPh sb="12" eb="13">
      <t>ネン</t>
    </rPh>
    <phoneticPr fontId="9"/>
  </si>
  <si>
    <t>29. 在学学校・未就学の種類（７区分），男女別在学者数及び未就学者数（令和２年）</t>
    <rPh sb="36" eb="38">
      <t>レイワ</t>
    </rPh>
    <rPh sb="39" eb="40">
      <t>ネン</t>
    </rPh>
    <rPh sb="40" eb="41">
      <t>ヘイネン</t>
    </rPh>
    <phoneticPr fontId="9"/>
  </si>
  <si>
    <t xml:space="preserve">所在都市の人口（平成２７, 令和２年） </t>
    <rPh sb="8" eb="10">
      <t>ヘイセイ</t>
    </rPh>
    <rPh sb="14" eb="16">
      <t>レイワ</t>
    </rPh>
    <rPh sb="17" eb="18">
      <t>ネン</t>
    </rPh>
    <phoneticPr fontId="2"/>
  </si>
  <si>
    <t>32. 常住人口及び昼間人口（昭和５０～令和２年）</t>
    <rPh sb="4" eb="6">
      <t>ジョウジュウ</t>
    </rPh>
    <rPh sb="6" eb="8">
      <t>ジンコウ</t>
    </rPh>
    <rPh sb="8" eb="9">
      <t>オヨ</t>
    </rPh>
    <rPh sb="10" eb="12">
      <t>チュウカン</t>
    </rPh>
    <rPh sb="12" eb="14">
      <t>ジンコウ</t>
    </rPh>
    <rPh sb="15" eb="17">
      <t>ショウワ</t>
    </rPh>
    <rPh sb="20" eb="22">
      <t>レイワ</t>
    </rPh>
    <rPh sb="23" eb="24">
      <t>ネン</t>
    </rPh>
    <rPh sb="24" eb="25">
      <t>ヘイネン</t>
    </rPh>
    <phoneticPr fontId="2"/>
  </si>
  <si>
    <t>世帯数及び世帯人員（昭和６０～令和２年）</t>
    <rPh sb="10" eb="12">
      <t>ショウワ</t>
    </rPh>
    <rPh sb="15" eb="17">
      <t>レイワ</t>
    </rPh>
    <rPh sb="18" eb="19">
      <t>ネン</t>
    </rPh>
    <phoneticPr fontId="2"/>
  </si>
  <si>
    <t>人員別世帯数及び世帯人員（令和２年）</t>
    <rPh sb="0" eb="2">
      <t>ジンイン</t>
    </rPh>
    <rPh sb="2" eb="3">
      <t>ベツ</t>
    </rPh>
    <rPh sb="3" eb="6">
      <t>セタイスウ</t>
    </rPh>
    <rPh sb="6" eb="7">
      <t>オヨ</t>
    </rPh>
    <rPh sb="8" eb="10">
      <t>セタイ</t>
    </rPh>
    <rPh sb="10" eb="12">
      <t>ジンイン</t>
    </rPh>
    <rPh sb="13" eb="15">
      <t>レイワ</t>
    </rPh>
    <rPh sb="16" eb="17">
      <t>ネン</t>
    </rPh>
    <phoneticPr fontId="9"/>
  </si>
  <si>
    <t>40. 母子世帯の一般世帯数及び一般世帯人員（平成１２～令和２年）</t>
    <rPh sb="13" eb="14">
      <t>カズ</t>
    </rPh>
    <rPh sb="14" eb="15">
      <t>オヨ</t>
    </rPh>
    <rPh sb="23" eb="25">
      <t>ヘイセイ</t>
    </rPh>
    <rPh sb="28" eb="30">
      <t>レイワ</t>
    </rPh>
    <rPh sb="31" eb="32">
      <t>ネン</t>
    </rPh>
    <phoneticPr fontId="2"/>
  </si>
  <si>
    <t>41. 父子世帯の一般世帯数及び一般世帯人員（平成１２～令和２年）</t>
    <rPh sb="13" eb="14">
      <t>スウ</t>
    </rPh>
    <rPh sb="14" eb="15">
      <t>オヨ</t>
    </rPh>
    <rPh sb="23" eb="25">
      <t>ヘイセイ</t>
    </rPh>
    <rPh sb="28" eb="30">
      <t>レイワ</t>
    </rPh>
    <rPh sb="31" eb="32">
      <t>ネン</t>
    </rPh>
    <phoneticPr fontId="2"/>
  </si>
  <si>
    <t>（国勢調査結果）（平成２７，令和２年）</t>
    <rPh sb="1" eb="3">
      <t>コクセイ</t>
    </rPh>
    <rPh sb="3" eb="5">
      <t>チョウサ</t>
    </rPh>
    <rPh sb="5" eb="7">
      <t>ケッカ</t>
    </rPh>
    <rPh sb="9" eb="11">
      <t>ヘイセイ</t>
    </rPh>
    <rPh sb="14" eb="16">
      <t>レイワ</t>
    </rPh>
    <rPh sb="17" eb="18">
      <t>ネン</t>
    </rPh>
    <phoneticPr fontId="2"/>
  </si>
  <si>
    <t>別人口（国勢調査結果）（令和２年）</t>
    <rPh sb="4" eb="6">
      <t>コクセイ</t>
    </rPh>
    <rPh sb="6" eb="8">
      <t>チョウサ</t>
    </rPh>
    <rPh sb="8" eb="10">
      <t>ケッカ</t>
    </rPh>
    <rPh sb="12" eb="14">
      <t>レイワ</t>
    </rPh>
    <rPh sb="15" eb="16">
      <t>ネン</t>
    </rPh>
    <phoneticPr fontId="2"/>
  </si>
  <si>
    <t>及び一般世帯人員（平成２～令和２年）</t>
    <rPh sb="9" eb="11">
      <t>ヘイセイ</t>
    </rPh>
    <rPh sb="13" eb="15">
      <t>レイワ</t>
    </rPh>
    <rPh sb="16" eb="17">
      <t>ネン</t>
    </rPh>
    <rPh sb="17" eb="18">
      <t>ヘイネン</t>
    </rPh>
    <phoneticPr fontId="9"/>
  </si>
  <si>
    <t>別人口（国勢調査結果）（令和２年）（つづき）</t>
    <rPh sb="4" eb="6">
      <t>コクセイ</t>
    </rPh>
    <rPh sb="6" eb="8">
      <t>チョウサ</t>
    </rPh>
    <rPh sb="8" eb="10">
      <t>ケッカ</t>
    </rPh>
    <rPh sb="12" eb="14">
      <t>レイワ</t>
    </rPh>
    <rPh sb="15" eb="16">
      <t>ネン</t>
    </rPh>
    <phoneticPr fontId="2"/>
  </si>
  <si>
    <t>注1）各年は10月1日現在，各月は1日現在の数値。</t>
    <rPh sb="0" eb="1">
      <t>チュウ</t>
    </rPh>
    <rPh sb="3" eb="4">
      <t>カク</t>
    </rPh>
    <rPh sb="4" eb="5">
      <t>オノオノ</t>
    </rPh>
    <rPh sb="8" eb="9">
      <t>ガツ</t>
    </rPh>
    <rPh sb="10" eb="11">
      <t>ニチ</t>
    </rPh>
    <rPh sb="11" eb="13">
      <t>ゲンザイ</t>
    </rPh>
    <rPh sb="14" eb="16">
      <t>カクツキ</t>
    </rPh>
    <rPh sb="18" eb="19">
      <t>ニチ</t>
    </rPh>
    <rPh sb="19" eb="21">
      <t>ゲンザイ</t>
    </rPh>
    <rPh sb="22" eb="24">
      <t>スウチ</t>
    </rPh>
    <phoneticPr fontId="9"/>
  </si>
  <si>
    <t>注1)「佐賀市が従業地・通学地」の総数は、佐賀市に常住する者で「他市区町村で従業・通学し</t>
    <rPh sb="0" eb="1">
      <t>チュウ</t>
    </rPh>
    <rPh sb="4" eb="7">
      <t>サガシ</t>
    </rPh>
    <rPh sb="8" eb="10">
      <t>ジュウギョウ</t>
    </rPh>
    <rPh sb="10" eb="11">
      <t>チ</t>
    </rPh>
    <rPh sb="12" eb="14">
      <t>ツウガク</t>
    </rPh>
    <rPh sb="14" eb="15">
      <t>チ</t>
    </rPh>
    <rPh sb="17" eb="19">
      <t>ソウスウ</t>
    </rPh>
    <rPh sb="21" eb="24">
      <t>サガシ</t>
    </rPh>
    <rPh sb="25" eb="27">
      <t>ジョウジュウ</t>
    </rPh>
    <rPh sb="29" eb="30">
      <t>モノ</t>
    </rPh>
    <rPh sb="32" eb="33">
      <t>タ</t>
    </rPh>
    <rPh sb="33" eb="35">
      <t>シク</t>
    </rPh>
    <rPh sb="35" eb="37">
      <t>チョウソン</t>
    </rPh>
    <rPh sb="38" eb="40">
      <t>ジュウギョウ</t>
    </rPh>
    <rPh sb="41" eb="43">
      <t>ツウガク</t>
    </rPh>
    <phoneticPr fontId="9"/>
  </si>
  <si>
    <t>　　ている者」のうち従業地・通学地が「不詳・外国」を含む。</t>
    <rPh sb="22" eb="24">
      <t>ガイコク</t>
    </rPh>
    <phoneticPr fontId="7"/>
  </si>
  <si>
    <t>注）「流出人口」において、「他市区町村で従業・通学している者」のうち従業地・通学地が「不詳・</t>
    <rPh sb="0" eb="1">
      <t>チュウ</t>
    </rPh>
    <rPh sb="3" eb="5">
      <t>リュウシュツ</t>
    </rPh>
    <rPh sb="5" eb="7">
      <t>ジンコウ</t>
    </rPh>
    <phoneticPr fontId="9"/>
  </si>
  <si>
    <t>　　外国」を含む。</t>
    <rPh sb="6" eb="7">
      <t>フク</t>
    </rPh>
    <phoneticPr fontId="7"/>
  </si>
  <si>
    <t>令和2年10月1日現在</t>
    <phoneticPr fontId="7"/>
  </si>
  <si>
    <t>　　業地・通学地が「不詳・外国」は含まない。</t>
    <phoneticPr fontId="7"/>
  </si>
  <si>
    <t>注2)「うち他市区町村への流出者」において、「他市区町村で従業・通学している者」のうち従</t>
    <rPh sb="0" eb="1">
      <t>チュウ</t>
    </rPh>
    <rPh sb="6" eb="7">
      <t>タ</t>
    </rPh>
    <rPh sb="7" eb="9">
      <t>シク</t>
    </rPh>
    <rPh sb="9" eb="11">
      <t>チョウソン</t>
    </rPh>
    <rPh sb="13" eb="16">
      <t>リュウシュツシャ</t>
    </rPh>
    <phoneticPr fontId="9"/>
  </si>
  <si>
    <t>令和6年 1月</t>
    <rPh sb="0" eb="2">
      <t>レイワ</t>
    </rPh>
    <phoneticPr fontId="9"/>
  </si>
  <si>
    <t>令和2年</t>
    <rPh sb="0" eb="2">
      <t>レイワ</t>
    </rPh>
    <rPh sb="3" eb="4">
      <t>ネン</t>
    </rPh>
    <phoneticPr fontId="7"/>
  </si>
  <si>
    <t xml:space="preserve">  3</t>
    <phoneticPr fontId="7"/>
  </si>
  <si>
    <t xml:space="preserve">  4</t>
  </si>
  <si>
    <t xml:space="preserve">  5</t>
  </si>
  <si>
    <t xml:space="preserve">  6</t>
  </si>
  <si>
    <t>19. 世帯数及び人口（推計人口）（令和２～６年）</t>
    <rPh sb="4" eb="7">
      <t>セタイスウ</t>
    </rPh>
    <rPh sb="7" eb="8">
      <t>オヨ</t>
    </rPh>
    <rPh sb="9" eb="11">
      <t>ジンコウ</t>
    </rPh>
    <rPh sb="12" eb="14">
      <t>スイケイ</t>
    </rPh>
    <rPh sb="14" eb="16">
      <t>ジンコウ</t>
    </rPh>
    <rPh sb="18" eb="20">
      <t>レイワ</t>
    </rPh>
    <rPh sb="23" eb="24">
      <t>ネン</t>
    </rPh>
    <phoneticPr fontId="9"/>
  </si>
  <si>
    <t>　令和2年</t>
    <rPh sb="1" eb="3">
      <t>レイワ</t>
    </rPh>
    <rPh sb="4" eb="5">
      <t>ネン</t>
    </rPh>
    <phoneticPr fontId="2"/>
  </si>
  <si>
    <t>令和6年 1月</t>
    <rPh sb="0" eb="2">
      <t>レイワ</t>
    </rPh>
    <rPh sb="3" eb="4">
      <t>ネン</t>
    </rPh>
    <rPh sb="4" eb="5">
      <t>ヘイネン</t>
    </rPh>
    <rPh sb="6" eb="7">
      <t>ガツ</t>
    </rPh>
    <phoneticPr fontId="5"/>
  </si>
  <si>
    <t>令和2年</t>
    <rPh sb="0" eb="2">
      <t>レイワ</t>
    </rPh>
    <rPh sb="3" eb="4">
      <t>ネン</t>
    </rPh>
    <phoneticPr fontId="1"/>
  </si>
  <si>
    <t>17. 町丁・大字別面積，世帯数及び男女別人口（住民基本台帳）（令和６年）</t>
    <rPh sb="10" eb="11">
      <t>メン</t>
    </rPh>
    <rPh sb="11" eb="12">
      <t>セキ</t>
    </rPh>
    <rPh sb="24" eb="26">
      <t>ジュウミン</t>
    </rPh>
    <rPh sb="26" eb="28">
      <t>キホン</t>
    </rPh>
    <rPh sb="28" eb="30">
      <t>ダイチョウ</t>
    </rPh>
    <rPh sb="32" eb="34">
      <t>レイワ</t>
    </rPh>
    <phoneticPr fontId="2"/>
  </si>
  <si>
    <t>18. 外国人人口（住民基本台帳）（令和２～６年）</t>
    <rPh sb="6" eb="7">
      <t>ジン</t>
    </rPh>
    <rPh sb="10" eb="12">
      <t>ジュウミン</t>
    </rPh>
    <rPh sb="12" eb="14">
      <t>キホン</t>
    </rPh>
    <rPh sb="14" eb="16">
      <t>ダイチョウ</t>
    </rPh>
    <rPh sb="18" eb="20">
      <t>レイワ</t>
    </rPh>
    <rPh sb="23" eb="24">
      <t>ネン</t>
    </rPh>
    <phoneticPr fontId="9"/>
  </si>
  <si>
    <t>17. 町丁・大字別面積，世帯数及び男女別人口（住民基本台帳）（令和６年）(つづき)</t>
    <rPh sb="10" eb="11">
      <t>メン</t>
    </rPh>
    <rPh sb="11" eb="12">
      <t>セキ</t>
    </rPh>
    <rPh sb="24" eb="26">
      <t>ジュウミン</t>
    </rPh>
    <rPh sb="26" eb="28">
      <t>キホン</t>
    </rPh>
    <rPh sb="28" eb="30">
      <t>ダイチョウ</t>
    </rPh>
    <phoneticPr fontId="2"/>
  </si>
  <si>
    <t>別人口（住民基本台帳）（令和６年）</t>
    <rPh sb="4" eb="6">
      <t>ジュウミン</t>
    </rPh>
    <rPh sb="6" eb="8">
      <t>キホン</t>
    </rPh>
    <rPh sb="8" eb="10">
      <t>ダイチョウ</t>
    </rPh>
    <rPh sb="12" eb="14">
      <t>レイワ</t>
    </rPh>
    <rPh sb="15" eb="16">
      <t>トシ</t>
    </rPh>
    <phoneticPr fontId="2"/>
  </si>
  <si>
    <t>令和6年9月30日現在</t>
    <rPh sb="0" eb="2">
      <t>レイワ</t>
    </rPh>
    <rPh sb="5" eb="6">
      <t>ガツ</t>
    </rPh>
    <rPh sb="8" eb="9">
      <t>ニチ</t>
    </rPh>
    <rPh sb="9" eb="11">
      <t>ゲンザイ</t>
    </rPh>
    <phoneticPr fontId="2"/>
  </si>
  <si>
    <t>令和6年9月30日現在</t>
    <rPh sb="0" eb="2">
      <t>レイワ</t>
    </rPh>
    <phoneticPr fontId="7"/>
  </si>
  <si>
    <t>別人口（住民基本台帳）（令和６年）（つづき）</t>
    <rPh sb="4" eb="6">
      <t>ジュウミン</t>
    </rPh>
    <rPh sb="6" eb="8">
      <t>キホン</t>
    </rPh>
    <rPh sb="8" eb="10">
      <t>ダイチョウ</t>
    </rPh>
    <rPh sb="12" eb="14">
      <t>レイワ</t>
    </rPh>
    <rPh sb="15" eb="16">
      <t>トシ</t>
    </rPh>
    <phoneticPr fontId="2"/>
  </si>
  <si>
    <t>（住民基本台帳）（令和元，６年）</t>
    <rPh sb="1" eb="3">
      <t>ジュウミン</t>
    </rPh>
    <rPh sb="3" eb="5">
      <t>キホン</t>
    </rPh>
    <rPh sb="5" eb="7">
      <t>ダイチョウ</t>
    </rPh>
    <rPh sb="11" eb="12">
      <t>ガン</t>
    </rPh>
    <rPh sb="14" eb="15">
      <t>ネン</t>
    </rPh>
    <phoneticPr fontId="2"/>
  </si>
  <si>
    <t>（住民基本台帳）（令和６年）</t>
    <rPh sb="1" eb="2">
      <t>ジュウ</t>
    </rPh>
    <rPh sb="2" eb="3">
      <t>ミン</t>
    </rPh>
    <rPh sb="3" eb="4">
      <t>モト</t>
    </rPh>
    <rPh sb="4" eb="5">
      <t>ホン</t>
    </rPh>
    <rPh sb="5" eb="6">
      <t>ダイ</t>
    </rPh>
    <rPh sb="6" eb="7">
      <t>トバリ</t>
    </rPh>
    <rPh sb="9" eb="11">
      <t>レイワ</t>
    </rPh>
    <rPh sb="12" eb="13">
      <t>ネン</t>
    </rPh>
    <phoneticPr fontId="2"/>
  </si>
  <si>
    <t>（住民基本台帳）（令和２～６年）</t>
    <rPh sb="9" eb="11">
      <t>レイワ</t>
    </rPh>
    <phoneticPr fontId="7"/>
  </si>
  <si>
    <t>令和2年　</t>
    <rPh sb="0" eb="1">
      <t>レイ</t>
    </rPh>
    <rPh sb="1" eb="2">
      <t>ワ</t>
    </rPh>
    <rPh sb="3" eb="4">
      <t>ネン</t>
    </rPh>
    <phoneticPr fontId="2"/>
  </si>
  <si>
    <t xml:space="preserve"> 6</t>
  </si>
  <si>
    <t>令和6年 1月</t>
    <rPh sb="0" eb="2">
      <t>レイワ</t>
    </rPh>
    <phoneticPr fontId="2"/>
  </si>
  <si>
    <t>令和2年　</t>
    <rPh sb="0" eb="1">
      <t>レイ</t>
    </rPh>
    <rPh sb="1" eb="2">
      <t>ワ</t>
    </rPh>
    <rPh sb="3" eb="4">
      <t>ネン</t>
    </rPh>
    <phoneticPr fontId="7"/>
  </si>
  <si>
    <t>令和6年 1月</t>
    <rPh sb="0" eb="2">
      <t>レイワ</t>
    </rPh>
    <phoneticPr fontId="7"/>
  </si>
  <si>
    <t>（明治２２～令和６年）</t>
    <rPh sb="1" eb="3">
      <t>メイジ</t>
    </rPh>
    <rPh sb="9" eb="10">
      <t>ネン</t>
    </rPh>
    <phoneticPr fontId="7"/>
  </si>
  <si>
    <t>第４回国勢調査</t>
  </si>
  <si>
    <t>昭和11年　</t>
    <rPh sb="0" eb="2">
      <t>ショウワ</t>
    </rPh>
    <rPh sb="4" eb="5">
      <t>ネン</t>
    </rPh>
    <phoneticPr fontId="7"/>
  </si>
  <si>
    <t>16</t>
  </si>
  <si>
    <t>45</t>
  </si>
  <si>
    <t>46</t>
  </si>
  <si>
    <t>47</t>
  </si>
  <si>
    <t>48</t>
  </si>
  <si>
    <t>49</t>
  </si>
  <si>
    <t>50</t>
  </si>
  <si>
    <t>51</t>
  </si>
  <si>
    <t>52</t>
  </si>
  <si>
    <t>56</t>
  </si>
  <si>
    <t>57</t>
  </si>
  <si>
    <t>第14回国勢調査</t>
  </si>
  <si>
    <t>第５回国勢調査</t>
  </si>
  <si>
    <t>資料なし</t>
  </si>
  <si>
    <t xml:space="preserve">※8.0 </t>
  </si>
  <si>
    <t>第６回国勢調査</t>
  </si>
  <si>
    <t>第７回国勢調査</t>
  </si>
  <si>
    <t>町村合併</t>
  </si>
  <si>
    <t xml:space="preserve">  〃  第８回 国勢調査</t>
  </si>
  <si>
    <t>第９回国勢調査</t>
  </si>
  <si>
    <t>第10回国勢調査</t>
  </si>
  <si>
    <t>第11回国勢調査</t>
  </si>
  <si>
    <t>第12回国勢調査</t>
  </si>
  <si>
    <t xml:space="preserve">… </t>
    <phoneticPr fontId="7"/>
  </si>
  <si>
    <t xml:space="preserve">※3 867 </t>
    <phoneticPr fontId="7"/>
  </si>
  <si>
    <t>昭和58年　</t>
    <rPh sb="0" eb="2">
      <t>ショウワ</t>
    </rPh>
    <rPh sb="4" eb="5">
      <t>ネン</t>
    </rPh>
    <phoneticPr fontId="7"/>
  </si>
  <si>
    <t>60</t>
  </si>
  <si>
    <t>61</t>
  </si>
  <si>
    <t>62</t>
  </si>
  <si>
    <t>63</t>
  </si>
  <si>
    <t>平成元年　</t>
  </si>
  <si>
    <t>　 4　</t>
  </si>
  <si>
    <t>　 5　</t>
  </si>
  <si>
    <t>第15回国勢調査</t>
  </si>
  <si>
    <t>第16回国勢調査</t>
  </si>
  <si>
    <t>明治２２～令和６年</t>
    <phoneticPr fontId="7"/>
  </si>
  <si>
    <t>令和２～６年</t>
  </si>
  <si>
    <t>令和２～６年</t>
    <phoneticPr fontId="7"/>
  </si>
  <si>
    <t>令和６年</t>
    <phoneticPr fontId="7"/>
  </si>
  <si>
    <t>令和元，６年</t>
    <rPh sb="2" eb="3">
      <t>ガン</t>
    </rPh>
    <phoneticPr fontId="7"/>
  </si>
  <si>
    <t>令　和　元　年</t>
    <rPh sb="0" eb="1">
      <t>レイ</t>
    </rPh>
    <rPh sb="2" eb="3">
      <t>ワ</t>
    </rPh>
    <rPh sb="4" eb="5">
      <t>モト</t>
    </rPh>
    <rPh sb="6" eb="7">
      <t>トシ</t>
    </rPh>
    <phoneticPr fontId="7"/>
  </si>
  <si>
    <t>令  和  ６  年</t>
    <rPh sb="0" eb="1">
      <t>レイ</t>
    </rPh>
    <rPh sb="3" eb="4">
      <t>ワ</t>
    </rPh>
    <phoneticPr fontId="7"/>
  </si>
  <si>
    <t>令和６年</t>
    <rPh sb="0" eb="2">
      <t>レイワ</t>
    </rPh>
    <rPh sb="3" eb="4">
      <t>ネン</t>
    </rPh>
    <phoneticPr fontId="7"/>
  </si>
  <si>
    <t>令和元年</t>
    <rPh sb="0" eb="2">
      <t>レイワ</t>
    </rPh>
    <rPh sb="2" eb="4">
      <t>ガンネン</t>
    </rPh>
    <phoneticPr fontId="7"/>
  </si>
  <si>
    <t>（明治２２～令和６年）（つづき）</t>
    <rPh sb="1" eb="3">
      <t>メイジ</t>
    </rPh>
    <rPh sb="9" eb="10">
      <t>ネン</t>
    </rPh>
    <phoneticPr fontId="7"/>
  </si>
  <si>
    <t>（戸籍届出・通知）（令和２～６年）</t>
    <rPh sb="1" eb="3">
      <t>コセキ</t>
    </rPh>
    <rPh sb="3" eb="5">
      <t>トドケデ</t>
    </rPh>
    <rPh sb="6" eb="8">
      <t>ツウチ</t>
    </rPh>
    <rPh sb="10" eb="12">
      <t>レイワ</t>
    </rPh>
    <rPh sb="15" eb="16">
      <t>ネン</t>
    </rPh>
    <phoneticPr fontId="29"/>
  </si>
  <si>
    <t>3</t>
    <phoneticPr fontId="7"/>
  </si>
  <si>
    <t xml:space="preserve">… </t>
    <phoneticPr fontId="7"/>
  </si>
  <si>
    <t xml:space="preserve">… </t>
    <phoneticPr fontId="7"/>
  </si>
  <si>
    <t>　3</t>
    <phoneticPr fontId="7"/>
  </si>
  <si>
    <t>　4</t>
    <phoneticPr fontId="7"/>
  </si>
  <si>
    <t>　5</t>
    <phoneticPr fontId="7"/>
  </si>
  <si>
    <t>　6</t>
    <phoneticPr fontId="7"/>
  </si>
  <si>
    <t>　　　3　</t>
    <phoneticPr fontId="7"/>
  </si>
  <si>
    <t>　　　4　</t>
    <phoneticPr fontId="7"/>
  </si>
  <si>
    <t>　　　5　</t>
    <phoneticPr fontId="7"/>
  </si>
  <si>
    <t>　　　6　</t>
    <phoneticPr fontId="7"/>
  </si>
  <si>
    <t>世 帯 数</t>
    <phoneticPr fontId="7"/>
  </si>
  <si>
    <t>28. 年齢（５歳階級），配偶関係（４区分），</t>
    <rPh sb="13" eb="14">
      <t>クバ</t>
    </rPh>
    <rPh sb="14" eb="15">
      <t>グウ</t>
    </rPh>
    <rPh sb="15" eb="16">
      <t>セキ</t>
    </rPh>
    <rPh sb="16" eb="17">
      <t>カカリ</t>
    </rPh>
    <phoneticPr fontId="9"/>
  </si>
  <si>
    <t>26. 年齢（５歳階級），男女別人口</t>
    <rPh sb="13" eb="15">
      <t>ダンジョ</t>
    </rPh>
    <rPh sb="15" eb="16">
      <t>ベツ</t>
    </rPh>
    <rPh sb="16" eb="18">
      <t>ジンコウ</t>
    </rPh>
    <phoneticPr fontId="2"/>
  </si>
  <si>
    <t xml:space="preserve">5 898 </t>
    <phoneticPr fontId="2"/>
  </si>
  <si>
    <t>神野</t>
    <rPh sb="0" eb="2">
      <t>コウノ</t>
    </rPh>
    <phoneticPr fontId="7"/>
  </si>
  <si>
    <t>分割し, 新たに設けたもの。</t>
    <phoneticPr fontId="7"/>
  </si>
  <si>
    <t>16. 小学校区，年齢（５歳階級），男女</t>
    <rPh sb="4" eb="7">
      <t>ショウガッコウ</t>
    </rPh>
    <rPh sb="7" eb="8">
      <t>ク</t>
    </rPh>
    <rPh sb="9" eb="11">
      <t>ネンレイ</t>
    </rPh>
    <rPh sb="13" eb="14">
      <t>サイ</t>
    </rPh>
    <rPh sb="14" eb="16">
      <t>カイキュウ</t>
    </rPh>
    <rPh sb="18" eb="20">
      <t>ダンジョ</t>
    </rPh>
    <phoneticPr fontId="2"/>
  </si>
  <si>
    <t>注2）平成17年以前の人口は，旧佐賀市・旧諸富町・旧大和町・旧富士町・旧三瀬村・旧川副町・旧東与賀町・</t>
    <rPh sb="0" eb="1">
      <t>チュウ</t>
    </rPh>
    <rPh sb="3" eb="5">
      <t>ヘイセイ</t>
    </rPh>
    <rPh sb="7" eb="8">
      <t>ネン</t>
    </rPh>
    <rPh sb="8" eb="10">
      <t>イゼン</t>
    </rPh>
    <rPh sb="11" eb="13">
      <t>ジンコウ</t>
    </rPh>
    <rPh sb="15" eb="16">
      <t>キュウ</t>
    </rPh>
    <rPh sb="16" eb="19">
      <t>サガシ</t>
    </rPh>
    <rPh sb="20" eb="21">
      <t>キュウ</t>
    </rPh>
    <rPh sb="21" eb="24">
      <t>モロドミチョウ</t>
    </rPh>
    <rPh sb="25" eb="26">
      <t>キュウ</t>
    </rPh>
    <rPh sb="26" eb="28">
      <t>ヤマト</t>
    </rPh>
    <rPh sb="28" eb="29">
      <t>マチ</t>
    </rPh>
    <rPh sb="30" eb="31">
      <t>キュウ</t>
    </rPh>
    <rPh sb="31" eb="34">
      <t>フジマチ</t>
    </rPh>
    <rPh sb="35" eb="36">
      <t>キュウ</t>
    </rPh>
    <rPh sb="36" eb="38">
      <t>ミツセ</t>
    </rPh>
    <rPh sb="38" eb="39">
      <t>ムラ</t>
    </rPh>
    <rPh sb="40" eb="41">
      <t>キュウ</t>
    </rPh>
    <rPh sb="41" eb="44">
      <t>カワソエマチ</t>
    </rPh>
    <rPh sb="45" eb="46">
      <t>キュウ</t>
    </rPh>
    <rPh sb="46" eb="49">
      <t>ヒガシヨカ</t>
    </rPh>
    <rPh sb="49" eb="50">
      <t>マチ</t>
    </rPh>
    <phoneticPr fontId="7"/>
  </si>
  <si>
    <t>　　 旧久保田町を合算した数値。</t>
    <phoneticPr fontId="7"/>
  </si>
  <si>
    <t>24. 年齢（５歳階級），男女別人口</t>
    <rPh sb="4" eb="5">
      <t>トシ</t>
    </rPh>
    <rPh sb="5" eb="6">
      <t>ヨワイ</t>
    </rPh>
    <rPh sb="8" eb="9">
      <t>サイ</t>
    </rPh>
    <rPh sb="9" eb="10">
      <t>カイ</t>
    </rPh>
    <rPh sb="10" eb="11">
      <t>キュウ</t>
    </rPh>
    <rPh sb="13" eb="14">
      <t>オトコ</t>
    </rPh>
    <rPh sb="14" eb="15">
      <t>オンナ</t>
    </rPh>
    <rPh sb="15" eb="16">
      <t>ベツ</t>
    </rPh>
    <rPh sb="16" eb="18">
      <t>ジンコウ</t>
    </rPh>
    <phoneticPr fontId="2"/>
  </si>
  <si>
    <t xml:space="preserve">　　　　10    </t>
    <phoneticPr fontId="2"/>
  </si>
  <si>
    <t xml:space="preserve">　　　　11    </t>
    <phoneticPr fontId="2"/>
  </si>
  <si>
    <t xml:space="preserve">　　　　12    </t>
    <phoneticPr fontId="2"/>
  </si>
  <si>
    <t xml:space="preserve">　　　　13    </t>
    <phoneticPr fontId="2"/>
  </si>
  <si>
    <t xml:space="preserve">　　　　14    </t>
    <phoneticPr fontId="2"/>
  </si>
  <si>
    <t xml:space="preserve">　　　　15    </t>
    <phoneticPr fontId="2"/>
  </si>
  <si>
    <t xml:space="preserve">　　　　16    </t>
    <phoneticPr fontId="2"/>
  </si>
  <si>
    <t xml:space="preserve">　　　　17    </t>
    <phoneticPr fontId="2"/>
  </si>
  <si>
    <t xml:space="preserve">　　　　18    </t>
    <phoneticPr fontId="2"/>
  </si>
  <si>
    <t xml:space="preserve">　　　　19    </t>
    <phoneticPr fontId="2"/>
  </si>
  <si>
    <t xml:space="preserve">　　　　20    </t>
    <phoneticPr fontId="2"/>
  </si>
  <si>
    <t xml:space="preserve">　　　　21    </t>
    <phoneticPr fontId="2"/>
  </si>
  <si>
    <t xml:space="preserve">　　　　22    </t>
    <phoneticPr fontId="2"/>
  </si>
  <si>
    <t xml:space="preserve">　　　　23    </t>
    <phoneticPr fontId="2"/>
  </si>
  <si>
    <t xml:space="preserve">　　　　24    </t>
    <phoneticPr fontId="2"/>
  </si>
  <si>
    <t>26. 年齢（５歳階級），男女別人口</t>
    <rPh sb="13" eb="14">
      <t>オトコ</t>
    </rPh>
    <rPh sb="14" eb="15">
      <t>オンナ</t>
    </rPh>
    <rPh sb="15" eb="16">
      <t>ベツ</t>
    </rPh>
    <rPh sb="16" eb="18">
      <t>ジンコウ</t>
    </rPh>
    <phoneticPr fontId="2"/>
  </si>
  <si>
    <t>　　5</t>
    <phoneticPr fontId="9"/>
  </si>
  <si>
    <t xml:space="preserve">　　　　55    </t>
    <phoneticPr fontId="9"/>
  </si>
  <si>
    <t xml:space="preserve"> 　　　 6    </t>
    <phoneticPr fontId="9"/>
  </si>
  <si>
    <t xml:space="preserve">　 　　 7    </t>
    <phoneticPr fontId="9"/>
  </si>
  <si>
    <t xml:space="preserve"> 　　　 8    </t>
    <phoneticPr fontId="9"/>
  </si>
  <si>
    <t xml:space="preserve"> 　　　 9    </t>
    <phoneticPr fontId="9"/>
  </si>
  <si>
    <t xml:space="preserve">　　　　61    </t>
    <phoneticPr fontId="7"/>
  </si>
  <si>
    <t xml:space="preserve">　　　　62    </t>
    <phoneticPr fontId="7"/>
  </si>
  <si>
    <t xml:space="preserve">　　　　63    </t>
    <phoneticPr fontId="7"/>
  </si>
  <si>
    <t>　　64</t>
    <phoneticPr fontId="7"/>
  </si>
  <si>
    <t xml:space="preserve">　　　　66    </t>
    <phoneticPr fontId="7"/>
  </si>
  <si>
    <t xml:space="preserve">　　　　67    </t>
    <phoneticPr fontId="7"/>
  </si>
  <si>
    <t xml:space="preserve">　　　　68    </t>
    <phoneticPr fontId="7"/>
  </si>
  <si>
    <t xml:space="preserve">　　　　69    </t>
    <phoneticPr fontId="7"/>
  </si>
  <si>
    <t xml:space="preserve">　　　20    </t>
    <phoneticPr fontId="9"/>
  </si>
  <si>
    <t xml:space="preserve">　　　21    </t>
    <phoneticPr fontId="9"/>
  </si>
  <si>
    <t xml:space="preserve">　　　　71    </t>
    <phoneticPr fontId="7"/>
  </si>
  <si>
    <t xml:space="preserve">　　　22    </t>
    <phoneticPr fontId="9"/>
  </si>
  <si>
    <t xml:space="preserve">　　　　72    </t>
    <phoneticPr fontId="7"/>
  </si>
  <si>
    <t xml:space="preserve">　　　23    </t>
    <phoneticPr fontId="9"/>
  </si>
  <si>
    <t xml:space="preserve">　　　　73    </t>
    <phoneticPr fontId="7"/>
  </si>
  <si>
    <t xml:space="preserve">　　　24    </t>
    <phoneticPr fontId="9"/>
  </si>
  <si>
    <t xml:space="preserve">　　　　74    </t>
    <phoneticPr fontId="7"/>
  </si>
  <si>
    <t>35. 世帯の種類（２区分），世帯人員別</t>
    <rPh sb="11" eb="12">
      <t>ク</t>
    </rPh>
    <rPh sb="12" eb="13">
      <t>ブン</t>
    </rPh>
    <rPh sb="19" eb="20">
      <t>ベツ</t>
    </rPh>
    <phoneticPr fontId="2"/>
  </si>
  <si>
    <t>36. 町丁・大字，世帯の種類（２区分），世帯</t>
    <rPh sb="4" eb="6">
      <t>マチチョウ</t>
    </rPh>
    <rPh sb="7" eb="9">
      <t>ダイジ</t>
    </rPh>
    <rPh sb="10" eb="12">
      <t>セタイ</t>
    </rPh>
    <rPh sb="13" eb="15">
      <t>シュルイ</t>
    </rPh>
    <rPh sb="17" eb="19">
      <t>クブン</t>
    </rPh>
    <rPh sb="21" eb="23">
      <t>セタイ</t>
    </rPh>
    <phoneticPr fontId="9"/>
  </si>
  <si>
    <t>人員別世帯数及び世帯人員（令和２年）（つづき）</t>
    <rPh sb="0" eb="2">
      <t>ジンイン</t>
    </rPh>
    <rPh sb="2" eb="3">
      <t>ベツ</t>
    </rPh>
    <rPh sb="3" eb="6">
      <t>セタイスウ</t>
    </rPh>
    <rPh sb="6" eb="7">
      <t>オヨ</t>
    </rPh>
    <rPh sb="8" eb="10">
      <t>セタイ</t>
    </rPh>
    <rPh sb="10" eb="12">
      <t>ジンイン</t>
    </rPh>
    <rPh sb="13" eb="15">
      <t>レイワ</t>
    </rPh>
    <rPh sb="16" eb="17">
      <t>ネン</t>
    </rPh>
    <phoneticPr fontId="9"/>
  </si>
  <si>
    <t>38. 夫の年齢（５歳階級）・妻の年齢（５歳階級）別高齢夫婦世帯数（令和２年）</t>
    <rPh sb="26" eb="28">
      <t>コウレイ</t>
    </rPh>
    <rPh sb="34" eb="36">
      <t>レイワ</t>
    </rPh>
    <rPh sb="37" eb="38">
      <t>ネン</t>
    </rPh>
    <phoneticPr fontId="2"/>
  </si>
  <si>
    <t>43. 小学校区，年齢（５歳階級），男女</t>
    <rPh sb="4" eb="8">
      <t>ショウガッコウク</t>
    </rPh>
    <rPh sb="9" eb="11">
      <t>ネンレイ</t>
    </rPh>
    <rPh sb="13" eb="14">
      <t>サイ</t>
    </rPh>
    <rPh sb="14" eb="16">
      <t>カイキュウ</t>
    </rPh>
    <rPh sb="18" eb="20">
      <t>ダンジョ</t>
    </rPh>
    <phoneticPr fontId="7"/>
  </si>
  <si>
    <t>45. 世帯の経済構成（４区分）別一般世帯数</t>
    <rPh sb="4" eb="6">
      <t>セタイ</t>
    </rPh>
    <rPh sb="7" eb="9">
      <t>ケイザイ</t>
    </rPh>
    <rPh sb="9" eb="11">
      <t>コウセイ</t>
    </rPh>
    <rPh sb="13" eb="15">
      <t>クブン</t>
    </rPh>
    <rPh sb="16" eb="17">
      <t>ベツ</t>
    </rPh>
    <rPh sb="17" eb="19">
      <t>イッパン</t>
    </rPh>
    <rPh sb="19" eb="22">
      <t>セタイスウ</t>
    </rPh>
    <phoneticPr fontId="7"/>
  </si>
  <si>
    <t>注）富士町大字苣木の一部は富士町大字栗並に含まれる。</t>
    <phoneticPr fontId="7"/>
  </si>
  <si>
    <t xml:space="preserve">△ 213 </t>
    <phoneticPr fontId="7"/>
  </si>
  <si>
    <t>人口２０万人以上の都市（推計人口））（令和２～６年）</t>
    <rPh sb="12" eb="14">
      <t>スイケイ</t>
    </rPh>
    <rPh sb="14" eb="16">
      <t>ジンコウ</t>
    </rPh>
    <rPh sb="19" eb="21">
      <t>レイワ</t>
    </rPh>
    <rPh sb="24" eb="25">
      <t>ネン</t>
    </rPh>
    <phoneticPr fontId="9"/>
  </si>
  <si>
    <t>30. 国籍（１２区分），男女別外国人数（平成１７～令和２年）</t>
    <rPh sb="13" eb="15">
      <t>ダンジョ</t>
    </rPh>
    <rPh sb="21" eb="23">
      <t>ヘイセイ</t>
    </rPh>
    <rPh sb="26" eb="28">
      <t>レイワ</t>
    </rPh>
    <rPh sb="29" eb="30">
      <t>ネン</t>
    </rPh>
    <phoneticPr fontId="2"/>
  </si>
  <si>
    <t>31. 人口２０万人以上の都市及び都道府県庁</t>
    <rPh sb="17" eb="21">
      <t>トドウフケン</t>
    </rPh>
    <rPh sb="21" eb="22">
      <t>チョウ</t>
    </rPh>
    <phoneticPr fontId="2"/>
  </si>
  <si>
    <t>33. １５歳以上就業者・通学者の流入・流出状況（令和２年）</t>
    <rPh sb="6" eb="9">
      <t>サイイジョウ</t>
    </rPh>
    <rPh sb="9" eb="12">
      <t>シュウギョウシャ</t>
    </rPh>
    <rPh sb="13" eb="16">
      <t>ツウガクシャ</t>
    </rPh>
    <rPh sb="17" eb="19">
      <t>リュウニュウ</t>
    </rPh>
    <rPh sb="20" eb="22">
      <t>リュウシュツ</t>
    </rPh>
    <rPh sb="22" eb="24">
      <t>ジョウキョウ</t>
    </rPh>
    <rPh sb="25" eb="27">
      <t>レイワ</t>
    </rPh>
    <rPh sb="28" eb="29">
      <t>ネン</t>
    </rPh>
    <rPh sb="29" eb="30">
      <t>ヘイネン</t>
    </rPh>
    <phoneticPr fontId="9"/>
  </si>
  <si>
    <t>34. 流出先・流入先別１５歳以上通勤者及び通学者数（令和２年）</t>
    <rPh sb="4" eb="6">
      <t>リュウシュツ</t>
    </rPh>
    <rPh sb="6" eb="7">
      <t>サキ</t>
    </rPh>
    <rPh sb="8" eb="10">
      <t>リュウニュウ</t>
    </rPh>
    <rPh sb="10" eb="11">
      <t>サキ</t>
    </rPh>
    <rPh sb="11" eb="12">
      <t>ベツ</t>
    </rPh>
    <rPh sb="14" eb="17">
      <t>サイイジョウ</t>
    </rPh>
    <rPh sb="17" eb="20">
      <t>ツウキンシャ</t>
    </rPh>
    <rPh sb="20" eb="21">
      <t>オヨ</t>
    </rPh>
    <rPh sb="22" eb="25">
      <t>ツウガクシャ</t>
    </rPh>
    <rPh sb="25" eb="26">
      <t>スウ</t>
    </rPh>
    <rPh sb="27" eb="29">
      <t>レイワ</t>
    </rPh>
    <rPh sb="30" eb="31">
      <t>トシ</t>
    </rPh>
    <rPh sb="31" eb="32">
      <t>ヘイネン</t>
    </rPh>
    <phoneticPr fontId="9"/>
  </si>
  <si>
    <t>37. 世帯人員（７区分）別６５歳以上世帯員のいる一般世帯数，</t>
    <rPh sb="4" eb="6">
      <t>セタイ</t>
    </rPh>
    <rPh sb="19" eb="21">
      <t>セタイ</t>
    </rPh>
    <rPh sb="21" eb="22">
      <t>イン</t>
    </rPh>
    <phoneticPr fontId="2"/>
  </si>
  <si>
    <t>一般世帯人員及び６５歳以上世帯人員（令和２年）</t>
    <rPh sb="13" eb="15">
      <t>セタイ</t>
    </rPh>
    <rPh sb="18" eb="20">
      <t>レイワ</t>
    </rPh>
    <rPh sb="21" eb="22">
      <t>ネン</t>
    </rPh>
    <phoneticPr fontId="2"/>
  </si>
  <si>
    <t>39. 年齢（５歳階級），男女別６５歳以上単独世帯数（令和２年）</t>
    <rPh sb="4" eb="6">
      <t>ネンレイ</t>
    </rPh>
    <rPh sb="8" eb="9">
      <t>サイ</t>
    </rPh>
    <rPh sb="9" eb="11">
      <t>カイキュウ</t>
    </rPh>
    <rPh sb="13" eb="15">
      <t>ダンジョ</t>
    </rPh>
    <rPh sb="15" eb="16">
      <t>ベツ</t>
    </rPh>
    <rPh sb="18" eb="19">
      <t>サイ</t>
    </rPh>
    <rPh sb="19" eb="21">
      <t>イジョウ</t>
    </rPh>
    <rPh sb="21" eb="23">
      <t>タンドク</t>
    </rPh>
    <rPh sb="23" eb="26">
      <t>セタイスウ</t>
    </rPh>
    <rPh sb="27" eb="29">
      <t>レイワ</t>
    </rPh>
    <rPh sb="30" eb="31">
      <t>ネン</t>
    </rPh>
    <rPh sb="31" eb="32">
      <t>ヘイネン</t>
    </rPh>
    <phoneticPr fontId="9"/>
  </si>
  <si>
    <t>44.町丁・大字，世帯の家族類型（４区分）別一般世帯数及び一般世帯人員（６歳未満，１８歳未満，</t>
    <rPh sb="3" eb="4">
      <t>チョウ</t>
    </rPh>
    <rPh sb="4" eb="5">
      <t>チョウ</t>
    </rPh>
    <rPh sb="6" eb="8">
      <t>オオアザ</t>
    </rPh>
    <rPh sb="9" eb="11">
      <t>セタイ</t>
    </rPh>
    <rPh sb="12" eb="14">
      <t>カゾク</t>
    </rPh>
    <rPh sb="14" eb="16">
      <t>ルイケイ</t>
    </rPh>
    <rPh sb="18" eb="20">
      <t>クブン</t>
    </rPh>
    <rPh sb="21" eb="22">
      <t>ベツ</t>
    </rPh>
    <rPh sb="22" eb="24">
      <t>イッパン</t>
    </rPh>
    <rPh sb="24" eb="27">
      <t>セタイスウ</t>
    </rPh>
    <rPh sb="27" eb="28">
      <t>オヨ</t>
    </rPh>
    <rPh sb="29" eb="31">
      <t>イッパン</t>
    </rPh>
    <rPh sb="31" eb="33">
      <t>セタイ</t>
    </rPh>
    <rPh sb="33" eb="35">
      <t>ジンイン</t>
    </rPh>
    <rPh sb="37" eb="38">
      <t>サイ</t>
    </rPh>
    <rPh sb="38" eb="40">
      <t>ミマン</t>
    </rPh>
    <rPh sb="43" eb="44">
      <t>サイ</t>
    </rPh>
    <rPh sb="44" eb="46">
      <t>ミマン</t>
    </rPh>
    <phoneticPr fontId="9"/>
  </si>
  <si>
    <t>６５歳以上世帯員のいる一般世帯数及び６５歳以上世帯員のみの一般世帯数‐特掲）（令和２年）（つづき）</t>
    <rPh sb="2" eb="3">
      <t>サイ</t>
    </rPh>
    <rPh sb="3" eb="5">
      <t>イジョウ</t>
    </rPh>
    <rPh sb="5" eb="6">
      <t>ヨ</t>
    </rPh>
    <rPh sb="6" eb="7">
      <t>オビ</t>
    </rPh>
    <rPh sb="7" eb="8">
      <t>イン</t>
    </rPh>
    <rPh sb="11" eb="13">
      <t>イッパン</t>
    </rPh>
    <rPh sb="13" eb="16">
      <t>セタイスウ</t>
    </rPh>
    <rPh sb="16" eb="17">
      <t>オヨ</t>
    </rPh>
    <rPh sb="20" eb="21">
      <t>サイ</t>
    </rPh>
    <rPh sb="21" eb="23">
      <t>イジョウ</t>
    </rPh>
    <rPh sb="23" eb="26">
      <t>セタイイン</t>
    </rPh>
    <rPh sb="29" eb="31">
      <t>イッパン</t>
    </rPh>
    <rPh sb="31" eb="34">
      <t>セタイスウ</t>
    </rPh>
    <rPh sb="35" eb="36">
      <t>トク</t>
    </rPh>
    <rPh sb="36" eb="37">
      <t>ケイ</t>
    </rPh>
    <rPh sb="39" eb="41">
      <t>レイワ</t>
    </rPh>
    <phoneticPr fontId="9"/>
  </si>
  <si>
    <t>（１２区分）別一般世帯数（令和２年）（つづき）</t>
    <rPh sb="3" eb="5">
      <t>クブン</t>
    </rPh>
    <rPh sb="6" eb="7">
      <t>ベツ</t>
    </rPh>
    <rPh sb="7" eb="9">
      <t>イッパン</t>
    </rPh>
    <rPh sb="9" eb="12">
      <t>セタイスウ</t>
    </rPh>
    <rPh sb="13" eb="15">
      <t>レイワ</t>
    </rPh>
    <rPh sb="16" eb="17">
      <t>ネン</t>
    </rPh>
    <rPh sb="17" eb="18">
      <t>ヘイネン</t>
    </rPh>
    <phoneticPr fontId="9"/>
  </si>
  <si>
    <t>（１２区分）別一般世帯数（令和２年）</t>
    <rPh sb="3" eb="5">
      <t>クブン</t>
    </rPh>
    <rPh sb="6" eb="7">
      <t>ベツ</t>
    </rPh>
    <rPh sb="7" eb="9">
      <t>イッパン</t>
    </rPh>
    <rPh sb="9" eb="12">
      <t>セタイスウ</t>
    </rPh>
    <rPh sb="13" eb="15">
      <t>レイワ</t>
    </rPh>
    <rPh sb="16" eb="17">
      <t>ネン</t>
    </rPh>
    <rPh sb="17" eb="18">
      <t>ヘイネン</t>
    </rPh>
    <phoneticPr fontId="9"/>
  </si>
  <si>
    <t>男女別１５歳以上人口（令和２年）</t>
    <rPh sb="11" eb="13">
      <t>レイワ</t>
    </rPh>
    <rPh sb="14" eb="15">
      <t>ネン</t>
    </rPh>
    <phoneticPr fontId="9"/>
  </si>
  <si>
    <t>年齢（５歳階級），男女別人口（人口集中地区）</t>
    <rPh sb="0" eb="2">
      <t>ネンレイ</t>
    </rPh>
    <rPh sb="4" eb="5">
      <t>サイ</t>
    </rPh>
    <rPh sb="5" eb="7">
      <t>カイキュウ</t>
    </rPh>
    <rPh sb="9" eb="11">
      <t>ダンジョ</t>
    </rPh>
    <rPh sb="11" eb="12">
      <t>ベツ</t>
    </rPh>
    <rPh sb="12" eb="14">
      <t>ジンコウ</t>
    </rPh>
    <rPh sb="15" eb="17">
      <t>ジンコウ</t>
    </rPh>
    <rPh sb="17" eb="19">
      <t>シュウチュウ</t>
    </rPh>
    <rPh sb="19" eb="21">
      <t>チク</t>
    </rPh>
    <phoneticPr fontId="7"/>
  </si>
  <si>
    <t>年齢（５歳階級），男女別人口</t>
    <rPh sb="0" eb="2">
      <t>ネンレイ</t>
    </rPh>
    <rPh sb="4" eb="5">
      <t>サイ</t>
    </rPh>
    <rPh sb="5" eb="7">
      <t>カイキュウ</t>
    </rPh>
    <rPh sb="9" eb="11">
      <t>ダンジョ</t>
    </rPh>
    <rPh sb="11" eb="12">
      <t>ベツ</t>
    </rPh>
    <rPh sb="12" eb="14">
      <t>ジンコウ</t>
    </rPh>
    <phoneticPr fontId="7"/>
  </si>
  <si>
    <t>令 和 ６ 年 版 佐 賀 市 統 計 デ ー タ　</t>
    <rPh sb="0" eb="1">
      <t>レイ</t>
    </rPh>
    <rPh sb="2" eb="3">
      <t>ワ</t>
    </rPh>
    <rPh sb="6" eb="7">
      <t>ネン</t>
    </rPh>
    <rPh sb="8" eb="9">
      <t>ハン</t>
    </rPh>
    <rPh sb="10" eb="11">
      <t>タスク</t>
    </rPh>
    <rPh sb="12" eb="13">
      <t>ガ</t>
    </rPh>
    <rPh sb="14" eb="15">
      <t>シ</t>
    </rPh>
    <rPh sb="16" eb="17">
      <t>オサム</t>
    </rPh>
    <rPh sb="18" eb="19">
      <t>ケイ</t>
    </rPh>
    <phoneticPr fontId="2"/>
  </si>
  <si>
    <t>〔２〕  人　口</t>
    <rPh sb="5" eb="6">
      <t>ヒト</t>
    </rPh>
    <rPh sb="7" eb="8">
      <t>クチ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</si>
</sst>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6">
    <numFmt numFmtId="41" formatCode="_ * #,##0_ ;_ * \-#,##0_ ;_ * &quot;-&quot;_ ;_ @_ "/>
    <numFmt numFmtId="176" formatCode="#\ ##0"/>
    <numFmt numFmtId="177" formatCode="0.0"/>
    <numFmt numFmtId="178" formatCode="#\ ##0;&quot;△&quot;#\ ##0;"/>
    <numFmt numFmtId="179" formatCode="0.000"/>
    <numFmt numFmtId="180" formatCode="#\ ##0;&quot;△&quot;#,##0;\-"/>
    <numFmt numFmtId="181" formatCode="#,##0.0;&quot;△&quot;#,##0.0;\-"/>
    <numFmt numFmtId="182" formatCode="0.0;&quot;△ &quot;0.0"/>
    <numFmt numFmtId="183" formatCode="#\ ###\ ###\ ##0"/>
    <numFmt numFmtId="184" formatCode="_ * #\ ##0_ ;_ * &quot;△&quot;#\ ##0_ ;_ * &quot;－&quot;_ ;_ @_ "/>
    <numFmt numFmtId="185" formatCode="_ * #\ ##0_ ;_ * \-#\ ##0_ ;_ * &quot;△&quot;_ ;_ @_ "/>
    <numFmt numFmtId="186" formatCode="#\ ##0;&quot;△&quot;#\ ##0;\-"/>
    <numFmt numFmtId="187" formatCode="_ * #\ ##0_ ;_ * \-#,##0_ ;_ * &quot;-&quot;_ ;_ @_ "/>
    <numFmt numFmtId="188" formatCode="#\ ##0.00_;;&quot;△&quot;#\ ##0.00_;"/>
    <numFmt numFmtId="189" formatCode="#\ ##0.00_:;&quot;△&quot;#\ ##0.00_;"/>
    <numFmt numFmtId="190" formatCode="#\ ##0_;;&quot;△&quot;#\ ##0_;"/>
    <numFmt numFmtId="191" formatCode="0.00;&quot;△ &quot;0.00"/>
    <numFmt numFmtId="192" formatCode="#\ ##0_;"/>
    <numFmt numFmtId="193" formatCode="#\ ##0_ ;_ * \-#,##0_ ;_ * &quot;-&quot;_ ;_ @_ "/>
    <numFmt numFmtId="194" formatCode="##0.000"/>
    <numFmt numFmtId="195" formatCode="_ * #\ ##0_ ;_ * \-#\ ##0_ ;_ * &quot;-&quot;_ ;_ @_ "/>
    <numFmt numFmtId="196" formatCode="###\ ###\ ##0\ ;&quot;△&quot;\-#,##0;\-\ "/>
    <numFmt numFmtId="197" formatCode="0.0_ "/>
    <numFmt numFmtId="198" formatCode="###\ ###\ "/>
    <numFmt numFmtId="199" formatCode="_ * #,##0.0_ ;_ * \-#,##0.0_ ;_ * &quot;-&quot;_ ;_ @_ "/>
    <numFmt numFmtId="200" formatCode="_ * #,##0.00_ ;_ * \-#,##0.00_ ;_ * &quot;-&quot;_ ;_ @_ "/>
    <numFmt numFmtId="201" formatCode="_ * #,##0.00_ ;_ * \-#,##0_ ;_ * &quot;-&quot;_ ;_ @_ "/>
    <numFmt numFmtId="202" formatCode="#\ ##0\ ;\-#\ ##0\ ;\-\ "/>
    <numFmt numFmtId="203" formatCode="\ General\ "/>
    <numFmt numFmtId="204" formatCode="\ #\ ##0\ ;\-#\ ##0\ ;\-\ "/>
    <numFmt numFmtId="205" formatCode="\ &quot;&quot;\ #\ ##0\ "/>
    <numFmt numFmtId="206" formatCode="0.0_);[Red]\(0.0\)"/>
    <numFmt numFmtId="207" formatCode="\ ###,###,##0;&quot;-&quot;###,###,##0"/>
    <numFmt numFmtId="208" formatCode="#,###,###,##0;&quot; -&quot;###,###,##0"/>
    <numFmt numFmtId="209" formatCode="#\ ###\ ##0\ ;\-#\ ###\ ##0\ ;\-\ "/>
    <numFmt numFmtId="210" formatCode="#\ ###\ ##0"/>
    <numFmt numFmtId="211" formatCode="#,##0.0_;"/>
    <numFmt numFmtId="212" formatCode="_ \ \ \ \ \ \ \ \ \ * #\ ##0_ ;_ * \-#,##0_ ;_ * &quot;-&quot;_ ;_ @_ "/>
    <numFmt numFmtId="213" formatCode="0.00_);[Red]\(0.00\)"/>
    <numFmt numFmtId="214" formatCode="0.00_ "/>
    <numFmt numFmtId="215" formatCode="_*#\ ##0_ ;_ * \-#,##0_ ;_ * &quot;-&quot;_ ;_ @_ "/>
    <numFmt numFmtId="216" formatCode="0_);[Red]\(0\)"/>
    <numFmt numFmtId="217" formatCode="_-* #,##0_-;\-* #,##0_-;_-* &quot;-&quot;_-;_-@_-"/>
    <numFmt numFmtId="218" formatCode="0.000_;"/>
    <numFmt numFmtId="219" formatCode="##\ ##0\ ;"/>
    <numFmt numFmtId="220" formatCode="##0.00\ ;"/>
    <numFmt numFmtId="221" formatCode="#\ ##0\ ;&quot;△&quot;#\ ##0\ ;"/>
    <numFmt numFmtId="222" formatCode="#\ ##0\ ;&quot;△&quot;#\ ##0\ ;\-\ ;"/>
    <numFmt numFmtId="223" formatCode="#\ #0.0\ ;&quot;△&quot;#\ #0.0\ ;\-\ ;"/>
    <numFmt numFmtId="224" formatCode="&quot;…&quot;\ "/>
    <numFmt numFmtId="225" formatCode="#\ ###\ ##0\ ;"/>
    <numFmt numFmtId="226" formatCode="0.0\ ;&quot;△ &quot;0.0\ "/>
    <numFmt numFmtId="227" formatCode="0.00_;"/>
    <numFmt numFmtId="228" formatCode="#\ ##0\ ;&quot;△&quot;\ #\ ##0\ ;\-\ ;"/>
    <numFmt numFmtId="229" formatCode="_ * #\ ##0_ ;_ * &quot;△&quot;#\ ##0_ ;_ * &quot;-&quot;_ ;_ @_ "/>
    <numFmt numFmtId="230" formatCode="0_ "/>
  </numFmts>
  <fonts count="44">
    <font>
      <sz val="11"/>
      <name val="明朝"/>
      <family val="1"/>
      <charset val="128"/>
    </font>
    <font>
      <sz val="11"/>
      <name val="明朝"/>
      <family val="1"/>
      <charset val="128"/>
    </font>
    <font>
      <sz val="6"/>
      <name val="ＭＳ Ｐ明朝"/>
      <family val="1"/>
      <charset val="128"/>
    </font>
    <font>
      <sz val="10"/>
      <name val="ＭＳ 明朝"/>
      <family val="1"/>
      <charset val="128"/>
    </font>
    <font>
      <u/>
      <sz val="8.25"/>
      <color indexed="12"/>
      <name val="明朝"/>
      <family val="1"/>
      <charset val="128"/>
    </font>
    <font>
      <b/>
      <sz val="14"/>
      <name val="ＭＳ Ｐゴシック"/>
      <family val="3"/>
      <charset val="128"/>
    </font>
    <font>
      <sz val="10"/>
      <name val="明朝"/>
      <family val="1"/>
      <charset val="128"/>
    </font>
    <font>
      <sz val="6"/>
      <name val="明朝"/>
      <family val="1"/>
      <charset val="128"/>
    </font>
    <font>
      <sz val="11"/>
      <name val="ＭＳ 明朝"/>
      <family val="1"/>
      <charset val="128"/>
    </font>
    <font>
      <sz val="6"/>
      <name val="ＭＳ Ｐゴシック"/>
      <family val="3"/>
      <charset val="128"/>
    </font>
    <font>
      <sz val="9"/>
      <name val="ＭＳ 明朝"/>
      <family val="1"/>
      <charset val="128"/>
    </font>
    <font>
      <sz val="11"/>
      <name val="ＭＳ Ｐゴシック"/>
      <family val="3"/>
      <charset val="128"/>
    </font>
    <font>
      <sz val="10"/>
      <name val="ＭＳ Ｐゴシック"/>
      <family val="3"/>
      <charset val="128"/>
    </font>
    <font>
      <sz val="14"/>
      <name val="ＭＳ Ｐゴシック"/>
      <family val="3"/>
      <charset val="128"/>
    </font>
    <font>
      <sz val="11"/>
      <name val="ＭＳ Ｐ明朝"/>
      <family val="1"/>
      <charset val="128"/>
    </font>
    <font>
      <b/>
      <sz val="13"/>
      <name val="ＭＳ Ｐゴシック"/>
      <family val="3"/>
      <charset val="128"/>
    </font>
    <font>
      <b/>
      <sz val="14"/>
      <name val="ＭＳ ゴシック"/>
      <family val="3"/>
      <charset val="128"/>
    </font>
    <font>
      <sz val="12"/>
      <name val="ＭＳ 明朝"/>
      <family val="1"/>
      <charset val="128"/>
    </font>
    <font>
      <sz val="10"/>
      <color indexed="8"/>
      <name val="ＭＳ 明朝"/>
      <family val="1"/>
      <charset val="128"/>
    </font>
    <font>
      <b/>
      <sz val="10"/>
      <name val="ＭＳ 明朝"/>
      <family val="1"/>
      <charset val="128"/>
    </font>
    <font>
      <b/>
      <sz val="9"/>
      <name val="ＭＳ 明朝"/>
      <family val="1"/>
      <charset val="128"/>
    </font>
    <font>
      <b/>
      <sz val="10"/>
      <color indexed="8"/>
      <name val="ＭＳ 明朝"/>
      <family val="1"/>
      <charset val="128"/>
    </font>
    <font>
      <sz val="9"/>
      <color indexed="8"/>
      <name val="ＭＳ Ｐゴシック"/>
      <family val="3"/>
      <charset val="128"/>
    </font>
    <font>
      <sz val="12"/>
      <name val="ＭＳ Ｐゴシック"/>
      <family val="3"/>
      <charset val="128"/>
    </font>
    <font>
      <u/>
      <sz val="11"/>
      <color theme="10"/>
      <name val="ＭＳ Ｐゴシック"/>
      <family val="3"/>
      <charset val="128"/>
    </font>
    <font>
      <b/>
      <sz val="20"/>
      <color theme="3" tint="-0.499984740745262"/>
      <name val="ＭＳ Ｐゴシック"/>
      <family val="3"/>
      <charset val="128"/>
    </font>
    <font>
      <b/>
      <sz val="12"/>
      <color rgb="FFFFC000"/>
      <name val="ＭＳ Ｐゴシック"/>
      <family val="3"/>
      <charset val="128"/>
    </font>
    <font>
      <b/>
      <sz val="12"/>
      <color indexed="12"/>
      <name val="ＭＳ Ｐゴシック"/>
      <family val="3"/>
      <charset val="128"/>
      <scheme val="minor"/>
    </font>
    <font>
      <b/>
      <sz val="24"/>
      <color rgb="FF00B050"/>
      <name val="ＭＳ Ｐゴシック"/>
      <family val="3"/>
      <charset val="128"/>
    </font>
    <font>
      <sz val="6"/>
      <name val="明朝"/>
      <family val="3"/>
      <charset val="128"/>
    </font>
    <font>
      <sz val="11"/>
      <color theme="1"/>
      <name val="ＭＳ Ｐゴシック"/>
      <family val="2"/>
      <scheme val="minor"/>
    </font>
    <font>
      <b/>
      <sz val="16"/>
      <name val="ＭＳ Ｐゴシック"/>
      <family val="3"/>
      <charset val="128"/>
    </font>
    <font>
      <b/>
      <sz val="16"/>
      <color indexed="8"/>
      <name val="ＭＳ Ｐゴシック"/>
      <family val="3"/>
      <charset val="128"/>
    </font>
    <font>
      <sz val="11"/>
      <color indexed="8"/>
      <name val="ＭＳ 明朝"/>
      <family val="1"/>
      <charset val="128"/>
    </font>
    <font>
      <sz val="10.5"/>
      <name val="ＭＳ 明朝"/>
      <family val="1"/>
      <charset val="128"/>
    </font>
    <font>
      <sz val="11"/>
      <name val="ＭＳ ゴシック"/>
      <family val="3"/>
      <charset val="128"/>
    </font>
    <font>
      <b/>
      <sz val="11"/>
      <name val="ＭＳ 明朝"/>
      <family val="1"/>
      <charset val="128"/>
    </font>
    <font>
      <b/>
      <sz val="17"/>
      <name val="ＭＳ Ｐゴシック"/>
      <family val="3"/>
      <charset val="128"/>
    </font>
    <font>
      <sz val="12"/>
      <name val="明朝"/>
      <family val="1"/>
      <charset val="128"/>
    </font>
    <font>
      <sz val="16"/>
      <name val="明朝"/>
      <family val="1"/>
      <charset val="128"/>
    </font>
    <font>
      <sz val="11"/>
      <color rgb="FFFF0000"/>
      <name val="ＭＳ 明朝"/>
      <family val="1"/>
      <charset val="128"/>
    </font>
    <font>
      <sz val="16"/>
      <name val="ＭＳ Ｐゴシック"/>
      <family val="3"/>
      <charset val="128"/>
    </font>
    <font>
      <sz val="11"/>
      <color theme="1"/>
      <name val="ＭＳ Ｐゴシック"/>
      <family val="2"/>
      <charset val="128"/>
    </font>
    <font>
      <b/>
      <sz val="12"/>
      <color indexed="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003300"/>
        <bgColor indexed="64"/>
      </patternFill>
    </fill>
    <fill>
      <patternFill patternType="solid">
        <fgColor rgb="FFCCFF99"/>
        <bgColor indexed="64"/>
      </patternFill>
    </fill>
  </fills>
  <borders count="177">
    <border>
      <left/>
      <right/>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bottom style="hair">
        <color indexed="64"/>
      </bottom>
      <diagonal/>
    </border>
    <border>
      <left/>
      <right/>
      <top style="medium">
        <color indexed="64"/>
      </top>
      <bottom style="hair">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style="medium">
        <color indexed="64"/>
      </top>
      <bottom style="hair">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bottom style="medium">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hair">
        <color indexed="64"/>
      </left>
      <right style="double">
        <color indexed="64"/>
      </right>
      <top/>
      <bottom style="hair">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s>
  <cellStyleXfs count="15">
    <xf numFmtId="0" fontId="0" fillId="0" borderId="0"/>
    <xf numFmtId="0" fontId="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38" fontId="1" fillId="0" borderId="0" applyFont="0" applyFill="0" applyBorder="0" applyAlignment="0" applyProtection="0"/>
    <xf numFmtId="38" fontId="11" fillId="0" borderId="0" applyFont="0" applyFill="0" applyBorder="0" applyAlignment="0" applyProtection="0">
      <alignment vertical="center"/>
    </xf>
    <xf numFmtId="0" fontId="11" fillId="0" borderId="0"/>
    <xf numFmtId="0" fontId="11" fillId="0" borderId="0">
      <alignment vertical="center"/>
    </xf>
    <xf numFmtId="0" fontId="8" fillId="0" borderId="0"/>
    <xf numFmtId="0" fontId="1" fillId="0" borderId="0"/>
    <xf numFmtId="0" fontId="11" fillId="0" borderId="0"/>
    <xf numFmtId="0" fontId="11" fillId="0" borderId="0"/>
    <xf numFmtId="0" fontId="14" fillId="0" borderId="0"/>
    <xf numFmtId="217" fontId="11" fillId="0" borderId="0" applyFont="0" applyFill="0" applyBorder="0" applyAlignment="0" applyProtection="0"/>
    <xf numFmtId="0" fontId="30" fillId="0" borderId="0"/>
    <xf numFmtId="0" fontId="42" fillId="0" borderId="0">
      <alignment vertical="center"/>
    </xf>
  </cellStyleXfs>
  <cellXfs count="1869">
    <xf numFmtId="0" fontId="0" fillId="0" borderId="0" xfId="0"/>
    <xf numFmtId="0" fontId="3" fillId="0" borderId="0" xfId="0" applyFont="1" applyAlignment="1">
      <alignment vertical="center"/>
    </xf>
    <xf numFmtId="0" fontId="3" fillId="0" borderId="0" xfId="0" applyFont="1" applyBorder="1" applyAlignment="1">
      <alignment vertical="center"/>
    </xf>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8" fontId="3" fillId="0" borderId="0" xfId="0" applyNumberFormat="1" applyFont="1" applyBorder="1" applyAlignment="1">
      <alignment vertical="center"/>
    </xf>
    <xf numFmtId="181" fontId="3" fillId="0" borderId="0" xfId="0" applyNumberFormat="1" applyFont="1" applyBorder="1" applyAlignment="1">
      <alignment vertical="center"/>
    </xf>
    <xf numFmtId="2" fontId="3" fillId="0" borderId="0" xfId="0" applyNumberFormat="1" applyFont="1" applyBorder="1" applyAlignment="1">
      <alignment vertical="center"/>
    </xf>
    <xf numFmtId="177" fontId="3" fillId="0" borderId="0" xfId="0" applyNumberFormat="1" applyFont="1" applyBorder="1" applyAlignment="1">
      <alignment vertical="center"/>
    </xf>
    <xf numFmtId="180" fontId="3" fillId="0" borderId="0" xfId="0" applyNumberFormat="1" applyFont="1" applyBorder="1" applyAlignment="1">
      <alignment vertical="center"/>
    </xf>
    <xf numFmtId="0" fontId="6" fillId="0" borderId="0" xfId="0" applyFont="1"/>
    <xf numFmtId="0" fontId="3" fillId="0" borderId="0" xfId="0" applyFont="1"/>
    <xf numFmtId="49" fontId="3" fillId="0" borderId="0" xfId="0" applyNumberFormat="1" applyFont="1" applyAlignment="1">
      <alignment horizontal="center" vertical="center"/>
    </xf>
    <xf numFmtId="0" fontId="0" fillId="0" borderId="0" xfId="0" applyBorder="1"/>
    <xf numFmtId="49" fontId="3" fillId="0" borderId="0" xfId="0" applyNumberFormat="1" applyFont="1" applyFill="1" applyBorder="1" applyAlignment="1">
      <alignment horizontal="left" vertical="center"/>
    </xf>
    <xf numFmtId="176" fontId="8" fillId="0" borderId="0" xfId="0" applyNumberFormat="1" applyFont="1" applyAlignment="1">
      <alignment vertical="center"/>
    </xf>
    <xf numFmtId="176" fontId="3" fillId="0" borderId="0" xfId="0" applyNumberFormat="1" applyFont="1" applyAlignment="1">
      <alignment vertical="center"/>
    </xf>
    <xf numFmtId="176" fontId="10" fillId="0" borderId="0" xfId="0" applyNumberFormat="1" applyFont="1" applyAlignment="1">
      <alignment vertical="center"/>
    </xf>
    <xf numFmtId="0" fontId="11" fillId="0" borderId="0" xfId="0" applyFont="1" applyAlignment="1">
      <alignment vertical="center"/>
    </xf>
    <xf numFmtId="0" fontId="12" fillId="0" borderId="0" xfId="0" applyFont="1" applyAlignment="1">
      <alignment vertical="center"/>
    </xf>
    <xf numFmtId="0" fontId="3" fillId="0" borderId="65" xfId="0" applyFont="1" applyBorder="1" applyAlignment="1">
      <alignment vertical="center"/>
    </xf>
    <xf numFmtId="38" fontId="8" fillId="0" borderId="0" xfId="3" applyFont="1"/>
    <xf numFmtId="38" fontId="3" fillId="0" borderId="0" xfId="3" applyFont="1"/>
    <xf numFmtId="38" fontId="3" fillId="0" borderId="0" xfId="3" applyFont="1" applyBorder="1"/>
    <xf numFmtId="38" fontId="3" fillId="0" borderId="0" xfId="3" applyFont="1" applyAlignment="1">
      <alignment vertical="center"/>
    </xf>
    <xf numFmtId="38" fontId="8" fillId="0" borderId="0" xfId="3" applyFont="1" applyAlignment="1">
      <alignment vertical="center"/>
    </xf>
    <xf numFmtId="38" fontId="8" fillId="0" borderId="0" xfId="3" applyFont="1" applyAlignment="1">
      <alignment horizontal="right" vertical="center"/>
    </xf>
    <xf numFmtId="0" fontId="8" fillId="0" borderId="0" xfId="0" applyFont="1"/>
    <xf numFmtId="0" fontId="8" fillId="0" borderId="0" xfId="0" applyFont="1" applyFill="1"/>
    <xf numFmtId="0" fontId="3" fillId="0" borderId="0" xfId="0" applyFont="1" applyFill="1" applyAlignment="1">
      <alignment vertical="center"/>
    </xf>
    <xf numFmtId="0" fontId="13" fillId="0" borderId="0" xfId="0" applyFont="1" applyAlignment="1">
      <alignment vertical="center"/>
    </xf>
    <xf numFmtId="0" fontId="8" fillId="0" borderId="0" xfId="0" applyFont="1" applyAlignment="1">
      <alignment vertical="center"/>
    </xf>
    <xf numFmtId="191" fontId="8" fillId="0" borderId="0" xfId="0" applyNumberFormat="1" applyFont="1" applyAlignment="1">
      <alignment horizontal="right" vertical="center"/>
    </xf>
    <xf numFmtId="191" fontId="8" fillId="0" borderId="0" xfId="0" applyNumberFormat="1" applyFont="1" applyAlignment="1">
      <alignment vertical="center"/>
    </xf>
    <xf numFmtId="0" fontId="8" fillId="0" borderId="0" xfId="0" applyFont="1" applyFill="1" applyAlignment="1">
      <alignment vertical="center"/>
    </xf>
    <xf numFmtId="0" fontId="10" fillId="0" borderId="0" xfId="0" applyFont="1" applyBorder="1" applyAlignment="1">
      <alignment vertical="center"/>
    </xf>
    <xf numFmtId="192" fontId="10" fillId="0" borderId="0" xfId="0" applyNumberFormat="1" applyFont="1" applyAlignment="1">
      <alignment vertical="center"/>
    </xf>
    <xf numFmtId="0" fontId="10" fillId="0" borderId="65" xfId="0" applyFont="1" applyBorder="1" applyAlignment="1">
      <alignment vertical="center"/>
    </xf>
    <xf numFmtId="0" fontId="8" fillId="0" borderId="0" xfId="0" applyFont="1" applyAlignment="1">
      <alignment horizontal="right" vertical="center"/>
    </xf>
    <xf numFmtId="38" fontId="3" fillId="0" borderId="0" xfId="3" applyFont="1" applyBorder="1" applyAlignment="1">
      <alignment vertical="center"/>
    </xf>
    <xf numFmtId="0" fontId="10" fillId="0" borderId="0" xfId="0" applyFont="1" applyFill="1" applyAlignment="1">
      <alignment vertical="center"/>
    </xf>
    <xf numFmtId="0" fontId="11" fillId="0" borderId="0" xfId="5" applyFont="1" applyAlignment="1">
      <alignment vertical="center"/>
    </xf>
    <xf numFmtId="0" fontId="3" fillId="0" borderId="0" xfId="6" applyFont="1">
      <alignment vertical="center"/>
    </xf>
    <xf numFmtId="0" fontId="10" fillId="0" borderId="0" xfId="0" applyFont="1"/>
    <xf numFmtId="0" fontId="10" fillId="0" borderId="0" xfId="0" applyFont="1" applyFill="1"/>
    <xf numFmtId="0" fontId="10" fillId="0" borderId="0" xfId="0" applyFont="1" applyFill="1" applyBorder="1" applyAlignment="1">
      <alignment vertical="center"/>
    </xf>
    <xf numFmtId="0" fontId="3" fillId="0" borderId="8" xfId="0" applyFont="1" applyBorder="1" applyAlignment="1">
      <alignment horizontal="center" vertical="center"/>
    </xf>
    <xf numFmtId="0" fontId="8" fillId="0" borderId="0" xfId="0" applyFont="1" applyFill="1" applyBorder="1" applyAlignment="1">
      <alignment vertical="center"/>
    </xf>
    <xf numFmtId="0" fontId="10" fillId="0" borderId="0" xfId="0" applyFont="1" applyAlignment="1">
      <alignment horizontal="center"/>
    </xf>
    <xf numFmtId="0" fontId="10" fillId="0" borderId="0" xfId="0" applyFont="1" applyAlignment="1">
      <alignment horizontal="left"/>
    </xf>
    <xf numFmtId="0" fontId="3" fillId="0" borderId="0" xfId="0" applyFont="1" applyBorder="1"/>
    <xf numFmtId="0" fontId="3" fillId="0" borderId="0" xfId="0" applyFont="1" applyBorder="1" applyAlignment="1"/>
    <xf numFmtId="0" fontId="8" fillId="0" borderId="50" xfId="0" applyFont="1" applyBorder="1"/>
    <xf numFmtId="0" fontId="3" fillId="0" borderId="0" xfId="6" applyFont="1" applyAlignment="1">
      <alignment vertical="center" wrapText="1"/>
    </xf>
    <xf numFmtId="187" fontId="18" fillId="0" borderId="0" xfId="10" applyNumberFormat="1" applyFont="1" applyFill="1" applyBorder="1" applyAlignment="1">
      <alignment vertical="center"/>
    </xf>
    <xf numFmtId="187" fontId="18" fillId="0" borderId="0" xfId="10" applyNumberFormat="1" applyFont="1" applyFill="1" applyBorder="1" applyAlignment="1">
      <alignment horizontal="right" vertical="center"/>
    </xf>
    <xf numFmtId="0" fontId="8" fillId="0" borderId="0" xfId="0" applyFont="1" applyBorder="1" applyAlignment="1">
      <alignment vertical="center"/>
    </xf>
    <xf numFmtId="0" fontId="3" fillId="0" borderId="0" xfId="0" applyFont="1" applyFill="1" applyBorder="1" applyAlignment="1">
      <alignment vertical="center"/>
    </xf>
    <xf numFmtId="0" fontId="3" fillId="0" borderId="65" xfId="0" applyFont="1" applyFill="1" applyBorder="1" applyAlignment="1">
      <alignment vertical="center"/>
    </xf>
    <xf numFmtId="0" fontId="3" fillId="0" borderId="0" xfId="8" applyFont="1" applyAlignment="1">
      <alignment vertical="center"/>
    </xf>
    <xf numFmtId="49" fontId="18" fillId="0" borderId="0" xfId="9" applyNumberFormat="1" applyFont="1" applyAlignment="1">
      <alignment vertical="center"/>
    </xf>
    <xf numFmtId="49" fontId="18" fillId="0" borderId="0" xfId="9" applyNumberFormat="1" applyFont="1" applyFill="1" applyBorder="1" applyAlignment="1">
      <alignment vertical="center"/>
    </xf>
    <xf numFmtId="187" fontId="18" fillId="0" borderId="22" xfId="9" applyNumberFormat="1" applyFont="1" applyFill="1" applyBorder="1" applyAlignment="1">
      <alignment horizontal="right" vertical="center"/>
    </xf>
    <xf numFmtId="187" fontId="18" fillId="0" borderId="20" xfId="9" applyNumberFormat="1" applyFont="1" applyFill="1" applyBorder="1" applyAlignment="1">
      <alignment horizontal="right" vertical="center"/>
    </xf>
    <xf numFmtId="49" fontId="18" fillId="0" borderId="85" xfId="9" applyNumberFormat="1" applyFont="1" applyFill="1" applyBorder="1" applyAlignment="1">
      <alignment horizontal="center" vertical="center" wrapText="1"/>
    </xf>
    <xf numFmtId="49" fontId="18" fillId="0" borderId="86" xfId="9" applyNumberFormat="1" applyFont="1" applyFill="1" applyBorder="1" applyAlignment="1">
      <alignment horizontal="center" vertical="center" wrapText="1"/>
    </xf>
    <xf numFmtId="49" fontId="18" fillId="0" borderId="86" xfId="9" applyNumberFormat="1" applyFont="1" applyFill="1" applyBorder="1" applyAlignment="1">
      <alignment horizontal="distributed" vertical="center" wrapText="1" justifyLastLine="1"/>
    </xf>
    <xf numFmtId="49" fontId="18" fillId="0" borderId="83" xfId="9" applyNumberFormat="1" applyFont="1" applyBorder="1" applyAlignment="1">
      <alignment horizontal="center" vertical="center" wrapText="1"/>
    </xf>
    <xf numFmtId="49" fontId="18" fillId="0" borderId="0" xfId="9" applyNumberFormat="1" applyFont="1" applyAlignment="1">
      <alignment vertical="top"/>
    </xf>
    <xf numFmtId="0" fontId="18" fillId="0" borderId="0" xfId="9" applyNumberFormat="1" applyFont="1" applyFill="1" applyBorder="1" applyAlignment="1">
      <alignment horizontal="center" vertical="top" wrapText="1"/>
    </xf>
    <xf numFmtId="0" fontId="18" fillId="0" borderId="65" xfId="9" applyNumberFormat="1" applyFont="1" applyFill="1" applyBorder="1" applyAlignment="1">
      <alignment horizontal="right" vertical="center"/>
    </xf>
    <xf numFmtId="0" fontId="21" fillId="0" borderId="0" xfId="9" applyNumberFormat="1" applyFont="1" applyFill="1" applyBorder="1" applyAlignment="1">
      <alignment horizontal="left" vertical="center"/>
    </xf>
    <xf numFmtId="49" fontId="22" fillId="0" borderId="0" xfId="9" applyNumberFormat="1" applyFont="1" applyAlignment="1">
      <alignment vertical="top"/>
    </xf>
    <xf numFmtId="0" fontId="22" fillId="0" borderId="0" xfId="9" applyNumberFormat="1" applyFont="1" applyFill="1" applyBorder="1" applyAlignment="1">
      <alignment horizontal="center" vertical="top" wrapText="1"/>
    </xf>
    <xf numFmtId="0" fontId="23" fillId="0" borderId="0" xfId="5" applyFont="1" applyAlignment="1">
      <alignment vertical="center"/>
    </xf>
    <xf numFmtId="0" fontId="25" fillId="0" borderId="0" xfId="5" applyFont="1" applyAlignment="1">
      <alignment horizontal="center" vertical="center"/>
    </xf>
    <xf numFmtId="0" fontId="11" fillId="0" borderId="0" xfId="5" applyFont="1" applyBorder="1" applyAlignment="1">
      <alignment vertical="center"/>
    </xf>
    <xf numFmtId="0" fontId="26" fillId="3" borderId="78" xfId="5" applyFont="1" applyFill="1" applyBorder="1" applyAlignment="1">
      <alignment horizontal="center" vertical="center"/>
    </xf>
    <xf numFmtId="0" fontId="23" fillId="4" borderId="89" xfId="5" applyFont="1" applyFill="1" applyBorder="1" applyAlignment="1">
      <alignment horizontal="center" vertical="center"/>
    </xf>
    <xf numFmtId="0" fontId="23" fillId="4" borderId="2" xfId="5" applyFont="1" applyFill="1" applyBorder="1" applyAlignment="1">
      <alignment horizontal="center" vertical="center"/>
    </xf>
    <xf numFmtId="0" fontId="23" fillId="4" borderId="14" xfId="5" applyFont="1" applyFill="1" applyBorder="1" applyAlignment="1">
      <alignment horizontal="center" vertical="center"/>
    </xf>
    <xf numFmtId="0" fontId="11" fillId="0" borderId="0" xfId="5" applyFont="1" applyAlignment="1">
      <alignment horizontal="center" vertical="center"/>
    </xf>
    <xf numFmtId="0" fontId="27" fillId="4" borderId="48" xfId="1" applyFont="1" applyFill="1" applyBorder="1" applyAlignment="1" applyProtection="1">
      <alignment horizontal="center" vertical="center"/>
    </xf>
    <xf numFmtId="0" fontId="23" fillId="4" borderId="18" xfId="5" applyFont="1" applyFill="1" applyBorder="1" applyAlignment="1">
      <alignment horizontal="center" vertical="center"/>
    </xf>
    <xf numFmtId="0" fontId="27" fillId="4" borderId="10" xfId="1" applyFont="1" applyFill="1" applyBorder="1" applyAlignment="1" applyProtection="1">
      <alignment horizontal="center" vertical="center"/>
    </xf>
    <xf numFmtId="0" fontId="27" fillId="4" borderId="12" xfId="1" applyFont="1" applyFill="1" applyBorder="1" applyAlignment="1" applyProtection="1">
      <alignment horizontal="center" vertical="center"/>
    </xf>
    <xf numFmtId="0" fontId="0" fillId="0" borderId="0" xfId="0" applyAlignment="1">
      <alignment vertical="center"/>
    </xf>
    <xf numFmtId="0" fontId="0" fillId="0" borderId="0" xfId="0" applyFont="1" applyAlignment="1">
      <alignment vertical="center"/>
    </xf>
    <xf numFmtId="184" fontId="3" fillId="0" borderId="0" xfId="0" applyNumberFormat="1" applyFont="1" applyAlignment="1">
      <alignment vertical="center"/>
    </xf>
    <xf numFmtId="0" fontId="16" fillId="0" borderId="0" xfId="0" applyFont="1" applyAlignment="1">
      <alignment vertical="center"/>
    </xf>
    <xf numFmtId="0" fontId="10" fillId="0" borderId="0" xfId="0" applyFont="1" applyAlignment="1">
      <alignment vertical="center"/>
    </xf>
    <xf numFmtId="0" fontId="3" fillId="0" borderId="0" xfId="0" applyFont="1" applyBorder="1" applyAlignment="1">
      <alignment horizontal="right" vertical="center"/>
    </xf>
    <xf numFmtId="0" fontId="0" fillId="0" borderId="0" xfId="0" applyAlignment="1">
      <alignment horizontal="center" vertical="center"/>
    </xf>
    <xf numFmtId="0" fontId="5" fillId="0" borderId="0" xfId="0" applyFont="1" applyAlignment="1">
      <alignment vertical="center"/>
    </xf>
    <xf numFmtId="187" fontId="18" fillId="0" borderId="21" xfId="9" applyNumberFormat="1" applyFont="1" applyFill="1" applyBorder="1" applyAlignment="1">
      <alignment horizontal="right" vertical="center"/>
    </xf>
    <xf numFmtId="187" fontId="18" fillId="0" borderId="23" xfId="9" applyNumberFormat="1"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lignment horizontal="right" vertical="center"/>
    </xf>
    <xf numFmtId="0" fontId="12" fillId="0" borderId="0" xfId="0" applyFont="1" applyBorder="1" applyAlignment="1">
      <alignment vertical="center"/>
    </xf>
    <xf numFmtId="0" fontId="0" fillId="0" borderId="0" xfId="0" applyBorder="1" applyAlignment="1">
      <alignment vertical="center"/>
    </xf>
    <xf numFmtId="0" fontId="3" fillId="0" borderId="46" xfId="0" applyFont="1" applyBorder="1" applyAlignment="1">
      <alignment horizontal="center" vertical="center"/>
    </xf>
    <xf numFmtId="0" fontId="3" fillId="0" borderId="104"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60" xfId="0" applyFont="1" applyBorder="1" applyAlignment="1">
      <alignment horizontal="distributed" vertical="center" justifyLastLine="1"/>
    </xf>
    <xf numFmtId="209" fontId="3" fillId="0" borderId="28" xfId="0" applyNumberFormat="1" applyFont="1" applyBorder="1" applyAlignment="1">
      <alignment horizontal="right" vertical="center"/>
    </xf>
    <xf numFmtId="209" fontId="3" fillId="0" borderId="103" xfId="0" applyNumberFormat="1" applyFont="1" applyBorder="1" applyAlignment="1">
      <alignment horizontal="right" vertical="center"/>
    </xf>
    <xf numFmtId="209" fontId="3" fillId="0" borderId="60" xfId="0" applyNumberFormat="1" applyFont="1" applyBorder="1" applyAlignment="1">
      <alignment horizontal="right" vertical="center"/>
    </xf>
    <xf numFmtId="209" fontId="3" fillId="0" borderId="76" xfId="0" applyNumberFormat="1" applyFont="1" applyBorder="1" applyAlignment="1">
      <alignment horizontal="right" vertical="center"/>
    </xf>
    <xf numFmtId="209" fontId="3" fillId="0" borderId="102" xfId="0" applyNumberFormat="1" applyFont="1" applyBorder="1" applyAlignment="1">
      <alignment horizontal="right" vertical="center"/>
    </xf>
    <xf numFmtId="209" fontId="3" fillId="0" borderId="21" xfId="0" applyNumberFormat="1" applyFont="1" applyBorder="1" applyAlignment="1">
      <alignment horizontal="right" vertical="center"/>
    </xf>
    <xf numFmtId="209" fontId="3" fillId="0" borderId="9" xfId="0" applyNumberFormat="1" applyFont="1" applyBorder="1" applyAlignment="1">
      <alignment horizontal="right" vertical="center"/>
    </xf>
    <xf numFmtId="209" fontId="3" fillId="0" borderId="31" xfId="0" applyNumberFormat="1" applyFont="1" applyBorder="1" applyAlignment="1">
      <alignment horizontal="right" vertical="center"/>
    </xf>
    <xf numFmtId="209" fontId="3" fillId="0" borderId="4" xfId="0" applyNumberFormat="1" applyFont="1" applyBorder="1" applyAlignment="1">
      <alignment horizontal="right" vertical="center"/>
    </xf>
    <xf numFmtId="209" fontId="3" fillId="0" borderId="10" xfId="0" applyNumberFormat="1" applyFont="1" applyBorder="1" applyAlignment="1">
      <alignment horizontal="right" vertical="center"/>
    </xf>
    <xf numFmtId="209" fontId="3" fillId="0" borderId="49" xfId="0" applyNumberFormat="1" applyFont="1" applyBorder="1" applyAlignment="1">
      <alignment horizontal="right" vertical="center"/>
    </xf>
    <xf numFmtId="209" fontId="3" fillId="0" borderId="38" xfId="0" applyNumberFormat="1" applyFont="1" applyBorder="1" applyAlignment="1">
      <alignment horizontal="right" vertical="center"/>
    </xf>
    <xf numFmtId="0" fontId="3" fillId="0" borderId="42" xfId="0" applyFont="1" applyBorder="1" applyAlignment="1">
      <alignment horizontal="center" vertical="center"/>
    </xf>
    <xf numFmtId="209" fontId="3" fillId="0" borderId="23" xfId="0" applyNumberFormat="1" applyFont="1" applyBorder="1" applyAlignment="1">
      <alignment horizontal="right" vertical="center"/>
    </xf>
    <xf numFmtId="209" fontId="3" fillId="0" borderId="1" xfId="0" applyNumberFormat="1" applyFont="1" applyBorder="1" applyAlignment="1">
      <alignment horizontal="right" vertical="center"/>
    </xf>
    <xf numFmtId="209" fontId="3" fillId="0" borderId="42" xfId="0" applyNumberFormat="1" applyFont="1" applyBorder="1" applyAlignment="1">
      <alignment horizontal="right" vertical="center"/>
    </xf>
    <xf numFmtId="209" fontId="3" fillId="0" borderId="16" xfId="0" applyNumberFormat="1" applyFont="1" applyBorder="1" applyAlignment="1">
      <alignment horizontal="right" vertical="center"/>
    </xf>
    <xf numFmtId="0" fontId="10"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7" fillId="0" borderId="0" xfId="0" applyFont="1" applyAlignment="1">
      <alignment vertical="center"/>
    </xf>
    <xf numFmtId="202" fontId="10" fillId="0" borderId="0" xfId="0" applyNumberFormat="1" applyFont="1" applyAlignment="1">
      <alignment vertical="center"/>
    </xf>
    <xf numFmtId="0" fontId="20" fillId="0" borderId="65" xfId="0" applyFont="1" applyBorder="1" applyAlignment="1">
      <alignment vertical="center"/>
    </xf>
    <xf numFmtId="193" fontId="10" fillId="0" borderId="65" xfId="0" applyNumberFormat="1" applyFont="1" applyBorder="1" applyAlignment="1">
      <alignment vertical="center"/>
    </xf>
    <xf numFmtId="0" fontId="19" fillId="0" borderId="65" xfId="0" applyFont="1" applyBorder="1" applyAlignment="1">
      <alignment vertical="center"/>
    </xf>
    <xf numFmtId="193" fontId="3" fillId="0" borderId="65" xfId="0" applyNumberFormat="1" applyFont="1" applyBorder="1" applyAlignment="1">
      <alignment vertical="center"/>
    </xf>
    <xf numFmtId="2" fontId="0" fillId="0" borderId="0" xfId="0" applyNumberFormat="1"/>
    <xf numFmtId="0" fontId="3" fillId="0" borderId="0" xfId="0" applyFont="1" applyAlignment="1">
      <alignment vertical="center" wrapText="1"/>
    </xf>
    <xf numFmtId="195" fontId="3" fillId="0" borderId="0" xfId="0" applyNumberFormat="1" applyFont="1" applyFill="1" applyBorder="1" applyAlignment="1">
      <alignment horizontal="right" vertical="center"/>
    </xf>
    <xf numFmtId="195" fontId="3" fillId="0" borderId="65" xfId="0" applyNumberFormat="1" applyFont="1" applyFill="1" applyBorder="1" applyAlignment="1">
      <alignment horizontal="right" vertical="center"/>
    </xf>
    <xf numFmtId="0" fontId="0" fillId="0" borderId="0" xfId="0" applyAlignment="1">
      <alignment vertical="center"/>
    </xf>
    <xf numFmtId="187" fontId="3" fillId="0" borderId="0" xfId="0" applyNumberFormat="1" applyFont="1" applyAlignment="1">
      <alignment vertical="center"/>
    </xf>
    <xf numFmtId="0" fontId="8" fillId="0" borderId="0" xfId="0" applyFont="1" applyFill="1" applyAlignment="1">
      <alignment horizontal="right" vertical="center"/>
    </xf>
    <xf numFmtId="0" fontId="13" fillId="0" borderId="0" xfId="0" applyFont="1" applyFill="1" applyAlignment="1">
      <alignment vertical="center"/>
    </xf>
    <xf numFmtId="0" fontId="3" fillId="0" borderId="65" xfId="0" applyFont="1" applyFill="1" applyBorder="1" applyAlignment="1">
      <alignment horizontal="center" vertical="center"/>
    </xf>
    <xf numFmtId="0" fontId="8" fillId="0" borderId="0" xfId="0" applyFont="1" applyFill="1" applyAlignment="1">
      <alignment horizontal="center"/>
    </xf>
    <xf numFmtId="0" fontId="0" fillId="0" borderId="0" xfId="0" applyAlignment="1">
      <alignment horizontal="right" vertical="center"/>
    </xf>
    <xf numFmtId="0" fontId="0" fillId="0" borderId="0" xfId="0" applyAlignment="1">
      <alignment vertical="center"/>
    </xf>
    <xf numFmtId="0" fontId="10"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176" fontId="10" fillId="0" borderId="65" xfId="0" applyNumberFormat="1" applyFont="1" applyBorder="1" applyAlignment="1">
      <alignment vertical="center"/>
    </xf>
    <xf numFmtId="0" fontId="0" fillId="0" borderId="0" xfId="0" applyAlignment="1">
      <alignment vertical="center"/>
    </xf>
    <xf numFmtId="0" fontId="3" fillId="0" borderId="65" xfId="0" applyFont="1" applyBorder="1" applyAlignment="1">
      <alignment vertical="center"/>
    </xf>
    <xf numFmtId="0" fontId="3" fillId="0" borderId="0" xfId="0" applyFont="1" applyAlignment="1">
      <alignment vertical="center"/>
    </xf>
    <xf numFmtId="0" fontId="8" fillId="0" borderId="0" xfId="0" applyFont="1"/>
    <xf numFmtId="0" fontId="8" fillId="0" borderId="0" xfId="0" applyFont="1" applyFill="1"/>
    <xf numFmtId="0" fontId="3" fillId="0" borderId="65" xfId="0" applyFont="1" applyBorder="1" applyAlignment="1">
      <alignment vertical="center"/>
    </xf>
    <xf numFmtId="38" fontId="3" fillId="0" borderId="65" xfId="3" applyFont="1" applyBorder="1" applyAlignment="1">
      <alignment vertical="center"/>
    </xf>
    <xf numFmtId="38" fontId="3" fillId="0" borderId="65" xfId="3" applyFont="1" applyBorder="1" applyAlignment="1">
      <alignment horizontal="right"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distributed" vertical="center"/>
    </xf>
    <xf numFmtId="193" fontId="10" fillId="0" borderId="0" xfId="0" applyNumberFormat="1" applyFont="1" applyBorder="1" applyAlignment="1">
      <alignment horizontal="right" vertical="center"/>
    </xf>
    <xf numFmtId="179" fontId="10" fillId="0" borderId="0" xfId="0" applyNumberFormat="1" applyFont="1" applyBorder="1" applyAlignment="1">
      <alignment vertical="center"/>
    </xf>
    <xf numFmtId="0" fontId="8" fillId="0" borderId="0" xfId="0" applyFont="1" applyAlignment="1">
      <alignment vertical="center"/>
    </xf>
    <xf numFmtId="0" fontId="3" fillId="0" borderId="0" xfId="0" applyFont="1" applyAlignment="1">
      <alignment horizontal="center" vertical="center"/>
    </xf>
    <xf numFmtId="194" fontId="10" fillId="0" borderId="0" xfId="0" applyNumberFormat="1" applyFont="1" applyBorder="1" applyAlignment="1">
      <alignment vertical="center"/>
    </xf>
    <xf numFmtId="193" fontId="8" fillId="0" borderId="0" xfId="0" applyNumberFormat="1" applyFont="1" applyBorder="1" applyAlignment="1">
      <alignment horizontal="right" vertical="center"/>
    </xf>
    <xf numFmtId="38" fontId="10" fillId="0" borderId="0" xfId="3" applyFont="1" applyBorder="1" applyAlignment="1">
      <alignment horizontal="right" vertical="center"/>
    </xf>
    <xf numFmtId="0" fontId="11" fillId="0" borderId="0" xfId="6">
      <alignment vertical="center"/>
    </xf>
    <xf numFmtId="0" fontId="8" fillId="0" borderId="0" xfId="0" applyFont="1" applyAlignment="1">
      <alignment vertical="center"/>
    </xf>
    <xf numFmtId="0" fontId="3" fillId="0" borderId="0" xfId="0" applyFont="1" applyAlignment="1">
      <alignment vertical="center"/>
    </xf>
    <xf numFmtId="0" fontId="0" fillId="0" borderId="0" xfId="0"/>
    <xf numFmtId="0" fontId="10" fillId="0" borderId="0" xfId="0" applyFont="1" applyAlignment="1">
      <alignment horizontal="center" vertical="center"/>
    </xf>
    <xf numFmtId="0" fontId="10" fillId="0" borderId="0" xfId="0" applyFont="1" applyAlignment="1">
      <alignment vertical="center"/>
    </xf>
    <xf numFmtId="0" fontId="10" fillId="0" borderId="65" xfId="0" applyFont="1" applyBorder="1" applyAlignment="1">
      <alignment vertical="center"/>
    </xf>
    <xf numFmtId="0" fontId="10" fillId="0" borderId="65" xfId="0" applyFont="1" applyBorder="1" applyAlignment="1">
      <alignment horizontal="right" vertical="center"/>
    </xf>
    <xf numFmtId="0" fontId="10" fillId="0" borderId="0" xfId="0" applyFont="1" applyBorder="1" applyAlignment="1">
      <alignment vertical="center"/>
    </xf>
    <xf numFmtId="38" fontId="10" fillId="0" borderId="0" xfId="0" applyNumberFormat="1" applyFont="1" applyBorder="1" applyAlignment="1">
      <alignment vertical="center"/>
    </xf>
    <xf numFmtId="38" fontId="10" fillId="0" borderId="0" xfId="0" applyNumberFormat="1" applyFont="1" applyAlignment="1">
      <alignment vertical="center"/>
    </xf>
    <xf numFmtId="187" fontId="10" fillId="0" borderId="0" xfId="0" applyNumberFormat="1" applyFont="1" applyAlignment="1">
      <alignment vertical="center"/>
    </xf>
    <xf numFmtId="0" fontId="10" fillId="0" borderId="0" xfId="0" applyFont="1" applyBorder="1" applyAlignment="1">
      <alignment horizontal="distributed" vertical="center"/>
    </xf>
    <xf numFmtId="0" fontId="10" fillId="0" borderId="0" xfId="0" applyFont="1" applyAlignment="1">
      <alignment vertical="center"/>
    </xf>
    <xf numFmtId="187" fontId="10" fillId="0" borderId="0" xfId="0" applyNumberFormat="1" applyFont="1" applyBorder="1" applyAlignment="1">
      <alignment vertical="center"/>
    </xf>
    <xf numFmtId="192" fontId="10" fillId="0" borderId="0" xfId="0" applyNumberFormat="1" applyFont="1" applyBorder="1" applyAlignment="1">
      <alignment vertical="center"/>
    </xf>
    <xf numFmtId="0" fontId="0" fillId="0" borderId="0" xfId="0" applyAlignment="1">
      <alignment vertical="center"/>
    </xf>
    <xf numFmtId="187" fontId="10" fillId="0" borderId="0" xfId="0" applyNumberFormat="1" applyFont="1" applyBorder="1" applyAlignment="1">
      <alignment horizontal="right" vertical="center"/>
    </xf>
    <xf numFmtId="0" fontId="10" fillId="0" borderId="0" xfId="0" applyFont="1" applyAlignment="1">
      <alignment vertical="center"/>
    </xf>
    <xf numFmtId="0" fontId="8" fillId="0" borderId="3" xfId="0" applyFont="1" applyFill="1" applyBorder="1" applyAlignment="1">
      <alignment horizontal="center" vertical="center"/>
    </xf>
    <xf numFmtId="0" fontId="3" fillId="0" borderId="0" xfId="0" applyFont="1" applyBorder="1" applyAlignment="1">
      <alignment horizontal="center" vertical="center"/>
    </xf>
    <xf numFmtId="0" fontId="10" fillId="0" borderId="0" xfId="0" applyFont="1" applyBorder="1" applyAlignment="1">
      <alignment horizontal="center" vertical="center"/>
    </xf>
    <xf numFmtId="0" fontId="10" fillId="0" borderId="65" xfId="0" applyFont="1" applyBorder="1" applyAlignment="1">
      <alignment horizontal="center" vertical="center"/>
    </xf>
    <xf numFmtId="0" fontId="0" fillId="0" borderId="0" xfId="0" applyAlignment="1">
      <alignment horizontal="center" vertical="center"/>
    </xf>
    <xf numFmtId="225" fontId="8" fillId="0" borderId="4" xfId="0" applyNumberFormat="1" applyFont="1" applyFill="1" applyBorder="1" applyAlignment="1">
      <alignment vertical="center"/>
    </xf>
    <xf numFmtId="226" fontId="8" fillId="0" borderId="2" xfId="0" applyNumberFormat="1" applyFont="1" applyFill="1" applyBorder="1" applyAlignment="1">
      <alignment horizontal="right" vertical="center"/>
    </xf>
    <xf numFmtId="0" fontId="0" fillId="0" borderId="0" xfId="0" applyAlignment="1">
      <alignment vertical="center"/>
    </xf>
    <xf numFmtId="176" fontId="8" fillId="0" borderId="0" xfId="0" applyNumberFormat="1" applyFont="1" applyBorder="1" applyAlignment="1">
      <alignment vertical="center"/>
    </xf>
    <xf numFmtId="176" fontId="10" fillId="0" borderId="0" xfId="0" applyNumberFormat="1" applyFont="1" applyBorder="1" applyAlignment="1">
      <alignment vertical="center"/>
    </xf>
    <xf numFmtId="0" fontId="10" fillId="0" borderId="0" xfId="0" applyFont="1" applyBorder="1" applyAlignment="1">
      <alignment horizontal="distributed" vertical="center"/>
    </xf>
    <xf numFmtId="0" fontId="10" fillId="0" borderId="0" xfId="0" applyFont="1" applyAlignment="1">
      <alignment vertical="center"/>
    </xf>
    <xf numFmtId="0" fontId="8" fillId="0" borderId="97" xfId="0" applyFont="1" applyBorder="1" applyAlignment="1">
      <alignment horizontal="center" vertical="center"/>
    </xf>
    <xf numFmtId="0" fontId="8" fillId="0" borderId="96" xfId="0" applyFont="1" applyBorder="1" applyAlignment="1">
      <alignment horizontal="center" vertical="center"/>
    </xf>
    <xf numFmtId="0" fontId="8" fillId="0" borderId="98" xfId="0" applyFont="1" applyBorder="1" applyAlignment="1">
      <alignment horizontal="center" vertical="center"/>
    </xf>
    <xf numFmtId="49" fontId="8" fillId="0" borderId="40" xfId="0" applyNumberFormat="1" applyFont="1" applyBorder="1" applyAlignment="1">
      <alignment horizontal="center" vertical="center"/>
    </xf>
    <xf numFmtId="184" fontId="8" fillId="2" borderId="20" xfId="4" applyNumberFormat="1" applyFont="1" applyFill="1" applyBorder="1" applyAlignment="1" applyProtection="1">
      <alignment horizontal="right" vertical="center"/>
      <protection locked="0"/>
    </xf>
    <xf numFmtId="184" fontId="8" fillId="2" borderId="21" xfId="4" applyNumberFormat="1" applyFont="1" applyFill="1" applyBorder="1" applyAlignment="1" applyProtection="1">
      <alignment horizontal="right" vertical="center"/>
    </xf>
    <xf numFmtId="184" fontId="8" fillId="2" borderId="4" xfId="4" applyNumberFormat="1" applyFont="1" applyFill="1" applyBorder="1" applyAlignment="1" applyProtection="1">
      <alignment horizontal="right" vertical="center"/>
      <protection locked="0"/>
    </xf>
    <xf numFmtId="184" fontId="8" fillId="2" borderId="8" xfId="4" applyNumberFormat="1" applyFont="1" applyFill="1" applyBorder="1" applyAlignment="1" applyProtection="1">
      <alignment horizontal="right" vertical="center"/>
      <protection locked="0"/>
    </xf>
    <xf numFmtId="184" fontId="8" fillId="0" borderId="21" xfId="0" applyNumberFormat="1" applyFont="1" applyBorder="1" applyAlignment="1">
      <alignment horizontal="center" vertical="center"/>
    </xf>
    <xf numFmtId="184" fontId="8" fillId="0" borderId="4" xfId="0" applyNumberFormat="1" applyFont="1" applyBorder="1" applyAlignment="1">
      <alignment horizontal="center" vertical="center"/>
    </xf>
    <xf numFmtId="184" fontId="8" fillId="0" borderId="21" xfId="0" applyNumberFormat="1" applyFont="1" applyBorder="1" applyAlignment="1">
      <alignment vertical="center"/>
    </xf>
    <xf numFmtId="184" fontId="8" fillId="0" borderId="4" xfId="0" applyNumberFormat="1" applyFont="1" applyBorder="1" applyAlignment="1">
      <alignment vertical="center"/>
    </xf>
    <xf numFmtId="184" fontId="8" fillId="2" borderId="3" xfId="4" applyNumberFormat="1" applyFont="1" applyFill="1" applyBorder="1" applyAlignment="1" applyProtection="1">
      <alignment horizontal="right" vertical="center"/>
      <protection locked="0"/>
    </xf>
    <xf numFmtId="184" fontId="8" fillId="2" borderId="33" xfId="4" applyNumberFormat="1" applyFont="1" applyFill="1" applyBorder="1" applyAlignment="1" applyProtection="1">
      <alignment horizontal="right" vertical="center"/>
      <protection locked="0"/>
    </xf>
    <xf numFmtId="184" fontId="8" fillId="2" borderId="2" xfId="4" applyNumberFormat="1" applyFont="1" applyFill="1" applyBorder="1" applyAlignment="1" applyProtection="1">
      <alignment horizontal="right" vertical="center"/>
      <protection locked="0"/>
    </xf>
    <xf numFmtId="49" fontId="8" fillId="0" borderId="40" xfId="0" applyNumberFormat="1" applyFont="1" applyBorder="1" applyAlignment="1">
      <alignment horizontal="center" vertical="center" shrinkToFit="1"/>
    </xf>
    <xf numFmtId="184" fontId="8" fillId="2" borderId="24" xfId="4" applyNumberFormat="1" applyFont="1" applyFill="1" applyBorder="1" applyAlignment="1" applyProtection="1">
      <alignment horizontal="right" vertical="center"/>
      <protection locked="0"/>
    </xf>
    <xf numFmtId="184" fontId="8" fillId="2" borderId="45" xfId="4" applyNumberFormat="1" applyFont="1" applyFill="1" applyBorder="1" applyAlignment="1" applyProtection="1">
      <alignment horizontal="right" vertical="center"/>
      <protection locked="0"/>
    </xf>
    <xf numFmtId="184" fontId="8" fillId="2" borderId="49" xfId="4" applyNumberFormat="1" applyFont="1" applyFill="1" applyBorder="1" applyAlignment="1" applyProtection="1">
      <alignment horizontal="right" vertical="center"/>
      <protection locked="0"/>
    </xf>
    <xf numFmtId="184" fontId="8" fillId="2" borderId="7" xfId="4" applyNumberFormat="1" applyFont="1" applyFill="1" applyBorder="1" applyAlignment="1" applyProtection="1">
      <alignment horizontal="right" vertical="center"/>
      <protection locked="0"/>
    </xf>
    <xf numFmtId="184" fontId="8" fillId="2" borderId="25" xfId="4" applyNumberFormat="1" applyFont="1" applyFill="1" applyBorder="1" applyAlignment="1" applyProtection="1">
      <alignment horizontal="right" vertical="center"/>
      <protection locked="0"/>
    </xf>
    <xf numFmtId="49" fontId="8" fillId="0" borderId="31" xfId="0" applyNumberFormat="1" applyFont="1" applyBorder="1" applyAlignment="1">
      <alignment horizontal="center" vertical="center"/>
    </xf>
    <xf numFmtId="49" fontId="8" fillId="0" borderId="13" xfId="0" applyNumberFormat="1" applyFont="1" applyBorder="1" applyAlignment="1">
      <alignment horizontal="center" vertical="center"/>
    </xf>
    <xf numFmtId="184" fontId="8" fillId="2" borderId="22" xfId="4" applyNumberFormat="1" applyFont="1" applyFill="1" applyBorder="1" applyAlignment="1" applyProtection="1">
      <alignment horizontal="right" vertical="center"/>
      <protection locked="0"/>
    </xf>
    <xf numFmtId="184" fontId="8" fillId="2" borderId="15" xfId="4" applyNumberFormat="1" applyFont="1" applyFill="1" applyBorder="1" applyAlignment="1" applyProtection="1">
      <alignment horizontal="right" vertical="center"/>
      <protection locked="0"/>
    </xf>
    <xf numFmtId="184" fontId="8" fillId="2" borderId="1" xfId="4" applyNumberFormat="1" applyFont="1" applyFill="1" applyBorder="1" applyAlignment="1" applyProtection="1">
      <alignment horizontal="right" vertical="center"/>
      <protection locked="0"/>
    </xf>
    <xf numFmtId="184" fontId="8" fillId="2" borderId="13" xfId="4" applyNumberFormat="1" applyFont="1" applyFill="1" applyBorder="1" applyAlignment="1" applyProtection="1">
      <alignment horizontal="right" vertical="center"/>
      <protection locked="0"/>
    </xf>
    <xf numFmtId="184" fontId="8" fillId="2" borderId="23" xfId="4" applyNumberFormat="1" applyFont="1" applyFill="1" applyBorder="1" applyAlignment="1" applyProtection="1">
      <alignment horizontal="right" vertical="center"/>
      <protection locked="0"/>
    </xf>
    <xf numFmtId="49" fontId="8" fillId="0" borderId="0" xfId="0" applyNumberFormat="1" applyFont="1" applyFill="1" applyBorder="1" applyAlignment="1">
      <alignment vertical="center"/>
    </xf>
    <xf numFmtId="0" fontId="8" fillId="0" borderId="0" xfId="0" applyFont="1" applyAlignment="1">
      <alignment horizontal="left" vertical="center"/>
    </xf>
    <xf numFmtId="0" fontId="0" fillId="0" borderId="0" xfId="0" applyFont="1" applyAlignment="1">
      <alignment horizontal="left" vertical="center"/>
    </xf>
    <xf numFmtId="0" fontId="8" fillId="0" borderId="65" xfId="0" applyFont="1" applyBorder="1" applyAlignment="1">
      <alignment vertical="center"/>
    </xf>
    <xf numFmtId="0" fontId="8" fillId="0" borderId="65" xfId="0" applyFont="1" applyBorder="1" applyAlignment="1">
      <alignment horizontal="right" vertical="center"/>
    </xf>
    <xf numFmtId="0" fontId="8" fillId="0" borderId="94"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57" xfId="0" applyFont="1" applyBorder="1" applyAlignment="1">
      <alignment horizontal="center" vertical="center"/>
    </xf>
    <xf numFmtId="0" fontId="8" fillId="0" borderId="56" xfId="0" applyFont="1" applyBorder="1" applyAlignment="1">
      <alignment horizontal="center" vertical="center"/>
    </xf>
    <xf numFmtId="0" fontId="8" fillId="0" borderId="95" xfId="0" applyFont="1" applyBorder="1" applyAlignment="1">
      <alignment horizontal="center" vertical="center"/>
    </xf>
    <xf numFmtId="201" fontId="8" fillId="0" borderId="20" xfId="0" applyNumberFormat="1" applyFont="1" applyBorder="1" applyAlignment="1">
      <alignment vertical="center"/>
    </xf>
    <xf numFmtId="200" fontId="8" fillId="0" borderId="20" xfId="0" applyNumberFormat="1" applyFont="1" applyBorder="1" applyAlignment="1">
      <alignment horizontal="right" vertical="center"/>
    </xf>
    <xf numFmtId="199" fontId="8" fillId="0" borderId="20" xfId="0" applyNumberFormat="1" applyFont="1" applyBorder="1" applyAlignment="1">
      <alignment horizontal="right" vertical="center"/>
    </xf>
    <xf numFmtId="198" fontId="8" fillId="0" borderId="20" xfId="0" applyNumberFormat="1" applyFont="1" applyBorder="1" applyAlignment="1">
      <alignment vertical="center"/>
    </xf>
    <xf numFmtId="198" fontId="8" fillId="0" borderId="21" xfId="0" applyNumberFormat="1" applyFont="1" applyBorder="1" applyAlignment="1">
      <alignment vertical="center"/>
    </xf>
    <xf numFmtId="49" fontId="8" fillId="0" borderId="8" xfId="0" applyNumberFormat="1" applyFont="1" applyBorder="1" applyAlignment="1">
      <alignment horizontal="center" vertical="center"/>
    </xf>
    <xf numFmtId="0" fontId="8" fillId="0" borderId="66" xfId="0" applyFont="1" applyBorder="1" applyAlignment="1">
      <alignment horizontal="center" vertical="center"/>
    </xf>
    <xf numFmtId="199" fontId="8" fillId="0" borderId="36" xfId="0" applyNumberFormat="1" applyFont="1" applyBorder="1" applyAlignment="1">
      <alignment horizontal="right" vertical="center"/>
    </xf>
    <xf numFmtId="198" fontId="8" fillId="0" borderId="36" xfId="0" applyNumberFormat="1" applyFont="1" applyBorder="1" applyAlignment="1">
      <alignment vertical="center"/>
    </xf>
    <xf numFmtId="198" fontId="8" fillId="0" borderId="54" xfId="0" applyNumberFormat="1" applyFont="1" applyBorder="1" applyAlignment="1">
      <alignment vertical="center"/>
    </xf>
    <xf numFmtId="201" fontId="8" fillId="0" borderId="52" xfId="0" applyNumberFormat="1" applyFont="1" applyBorder="1" applyAlignment="1">
      <alignment vertical="center"/>
    </xf>
    <xf numFmtId="200" fontId="8" fillId="0" borderId="52" xfId="0" applyNumberFormat="1" applyFont="1" applyBorder="1" applyAlignment="1">
      <alignment horizontal="right" vertical="center"/>
    </xf>
    <xf numFmtId="199" fontId="8" fillId="0" borderId="52" xfId="0" applyNumberFormat="1" applyFont="1" applyBorder="1" applyAlignment="1">
      <alignment horizontal="right" vertical="center"/>
    </xf>
    <xf numFmtId="198" fontId="8" fillId="0" borderId="52" xfId="0" applyNumberFormat="1" applyFont="1" applyBorder="1" applyAlignment="1">
      <alignment vertical="center"/>
    </xf>
    <xf numFmtId="199" fontId="8" fillId="0" borderId="22" xfId="0" applyNumberFormat="1" applyFont="1" applyBorder="1" applyAlignment="1">
      <alignment horizontal="right" vertical="center"/>
    </xf>
    <xf numFmtId="198" fontId="8" fillId="0" borderId="22" xfId="0" applyNumberFormat="1" applyFont="1" applyBorder="1" applyAlignment="1">
      <alignment vertical="center"/>
    </xf>
    <xf numFmtId="198" fontId="8" fillId="0" borderId="23" xfId="0" applyNumberFormat="1" applyFont="1" applyBorder="1" applyAlignment="1">
      <alignment vertical="center"/>
    </xf>
    <xf numFmtId="0" fontId="8" fillId="0" borderId="65" xfId="0" applyFont="1" applyFill="1" applyBorder="1" applyAlignment="1">
      <alignment vertical="center"/>
    </xf>
    <xf numFmtId="0" fontId="8" fillId="0" borderId="65" xfId="0" applyFont="1" applyFill="1" applyBorder="1" applyAlignment="1">
      <alignment horizontal="right" vertical="center"/>
    </xf>
    <xf numFmtId="0" fontId="8" fillId="0" borderId="62" xfId="0" applyFont="1" applyBorder="1" applyAlignment="1">
      <alignment horizontal="center" vertical="center"/>
    </xf>
    <xf numFmtId="0" fontId="8" fillId="0" borderId="7" xfId="0" applyFont="1" applyBorder="1" applyAlignment="1">
      <alignment horizontal="center" vertical="center"/>
    </xf>
    <xf numFmtId="192" fontId="8" fillId="0" borderId="24" xfId="0" applyNumberFormat="1" applyFont="1" applyBorder="1" applyAlignment="1">
      <alignment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192" fontId="8" fillId="0" borderId="22" xfId="0" applyNumberFormat="1" applyFont="1" applyBorder="1" applyAlignment="1">
      <alignment vertical="center"/>
    </xf>
    <xf numFmtId="192" fontId="8" fillId="0" borderId="13" xfId="0" applyNumberFormat="1" applyFont="1" applyBorder="1" applyAlignment="1">
      <alignment vertical="center"/>
    </xf>
    <xf numFmtId="0" fontId="0" fillId="0" borderId="0" xfId="0" applyFont="1"/>
    <xf numFmtId="0" fontId="8" fillId="0" borderId="0" xfId="0" applyFont="1" applyBorder="1" applyAlignment="1">
      <alignment horizontal="right"/>
    </xf>
    <xf numFmtId="0" fontId="8" fillId="0" borderId="82" xfId="0" quotePrefix="1" applyFont="1" applyBorder="1" applyAlignment="1">
      <alignment horizontal="center" vertical="center"/>
    </xf>
    <xf numFmtId="0" fontId="8" fillId="0" borderId="7" xfId="0" quotePrefix="1" applyFont="1" applyBorder="1" applyAlignment="1">
      <alignment horizontal="distributed" vertical="center" justifyLastLine="1"/>
    </xf>
    <xf numFmtId="206" fontId="8" fillId="0" borderId="7" xfId="0" quotePrefix="1" applyNumberFormat="1" applyFont="1" applyBorder="1" applyAlignment="1">
      <alignment vertical="center" justifyLastLine="1"/>
    </xf>
    <xf numFmtId="206" fontId="8" fillId="0" borderId="8" xfId="0" applyNumberFormat="1" applyFont="1" applyBorder="1" applyAlignment="1">
      <alignment vertical="center"/>
    </xf>
    <xf numFmtId="0" fontId="8" fillId="0" borderId="8" xfId="0" quotePrefix="1" applyFont="1" applyBorder="1" applyAlignment="1">
      <alignment horizontal="center" vertical="center"/>
    </xf>
    <xf numFmtId="206" fontId="8" fillId="0" borderId="8" xfId="0" quotePrefix="1" applyNumberFormat="1" applyFont="1" applyBorder="1" applyAlignment="1">
      <alignment vertical="center"/>
    </xf>
    <xf numFmtId="206" fontId="8" fillId="0" borderId="13" xfId="0" applyNumberFormat="1" applyFont="1" applyBorder="1" applyAlignment="1">
      <alignment vertical="center"/>
    </xf>
    <xf numFmtId="206" fontId="8" fillId="0" borderId="7" xfId="3" applyNumberFormat="1" applyFont="1" applyBorder="1" applyAlignment="1">
      <alignment vertical="center"/>
    </xf>
    <xf numFmtId="206" fontId="8" fillId="0" borderId="8" xfId="3" applyNumberFormat="1" applyFont="1" applyBorder="1" applyAlignment="1">
      <alignment vertical="center"/>
    </xf>
    <xf numFmtId="206" fontId="8" fillId="0" borderId="0" xfId="0" applyNumberFormat="1" applyFont="1" applyAlignment="1">
      <alignment vertical="center"/>
    </xf>
    <xf numFmtId="206" fontId="8" fillId="0" borderId="13" xfId="3" applyNumberFormat="1" applyFont="1" applyBorder="1" applyAlignment="1">
      <alignment vertical="center"/>
    </xf>
    <xf numFmtId="0" fontId="8" fillId="0" borderId="0" xfId="0" applyFont="1" applyBorder="1" applyAlignment="1"/>
    <xf numFmtId="0" fontId="8" fillId="0" borderId="0" xfId="0" applyFont="1" applyBorder="1"/>
    <xf numFmtId="0" fontId="8" fillId="0" borderId="65" xfId="6" applyFont="1" applyBorder="1">
      <alignment vertical="center"/>
    </xf>
    <xf numFmtId="0" fontId="8" fillId="0" borderId="65" xfId="6" applyFont="1" applyBorder="1" applyAlignment="1">
      <alignment horizontal="right" vertical="center"/>
    </xf>
    <xf numFmtId="0" fontId="8" fillId="0" borderId="61" xfId="6" applyFont="1" applyBorder="1" applyAlignment="1">
      <alignment horizontal="distributed" vertical="center" wrapText="1" justifyLastLine="1"/>
    </xf>
    <xf numFmtId="0" fontId="8" fillId="0" borderId="61" xfId="6" applyFont="1" applyBorder="1" applyAlignment="1">
      <alignment horizontal="center" vertical="center" wrapText="1" justifyLastLine="1"/>
    </xf>
    <xf numFmtId="0" fontId="8" fillId="0" borderId="62" xfId="6" applyFont="1" applyBorder="1" applyAlignment="1">
      <alignment horizontal="distributed" vertical="center" wrapText="1" justifyLastLine="1"/>
    </xf>
    <xf numFmtId="0" fontId="8" fillId="0" borderId="84" xfId="6" applyFont="1" applyBorder="1" applyAlignment="1">
      <alignment horizontal="distributed" vertical="center" wrapText="1" justifyLastLine="1"/>
    </xf>
    <xf numFmtId="0" fontId="8" fillId="0" borderId="7" xfId="6" applyFont="1" applyBorder="1" applyAlignment="1">
      <alignment horizontal="distributed" vertical="center" justifyLastLine="1"/>
    </xf>
    <xf numFmtId="0" fontId="8" fillId="0" borderId="8" xfId="6" applyFont="1" applyBorder="1" applyAlignment="1">
      <alignment horizontal="center" vertical="center"/>
    </xf>
    <xf numFmtId="0" fontId="8" fillId="0" borderId="65" xfId="6" applyFont="1" applyBorder="1" applyAlignment="1">
      <alignment horizontal="center" vertical="center"/>
    </xf>
    <xf numFmtId="0" fontId="8" fillId="0" borderId="0" xfId="6" applyFont="1" applyBorder="1" applyAlignment="1">
      <alignment vertical="center"/>
    </xf>
    <xf numFmtId="195" fontId="8" fillId="0" borderId="0" xfId="6" applyNumberFormat="1" applyFont="1" applyFill="1" applyBorder="1" applyAlignment="1">
      <alignment horizontal="right" vertical="center"/>
    </xf>
    <xf numFmtId="0" fontId="8" fillId="0" borderId="0" xfId="6" applyFont="1">
      <alignment vertical="center"/>
    </xf>
    <xf numFmtId="0" fontId="11" fillId="0" borderId="0" xfId="6" applyFont="1">
      <alignment vertical="center"/>
    </xf>
    <xf numFmtId="187" fontId="33" fillId="0" borderId="63" xfId="10" applyNumberFormat="1" applyFont="1" applyFill="1" applyBorder="1" applyAlignment="1">
      <alignment horizontal="center" vertical="center"/>
    </xf>
    <xf numFmtId="187" fontId="33" fillId="0" borderId="96" xfId="10" applyNumberFormat="1" applyFont="1" applyFill="1" applyBorder="1" applyAlignment="1">
      <alignment horizontal="center" vertical="center"/>
    </xf>
    <xf numFmtId="187" fontId="33" fillId="0" borderId="63" xfId="10" applyNumberFormat="1" applyFont="1" applyFill="1" applyBorder="1" applyAlignment="1">
      <alignment horizontal="right" vertical="center"/>
    </xf>
    <xf numFmtId="187" fontId="33" fillId="0" borderId="96" xfId="10" applyNumberFormat="1" applyFont="1" applyFill="1" applyBorder="1" applyAlignment="1">
      <alignment horizontal="right" vertical="center"/>
    </xf>
    <xf numFmtId="187" fontId="33" fillId="0" borderId="84" xfId="10" applyNumberFormat="1" applyFont="1" applyFill="1" applyBorder="1" applyAlignment="1">
      <alignment horizontal="right" vertical="center"/>
    </xf>
    <xf numFmtId="187" fontId="33" fillId="0" borderId="62" xfId="10" applyNumberFormat="1" applyFont="1" applyFill="1" applyBorder="1" applyAlignment="1">
      <alignment horizontal="right" vertical="center"/>
    </xf>
    <xf numFmtId="187" fontId="33" fillId="0" borderId="107" xfId="10" applyNumberFormat="1" applyFont="1" applyFill="1" applyBorder="1" applyAlignment="1">
      <alignment horizontal="right" vertical="center"/>
    </xf>
    <xf numFmtId="187" fontId="33" fillId="0" borderId="106" xfId="10" applyNumberFormat="1" applyFont="1" applyFill="1" applyBorder="1" applyAlignment="1">
      <alignment horizontal="right" vertical="center"/>
    </xf>
    <xf numFmtId="187" fontId="33" fillId="0" borderId="105" xfId="10" applyNumberFormat="1" applyFont="1" applyFill="1" applyBorder="1" applyAlignment="1">
      <alignment horizontal="right" vertical="center"/>
    </xf>
    <xf numFmtId="187" fontId="33" fillId="0" borderId="108" xfId="10" applyNumberFormat="1" applyFont="1" applyFill="1" applyBorder="1" applyAlignment="1">
      <alignment horizontal="right" vertical="center"/>
    </xf>
    <xf numFmtId="187" fontId="33" fillId="0" borderId="0" xfId="10" applyNumberFormat="1" applyFont="1" applyFill="1" applyBorder="1" applyAlignment="1">
      <alignment horizontal="right" vertical="center"/>
    </xf>
    <xf numFmtId="0" fontId="1" fillId="0" borderId="0" xfId="0" applyFont="1"/>
    <xf numFmtId="0" fontId="3" fillId="0" borderId="62" xfId="0" applyFont="1" applyBorder="1" applyAlignment="1">
      <alignment horizontal="center" vertical="center"/>
    </xf>
    <xf numFmtId="0" fontId="3" fillId="0" borderId="61" xfId="0" applyFont="1" applyBorder="1" applyAlignment="1">
      <alignment horizontal="center" vertical="center"/>
    </xf>
    <xf numFmtId="0" fontId="3" fillId="0" borderId="31" xfId="0" applyFont="1" applyBorder="1" applyAlignment="1">
      <alignment horizontal="center" vertical="center"/>
    </xf>
    <xf numFmtId="0" fontId="8" fillId="0" borderId="65" xfId="0" applyFont="1" applyBorder="1" applyAlignment="1">
      <alignment horizontal="right" vertical="center"/>
    </xf>
    <xf numFmtId="0" fontId="8" fillId="0" borderId="82" xfId="0" applyFont="1" applyBorder="1" applyAlignment="1">
      <alignment horizontal="center" vertical="center"/>
    </xf>
    <xf numFmtId="0" fontId="8" fillId="0" borderId="65" xfId="0" applyFont="1" applyBorder="1" applyAlignment="1">
      <alignment horizontal="center" vertical="center"/>
    </xf>
    <xf numFmtId="0" fontId="17" fillId="0" borderId="44" xfId="0" applyFont="1" applyBorder="1" applyAlignment="1">
      <alignment horizontal="centerContinuous" vertical="center" wrapText="1"/>
    </xf>
    <xf numFmtId="0" fontId="17" fillId="0" borderId="5" xfId="0" applyFont="1" applyBorder="1" applyAlignment="1">
      <alignment horizontal="centerContinuous" vertical="center" wrapText="1"/>
    </xf>
    <xf numFmtId="0" fontId="17" fillId="0" borderId="46" xfId="0" applyFont="1" applyBorder="1" applyAlignment="1">
      <alignment horizontal="centerContinuous" vertical="center" wrapText="1"/>
    </xf>
    <xf numFmtId="0" fontId="17" fillId="0" borderId="29"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3" xfId="0" applyFont="1" applyBorder="1" applyAlignment="1">
      <alignment horizontal="center" vertical="center" wrapText="1"/>
    </xf>
    <xf numFmtId="49" fontId="17" fillId="0" borderId="7" xfId="0" applyNumberFormat="1" applyFont="1" applyBorder="1" applyAlignment="1">
      <alignment horizontal="center" vertical="center"/>
    </xf>
    <xf numFmtId="220" fontId="17" fillId="0" borderId="24" xfId="0" applyNumberFormat="1" applyFont="1" applyBorder="1" applyAlignment="1">
      <alignment vertical="center"/>
    </xf>
    <xf numFmtId="219" fontId="17" fillId="0" borderId="24" xfId="0" applyNumberFormat="1" applyFont="1" applyBorder="1" applyAlignment="1">
      <alignment vertical="center"/>
    </xf>
    <xf numFmtId="219" fontId="17" fillId="0" borderId="45" xfId="0" applyNumberFormat="1" applyFont="1" applyBorder="1" applyAlignment="1">
      <alignment vertical="center"/>
    </xf>
    <xf numFmtId="219" fontId="17" fillId="0" borderId="48" xfId="0" applyNumberFormat="1" applyFont="1" applyBorder="1" applyAlignment="1">
      <alignment vertical="center"/>
    </xf>
    <xf numFmtId="219" fontId="17" fillId="0" borderId="40" xfId="0" applyNumberFormat="1" applyFont="1" applyBorder="1" applyAlignment="1">
      <alignment vertical="center"/>
    </xf>
    <xf numFmtId="219" fontId="17" fillId="0" borderId="7" xfId="0" applyNumberFormat="1" applyFont="1" applyBorder="1" applyAlignment="1">
      <alignment vertical="center"/>
    </xf>
    <xf numFmtId="0" fontId="17" fillId="0" borderId="40" xfId="0" applyFont="1" applyBorder="1" applyAlignment="1">
      <alignment vertical="center"/>
    </xf>
    <xf numFmtId="49" fontId="17" fillId="0" borderId="8" xfId="0" applyNumberFormat="1" applyFont="1" applyBorder="1" applyAlignment="1">
      <alignment horizontal="center" vertical="center"/>
    </xf>
    <xf numFmtId="220" fontId="17" fillId="0" borderId="20" xfId="0" applyNumberFormat="1" applyFont="1" applyBorder="1" applyAlignment="1">
      <alignment vertical="center"/>
    </xf>
    <xf numFmtId="219" fontId="17" fillId="0" borderId="20" xfId="0" applyNumberFormat="1" applyFont="1" applyBorder="1" applyAlignment="1">
      <alignment vertical="center"/>
    </xf>
    <xf numFmtId="219" fontId="17" fillId="0" borderId="3" xfId="0" applyNumberFormat="1" applyFont="1" applyBorder="1" applyAlignment="1">
      <alignment vertical="center"/>
    </xf>
    <xf numFmtId="219" fontId="17" fillId="0" borderId="10" xfId="0" applyNumberFormat="1" applyFont="1" applyBorder="1" applyAlignment="1">
      <alignment vertical="center"/>
    </xf>
    <xf numFmtId="219" fontId="17" fillId="0" borderId="31" xfId="0" applyNumberFormat="1" applyFont="1" applyBorder="1" applyAlignment="1">
      <alignment vertical="center"/>
    </xf>
    <xf numFmtId="219" fontId="17" fillId="0" borderId="8" xfId="0" applyNumberFormat="1" applyFont="1" applyBorder="1" applyAlignment="1">
      <alignment vertical="center"/>
    </xf>
    <xf numFmtId="0" fontId="17" fillId="0" borderId="31" xfId="0" applyFont="1" applyBorder="1" applyAlignment="1">
      <alignment vertical="center"/>
    </xf>
    <xf numFmtId="0" fontId="17" fillId="0" borderId="8" xfId="0" applyNumberFormat="1" applyFont="1" applyBorder="1" applyAlignment="1">
      <alignment horizontal="center" vertical="center"/>
    </xf>
    <xf numFmtId="224" fontId="17" fillId="0" borderId="20" xfId="0" applyNumberFormat="1" applyFont="1" applyBorder="1" applyAlignment="1">
      <alignment horizontal="right" vertical="center"/>
    </xf>
    <xf numFmtId="224" fontId="17" fillId="0" borderId="3" xfId="0" applyNumberFormat="1" applyFont="1" applyBorder="1" applyAlignment="1">
      <alignment horizontal="right" vertical="center"/>
    </xf>
    <xf numFmtId="224" fontId="17" fillId="0" borderId="10" xfId="0" applyNumberFormat="1" applyFont="1" applyBorder="1" applyAlignment="1">
      <alignment horizontal="right" vertical="center"/>
    </xf>
    <xf numFmtId="224" fontId="17" fillId="0" borderId="31" xfId="0" applyNumberFormat="1" applyFont="1" applyBorder="1" applyAlignment="1">
      <alignment horizontal="right" vertical="center"/>
    </xf>
    <xf numFmtId="224" fontId="17" fillId="0" borderId="8" xfId="0" applyNumberFormat="1" applyFont="1" applyBorder="1" applyAlignment="1">
      <alignment horizontal="right" vertical="center"/>
    </xf>
    <xf numFmtId="0" fontId="17" fillId="0" borderId="4" xfId="0" applyNumberFormat="1" applyFont="1" applyBorder="1" applyAlignment="1">
      <alignment horizontal="right" vertical="center"/>
    </xf>
    <xf numFmtId="49" fontId="17" fillId="0" borderId="17" xfId="0" applyNumberFormat="1" applyFont="1" applyBorder="1" applyAlignment="1">
      <alignment horizontal="center" vertical="center"/>
    </xf>
    <xf numFmtId="220" fontId="17" fillId="0" borderId="26" xfId="0" applyNumberFormat="1" applyFont="1" applyBorder="1" applyAlignment="1">
      <alignment vertical="center"/>
    </xf>
    <xf numFmtId="219" fontId="17" fillId="0" borderId="26" xfId="0" applyNumberFormat="1" applyFont="1" applyBorder="1" applyAlignment="1">
      <alignment vertical="center"/>
    </xf>
    <xf numFmtId="219" fontId="17" fillId="0" borderId="19" xfId="0" applyNumberFormat="1" applyFont="1" applyBorder="1" applyAlignment="1">
      <alignment vertical="center"/>
    </xf>
    <xf numFmtId="219" fontId="17" fillId="0" borderId="12" xfId="0" applyNumberFormat="1" applyFont="1" applyBorder="1" applyAlignment="1">
      <alignment vertical="center"/>
    </xf>
    <xf numFmtId="219" fontId="17" fillId="0" borderId="41" xfId="0" applyNumberFormat="1" applyFont="1" applyBorder="1" applyAlignment="1">
      <alignment vertical="center"/>
    </xf>
    <xf numFmtId="219" fontId="17" fillId="0" borderId="17" xfId="0" applyNumberFormat="1" applyFont="1" applyBorder="1" applyAlignment="1">
      <alignment vertical="center"/>
    </xf>
    <xf numFmtId="0" fontId="17" fillId="0" borderId="41" xfId="0" applyFont="1" applyBorder="1" applyAlignment="1">
      <alignment vertical="center"/>
    </xf>
    <xf numFmtId="49" fontId="17" fillId="0" borderId="13" xfId="0" applyNumberFormat="1" applyFont="1" applyBorder="1" applyAlignment="1">
      <alignment horizontal="center" vertical="center"/>
    </xf>
    <xf numFmtId="220" fontId="17" fillId="0" borderId="22" xfId="0" applyNumberFormat="1" applyFont="1" applyBorder="1" applyAlignment="1">
      <alignment vertical="center"/>
    </xf>
    <xf numFmtId="219" fontId="17" fillId="0" borderId="22" xfId="0" applyNumberFormat="1" applyFont="1" applyBorder="1" applyAlignment="1">
      <alignment vertical="center"/>
    </xf>
    <xf numFmtId="219" fontId="17" fillId="0" borderId="15" xfId="0" applyNumberFormat="1" applyFont="1" applyBorder="1" applyAlignment="1">
      <alignment vertical="center"/>
    </xf>
    <xf numFmtId="219" fontId="17" fillId="0" borderId="16" xfId="0" applyNumberFormat="1" applyFont="1" applyBorder="1" applyAlignment="1">
      <alignment vertical="center"/>
    </xf>
    <xf numFmtId="219" fontId="17" fillId="0" borderId="42" xfId="0" applyNumberFormat="1" applyFont="1" applyBorder="1" applyAlignment="1">
      <alignment vertical="center"/>
    </xf>
    <xf numFmtId="219" fontId="17" fillId="0" borderId="13" xfId="0" applyNumberFormat="1" applyFont="1" applyBorder="1" applyAlignment="1">
      <alignment vertical="center"/>
    </xf>
    <xf numFmtId="0" fontId="17" fillId="0" borderId="42" xfId="0" applyFont="1" applyBorder="1" applyAlignment="1">
      <alignment vertical="center"/>
    </xf>
    <xf numFmtId="184" fontId="8" fillId="0" borderId="20" xfId="0" applyNumberFormat="1" applyFont="1" applyBorder="1" applyAlignment="1">
      <alignment vertical="center"/>
    </xf>
    <xf numFmtId="184" fontId="8" fillId="0" borderId="20" xfId="0" applyNumberFormat="1" applyFont="1" applyBorder="1" applyAlignment="1">
      <alignment horizontal="center" vertical="center" shrinkToFit="1"/>
    </xf>
    <xf numFmtId="184" fontId="8" fillId="0" borderId="21" xfId="0" applyNumberFormat="1" applyFont="1" applyBorder="1" applyAlignment="1">
      <alignment horizontal="center" vertical="center" shrinkToFit="1"/>
    </xf>
    <xf numFmtId="184" fontId="8" fillId="0" borderId="24" xfId="0" applyNumberFormat="1" applyFont="1" applyBorder="1" applyAlignment="1">
      <alignment vertical="center"/>
    </xf>
    <xf numFmtId="184" fontId="8" fillId="0" borderId="25" xfId="0" applyNumberFormat="1" applyFont="1" applyBorder="1" applyAlignment="1">
      <alignment vertical="center"/>
    </xf>
    <xf numFmtId="49" fontId="8" fillId="0" borderId="42" xfId="0" applyNumberFormat="1" applyFont="1" applyBorder="1" applyAlignment="1">
      <alignment horizontal="center" vertical="center"/>
    </xf>
    <xf numFmtId="184" fontId="8" fillId="0" borderId="22" xfId="0" applyNumberFormat="1" applyFont="1" applyBorder="1" applyAlignment="1">
      <alignment vertical="center"/>
    </xf>
    <xf numFmtId="0" fontId="8" fillId="0" borderId="0"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84" xfId="0" applyFont="1" applyBorder="1" applyAlignment="1">
      <alignment horizontal="center" vertical="center"/>
    </xf>
    <xf numFmtId="0" fontId="8" fillId="0" borderId="61" xfId="0" applyFont="1" applyBorder="1" applyAlignment="1">
      <alignment horizontal="centerContinuous" vertical="center"/>
    </xf>
    <xf numFmtId="0" fontId="8" fillId="0" borderId="63" xfId="0" applyFont="1" applyBorder="1" applyAlignment="1">
      <alignment horizontal="centerContinuous" vertical="center"/>
    </xf>
    <xf numFmtId="0" fontId="8" fillId="0" borderId="62" xfId="0" applyFont="1" applyBorder="1" applyAlignment="1">
      <alignment horizontal="centerContinuous" vertical="center"/>
    </xf>
    <xf numFmtId="49" fontId="8" fillId="0" borderId="65" xfId="0" applyNumberFormat="1" applyFont="1" applyBorder="1" applyAlignment="1">
      <alignment horizontal="center" vertical="center"/>
    </xf>
    <xf numFmtId="38" fontId="8" fillId="0" borderId="65" xfId="3" applyFont="1" applyBorder="1"/>
    <xf numFmtId="38" fontId="8" fillId="0" borderId="83" xfId="3" applyFont="1" applyBorder="1" applyAlignment="1">
      <alignment horizontal="center" vertical="center"/>
    </xf>
    <xf numFmtId="38" fontId="8" fillId="0" borderId="80" xfId="3" applyFont="1" applyBorder="1" applyAlignment="1">
      <alignment horizontal="center" vertical="center"/>
    </xf>
    <xf numFmtId="38" fontId="8" fillId="0" borderId="79" xfId="3" applyFont="1" applyBorder="1" applyAlignment="1">
      <alignment horizontal="center" vertical="center"/>
    </xf>
    <xf numFmtId="38" fontId="8" fillId="0" borderId="78" xfId="3" applyFont="1" applyBorder="1" applyAlignment="1">
      <alignment horizontal="center" vertical="center"/>
    </xf>
    <xf numFmtId="38" fontId="8" fillId="0" borderId="81" xfId="3" applyFont="1" applyBorder="1" applyAlignment="1">
      <alignment horizontal="center" vertical="center"/>
    </xf>
    <xf numFmtId="38" fontId="8" fillId="0" borderId="82" xfId="3" applyFont="1" applyBorder="1" applyAlignment="1">
      <alignment horizontal="center" vertical="center"/>
    </xf>
    <xf numFmtId="187" fontId="8" fillId="0" borderId="3" xfId="3" applyNumberFormat="1" applyFont="1" applyBorder="1" applyAlignment="1">
      <alignment vertical="center"/>
    </xf>
    <xf numFmtId="187" fontId="8" fillId="0" borderId="4" xfId="3" applyNumberFormat="1" applyFont="1" applyBorder="1" applyAlignment="1">
      <alignment vertical="center"/>
    </xf>
    <xf numFmtId="187" fontId="8" fillId="0" borderId="74" xfId="3" applyNumberFormat="1" applyFont="1" applyBorder="1" applyAlignment="1">
      <alignment vertical="center"/>
    </xf>
    <xf numFmtId="187" fontId="8" fillId="0" borderId="2" xfId="3" applyNumberFormat="1" applyFont="1" applyBorder="1" applyAlignment="1">
      <alignment vertical="center"/>
    </xf>
    <xf numFmtId="187" fontId="8" fillId="0" borderId="21" xfId="3" applyNumberFormat="1" applyFont="1" applyBorder="1" applyAlignment="1">
      <alignment vertical="center"/>
    </xf>
    <xf numFmtId="49" fontId="8" fillId="0" borderId="31" xfId="3" applyNumberFormat="1" applyFont="1" applyBorder="1" applyAlignment="1">
      <alignment horizontal="center" vertical="center"/>
    </xf>
    <xf numFmtId="49" fontId="8" fillId="0" borderId="8" xfId="3" applyNumberFormat="1" applyFont="1" applyBorder="1" applyAlignment="1">
      <alignment horizontal="center" vertical="center"/>
    </xf>
    <xf numFmtId="49" fontId="8" fillId="0" borderId="73" xfId="3" applyNumberFormat="1" applyFont="1" applyBorder="1" applyAlignment="1">
      <alignment horizontal="center" vertical="center"/>
    </xf>
    <xf numFmtId="187" fontId="8" fillId="0" borderId="15" xfId="3" applyNumberFormat="1" applyFont="1" applyBorder="1" applyAlignment="1">
      <alignment vertical="center"/>
    </xf>
    <xf numFmtId="187" fontId="8" fillId="0" borderId="1" xfId="3" applyNumberFormat="1" applyFont="1" applyBorder="1" applyAlignment="1">
      <alignment vertical="center"/>
    </xf>
    <xf numFmtId="187" fontId="8" fillId="0" borderId="72" xfId="3" applyNumberFormat="1" applyFont="1" applyBorder="1" applyAlignment="1">
      <alignment vertical="center"/>
    </xf>
    <xf numFmtId="187" fontId="8" fillId="0" borderId="14" xfId="3" applyNumberFormat="1" applyFont="1" applyBorder="1" applyAlignment="1">
      <alignment vertical="center"/>
    </xf>
    <xf numFmtId="38" fontId="8" fillId="0" borderId="0" xfId="3" applyFont="1" applyBorder="1"/>
    <xf numFmtId="0" fontId="8" fillId="0" borderId="65" xfId="0" applyFont="1" applyBorder="1"/>
    <xf numFmtId="0" fontId="8" fillId="0" borderId="65" xfId="0" applyFont="1" applyFill="1" applyBorder="1"/>
    <xf numFmtId="191" fontId="8" fillId="0" borderId="65" xfId="0" applyNumberFormat="1" applyFont="1" applyBorder="1"/>
    <xf numFmtId="191" fontId="8" fillId="0" borderId="65" xfId="0" applyNumberFormat="1" applyFont="1" applyBorder="1" applyAlignment="1">
      <alignment horizontal="right"/>
    </xf>
    <xf numFmtId="0" fontId="8" fillId="0" borderId="86" xfId="0" applyFont="1" applyBorder="1" applyAlignment="1">
      <alignment horizontal="centerContinuous" vertical="center"/>
    </xf>
    <xf numFmtId="0" fontId="8" fillId="0" borderId="86" xfId="0" applyFont="1" applyFill="1" applyBorder="1" applyAlignment="1">
      <alignment horizontal="centerContinuous" vertical="center"/>
    </xf>
    <xf numFmtId="0" fontId="8" fillId="0" borderId="85" xfId="0" applyFont="1" applyFill="1" applyBorder="1" applyAlignment="1">
      <alignment horizontal="centerContinuous" vertical="center"/>
    </xf>
    <xf numFmtId="0" fontId="8" fillId="0" borderId="82" xfId="0" applyFont="1" applyFill="1" applyBorder="1" applyAlignment="1">
      <alignment horizontal="centerContinuous" vertical="center"/>
    </xf>
    <xf numFmtId="0" fontId="8" fillId="0" borderId="85" xfId="0" applyFont="1" applyBorder="1" applyAlignment="1">
      <alignment horizontal="centerContinuous" vertical="center"/>
    </xf>
    <xf numFmtId="0" fontId="8" fillId="0" borderId="61" xfId="0" applyFont="1" applyBorder="1" applyAlignment="1">
      <alignment horizontal="center" vertical="center"/>
    </xf>
    <xf numFmtId="0" fontId="8" fillId="0" borderId="61" xfId="0" applyFont="1" applyFill="1" applyBorder="1" applyAlignment="1">
      <alignment horizontal="centerContinuous" vertical="center"/>
    </xf>
    <xf numFmtId="0" fontId="8" fillId="0" borderId="63" xfId="0" applyFont="1" applyFill="1" applyBorder="1" applyAlignment="1">
      <alignment horizontal="centerContinuous" vertical="center"/>
    </xf>
    <xf numFmtId="0" fontId="8" fillId="0" borderId="84" xfId="0" applyFont="1" applyFill="1" applyBorder="1" applyAlignment="1">
      <alignment horizontal="center" vertical="center"/>
    </xf>
    <xf numFmtId="187" fontId="8" fillId="0" borderId="61" xfId="0" applyNumberFormat="1" applyFont="1" applyFill="1" applyBorder="1" applyAlignment="1">
      <alignment vertical="center"/>
    </xf>
    <xf numFmtId="190" fontId="8" fillId="0" borderId="62" xfId="0" applyNumberFormat="1" applyFont="1" applyFill="1" applyBorder="1" applyAlignment="1">
      <alignment vertical="center"/>
    </xf>
    <xf numFmtId="189" fontId="8" fillId="0" borderId="61" xfId="0" applyNumberFormat="1" applyFont="1" applyFill="1" applyBorder="1" applyAlignment="1">
      <alignment vertical="center"/>
    </xf>
    <xf numFmtId="188" fontId="8" fillId="0" borderId="61" xfId="0" applyNumberFormat="1" applyFont="1" applyFill="1" applyBorder="1" applyAlignment="1">
      <alignment vertical="center"/>
    </xf>
    <xf numFmtId="188" fontId="8" fillId="0" borderId="63" xfId="0" applyNumberFormat="1" applyFont="1" applyFill="1" applyBorder="1" applyAlignment="1">
      <alignment vertical="center"/>
    </xf>
    <xf numFmtId="0" fontId="8" fillId="0" borderId="40" xfId="0" applyFont="1" applyBorder="1" applyAlignment="1">
      <alignment horizontal="center" vertical="center"/>
    </xf>
    <xf numFmtId="187" fontId="8" fillId="0" borderId="24" xfId="11" applyNumberFormat="1" applyFont="1" applyBorder="1" applyAlignment="1">
      <alignment vertical="center"/>
    </xf>
    <xf numFmtId="190" fontId="8" fillId="0" borderId="7" xfId="0" applyNumberFormat="1" applyFont="1" applyFill="1" applyBorder="1" applyAlignment="1">
      <alignment vertical="center"/>
    </xf>
    <xf numFmtId="189" fontId="8" fillId="0" borderId="24" xfId="0" applyNumberFormat="1" applyFont="1" applyFill="1" applyBorder="1" applyAlignment="1">
      <alignment vertical="center"/>
    </xf>
    <xf numFmtId="188" fontId="8" fillId="0" borderId="24" xfId="0" applyNumberFormat="1" applyFont="1" applyFill="1" applyBorder="1" applyAlignment="1">
      <alignment vertical="center"/>
    </xf>
    <xf numFmtId="188" fontId="8" fillId="0" borderId="25" xfId="0" applyNumberFormat="1" applyFont="1" applyBorder="1" applyAlignment="1">
      <alignment vertical="center"/>
    </xf>
    <xf numFmtId="187" fontId="8" fillId="0" borderId="20" xfId="11" applyNumberFormat="1" applyFont="1" applyBorder="1" applyAlignment="1">
      <alignment vertical="center"/>
    </xf>
    <xf numFmtId="187" fontId="8" fillId="0" borderId="20" xfId="11" applyNumberFormat="1" applyFont="1" applyFill="1" applyBorder="1" applyAlignment="1">
      <alignment vertical="center"/>
    </xf>
    <xf numFmtId="190" fontId="8" fillId="0" borderId="8" xfId="0" applyNumberFormat="1" applyFont="1" applyFill="1" applyBorder="1" applyAlignment="1">
      <alignment vertical="center"/>
    </xf>
    <xf numFmtId="189" fontId="8" fillId="0" borderId="20" xfId="0" applyNumberFormat="1" applyFont="1" applyFill="1" applyBorder="1" applyAlignment="1">
      <alignment vertical="center"/>
    </xf>
    <xf numFmtId="188" fontId="8" fillId="0" borderId="20" xfId="0" applyNumberFormat="1" applyFont="1" applyFill="1" applyBorder="1" applyAlignment="1">
      <alignment vertical="center"/>
    </xf>
    <xf numFmtId="188" fontId="8" fillId="0" borderId="21" xfId="0" applyNumberFormat="1" applyFont="1" applyBorder="1" applyAlignment="1">
      <alignment vertical="center"/>
    </xf>
    <xf numFmtId="0" fontId="8" fillId="0" borderId="41" xfId="0" applyFont="1" applyBorder="1" applyAlignment="1">
      <alignment horizontal="center" vertical="center"/>
    </xf>
    <xf numFmtId="190" fontId="8" fillId="0" borderId="17" xfId="0" applyNumberFormat="1" applyFont="1" applyFill="1" applyBorder="1" applyAlignment="1">
      <alignment vertical="center"/>
    </xf>
    <xf numFmtId="189" fontId="8" fillId="0" borderId="26" xfId="0" applyNumberFormat="1" applyFont="1" applyFill="1" applyBorder="1" applyAlignment="1">
      <alignment vertical="center"/>
    </xf>
    <xf numFmtId="188" fontId="8" fillId="0" borderId="26" xfId="0" applyNumberFormat="1" applyFont="1" applyFill="1" applyBorder="1" applyAlignment="1">
      <alignment vertical="center"/>
    </xf>
    <xf numFmtId="188" fontId="8" fillId="0" borderId="27" xfId="0" applyNumberFormat="1" applyFont="1" applyBorder="1" applyAlignment="1">
      <alignment vertical="center"/>
    </xf>
    <xf numFmtId="188" fontId="8" fillId="0" borderId="21" xfId="0" applyNumberFormat="1" applyFont="1" applyFill="1" applyBorder="1" applyAlignment="1">
      <alignment vertical="center"/>
    </xf>
    <xf numFmtId="187" fontId="8" fillId="0" borderId="22" xfId="11" applyNumberFormat="1" applyFont="1" applyBorder="1" applyAlignment="1">
      <alignment vertical="center"/>
    </xf>
    <xf numFmtId="190" fontId="8" fillId="0" borderId="13" xfId="0" applyNumberFormat="1" applyFont="1" applyFill="1" applyBorder="1" applyAlignment="1">
      <alignment vertical="center"/>
    </xf>
    <xf numFmtId="189" fontId="8" fillId="0" borderId="22" xfId="0" applyNumberFormat="1" applyFont="1" applyFill="1" applyBorder="1" applyAlignment="1">
      <alignment vertical="center"/>
    </xf>
    <xf numFmtId="188" fontId="8" fillId="0" borderId="22" xfId="0" applyNumberFormat="1" applyFont="1" applyFill="1" applyBorder="1" applyAlignment="1">
      <alignment vertical="center"/>
    </xf>
    <xf numFmtId="188" fontId="8" fillId="0" borderId="23" xfId="0" applyNumberFormat="1" applyFont="1" applyFill="1" applyBorder="1" applyAlignment="1">
      <alignment vertical="center"/>
    </xf>
    <xf numFmtId="38" fontId="3" fillId="0" borderId="29" xfId="3" applyFont="1" applyBorder="1" applyAlignment="1">
      <alignment horizontal="center" vertical="center"/>
    </xf>
    <xf numFmtId="38" fontId="3" fillId="0" borderId="32" xfId="3" applyFont="1" applyBorder="1" applyAlignment="1">
      <alignment horizontal="center" vertical="center"/>
    </xf>
    <xf numFmtId="38" fontId="3" fillId="0" borderId="91" xfId="3" applyFont="1" applyBorder="1" applyAlignment="1">
      <alignment horizontal="center" vertical="center"/>
    </xf>
    <xf numFmtId="193" fontId="3" fillId="0" borderId="89" xfId="3" applyNumberFormat="1" applyFont="1" applyBorder="1" applyAlignment="1">
      <alignment horizontal="right" vertical="center"/>
    </xf>
    <xf numFmtId="193" fontId="3" fillId="0" borderId="25" xfId="3" applyNumberFormat="1" applyFont="1" applyBorder="1" applyAlignment="1">
      <alignment horizontal="right" vertical="center"/>
    </xf>
    <xf numFmtId="193" fontId="3" fillId="0" borderId="90" xfId="3" applyNumberFormat="1" applyFont="1" applyBorder="1" applyAlignment="1">
      <alignment horizontal="right" vertical="center"/>
    </xf>
    <xf numFmtId="193" fontId="3" fillId="0" borderId="40" xfId="3" applyNumberFormat="1" applyFont="1" applyBorder="1" applyAlignment="1">
      <alignment horizontal="right" vertical="center"/>
    </xf>
    <xf numFmtId="193" fontId="3" fillId="0" borderId="2" xfId="3" applyNumberFormat="1" applyFont="1" applyBorder="1" applyAlignment="1">
      <alignment horizontal="right" vertical="center"/>
    </xf>
    <xf numFmtId="193" fontId="3" fillId="0" borderId="21" xfId="3" applyNumberFormat="1" applyFont="1" applyBorder="1" applyAlignment="1">
      <alignment horizontal="right" vertical="center"/>
    </xf>
    <xf numFmtId="193" fontId="3" fillId="0" borderId="33" xfId="3" applyNumberFormat="1" applyFont="1" applyBorder="1" applyAlignment="1">
      <alignment horizontal="right" vertical="center"/>
    </xf>
    <xf numFmtId="193" fontId="3" fillId="0" borderId="14" xfId="3" applyNumberFormat="1" applyFont="1" applyBorder="1" applyAlignment="1">
      <alignment horizontal="right" vertical="center"/>
    </xf>
    <xf numFmtId="193" fontId="3" fillId="0" borderId="23" xfId="3" applyNumberFormat="1" applyFont="1" applyBorder="1" applyAlignment="1">
      <alignment horizontal="right" vertical="center"/>
    </xf>
    <xf numFmtId="193" fontId="3" fillId="0" borderId="34" xfId="3" applyNumberFormat="1" applyFont="1" applyBorder="1" applyAlignment="1">
      <alignment horizontal="right" vertical="center"/>
    </xf>
    <xf numFmtId="193" fontId="3" fillId="0" borderId="75" xfId="3" applyNumberFormat="1" applyFont="1" applyBorder="1" applyAlignment="1">
      <alignment horizontal="right" vertical="center"/>
    </xf>
    <xf numFmtId="193" fontId="3" fillId="0" borderId="28" xfId="3" applyNumberFormat="1" applyFont="1" applyBorder="1" applyAlignment="1">
      <alignment horizontal="right" vertical="center"/>
    </xf>
    <xf numFmtId="193" fontId="3" fillId="0" borderId="93" xfId="3" applyNumberFormat="1" applyFont="1" applyBorder="1" applyAlignment="1">
      <alignment horizontal="right" vertical="center"/>
    </xf>
    <xf numFmtId="193" fontId="3" fillId="0" borderId="3" xfId="3" applyNumberFormat="1" applyFont="1" applyBorder="1" applyAlignment="1">
      <alignment horizontal="right" vertical="center"/>
    </xf>
    <xf numFmtId="193" fontId="3" fillId="0" borderId="4" xfId="3" applyNumberFormat="1" applyFont="1" applyBorder="1" applyAlignment="1">
      <alignment horizontal="right" vertical="center"/>
    </xf>
    <xf numFmtId="193" fontId="3" fillId="0" borderId="15" xfId="3" applyNumberFormat="1" applyFont="1" applyBorder="1" applyAlignment="1">
      <alignment horizontal="right" vertical="center"/>
    </xf>
    <xf numFmtId="193" fontId="3" fillId="0" borderId="1" xfId="3" applyNumberFormat="1" applyFont="1" applyBorder="1" applyAlignment="1">
      <alignment horizontal="right" vertical="center"/>
    </xf>
    <xf numFmtId="193" fontId="3" fillId="0" borderId="45" xfId="3" applyNumberFormat="1" applyFont="1" applyBorder="1" applyAlignment="1">
      <alignment horizontal="right" vertical="center"/>
    </xf>
    <xf numFmtId="193" fontId="3" fillId="0" borderId="49" xfId="3" applyNumberFormat="1" applyFont="1" applyBorder="1" applyAlignment="1">
      <alignment horizontal="right" vertical="center"/>
    </xf>
    <xf numFmtId="193" fontId="3" fillId="0" borderId="19" xfId="3" applyNumberFormat="1" applyFont="1" applyBorder="1" applyAlignment="1">
      <alignment horizontal="right" vertical="center"/>
    </xf>
    <xf numFmtId="193" fontId="3" fillId="0" borderId="9" xfId="3" applyNumberFormat="1" applyFont="1" applyBorder="1" applyAlignment="1">
      <alignment horizontal="right" vertical="center"/>
    </xf>
    <xf numFmtId="193" fontId="3" fillId="0" borderId="35" xfId="3" applyNumberFormat="1" applyFont="1" applyBorder="1" applyAlignment="1">
      <alignment horizontal="right"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65" xfId="0" applyFont="1" applyBorder="1" applyAlignment="1">
      <alignment horizontal="right" vertical="center"/>
    </xf>
    <xf numFmtId="0" fontId="8" fillId="0" borderId="82" xfId="6" applyFont="1" applyBorder="1" applyAlignment="1">
      <alignment horizontal="center" vertical="center"/>
    </xf>
    <xf numFmtId="0" fontId="8" fillId="0" borderId="86" xfId="6" applyFont="1" applyBorder="1" applyAlignment="1">
      <alignment horizontal="center" vertical="center"/>
    </xf>
    <xf numFmtId="0" fontId="8" fillId="0" borderId="86" xfId="6" applyFont="1" applyFill="1" applyBorder="1" applyAlignment="1">
      <alignment horizontal="center" vertical="center"/>
    </xf>
    <xf numFmtId="0" fontId="8" fillId="0" borderId="85" xfId="6" applyFont="1" applyFill="1" applyBorder="1" applyAlignment="1">
      <alignment horizontal="center" vertical="center"/>
    </xf>
    <xf numFmtId="0" fontId="8" fillId="0" borderId="82" xfId="6" applyFont="1" applyFill="1" applyBorder="1" applyAlignment="1">
      <alignment horizontal="center" vertical="center"/>
    </xf>
    <xf numFmtId="0" fontId="8" fillId="0" borderId="85" xfId="6" applyFont="1" applyBorder="1" applyAlignment="1">
      <alignment horizontal="center" vertical="center"/>
    </xf>
    <xf numFmtId="0" fontId="8" fillId="0" borderId="8" xfId="6" applyNumberFormat="1" applyFont="1" applyBorder="1" applyAlignment="1">
      <alignment horizontal="center" vertical="center"/>
    </xf>
    <xf numFmtId="196" fontId="8" fillId="0" borderId="20" xfId="6" applyNumberFormat="1" applyFont="1" applyBorder="1" applyAlignment="1">
      <alignment horizontal="right" vertical="center"/>
    </xf>
    <xf numFmtId="196" fontId="8" fillId="0" borderId="20" xfId="6" applyNumberFormat="1" applyFont="1" applyFill="1" applyBorder="1" applyAlignment="1">
      <alignment horizontal="right" vertical="center"/>
    </xf>
    <xf numFmtId="196" fontId="8" fillId="0" borderId="21" xfId="6" applyNumberFormat="1" applyFont="1" applyFill="1" applyBorder="1" applyAlignment="1">
      <alignment horizontal="right" vertical="center"/>
    </xf>
    <xf numFmtId="196" fontId="8" fillId="0" borderId="8" xfId="6" applyNumberFormat="1" applyFont="1" applyFill="1" applyBorder="1" applyAlignment="1">
      <alignment horizontal="right" vertical="center"/>
    </xf>
    <xf numFmtId="196" fontId="8" fillId="0" borderId="21" xfId="6" applyNumberFormat="1" applyFont="1" applyBorder="1" applyAlignment="1">
      <alignment horizontal="right" vertical="center"/>
    </xf>
    <xf numFmtId="49" fontId="8" fillId="0" borderId="8" xfId="6" applyNumberFormat="1" applyFont="1" applyBorder="1" applyAlignment="1">
      <alignment horizontal="center" vertical="center"/>
    </xf>
    <xf numFmtId="196" fontId="8" fillId="0" borderId="24" xfId="6" applyNumberFormat="1" applyFont="1" applyBorder="1" applyAlignment="1">
      <alignment horizontal="right" vertical="center"/>
    </xf>
    <xf numFmtId="184" fontId="8" fillId="0" borderId="21" xfId="4" applyNumberFormat="1" applyFont="1" applyFill="1" applyBorder="1" applyAlignment="1" applyProtection="1">
      <alignment horizontal="right" vertical="center"/>
      <protection locked="0"/>
    </xf>
    <xf numFmtId="196" fontId="8" fillId="0" borderId="7" xfId="6" applyNumberFormat="1" applyFont="1" applyFill="1" applyBorder="1" applyAlignment="1">
      <alignment horizontal="right" vertical="center"/>
    </xf>
    <xf numFmtId="184" fontId="8" fillId="2" borderId="21" xfId="4" applyNumberFormat="1" applyFont="1" applyFill="1" applyBorder="1" applyAlignment="1" applyProtection="1">
      <alignment horizontal="right" vertical="center"/>
      <protection locked="0"/>
    </xf>
    <xf numFmtId="196" fontId="8" fillId="0" borderId="7" xfId="6" applyNumberFormat="1" applyFont="1" applyBorder="1" applyAlignment="1">
      <alignment horizontal="right" vertical="center"/>
    </xf>
    <xf numFmtId="49" fontId="8" fillId="0" borderId="58" xfId="6" applyNumberFormat="1" applyFont="1" applyBorder="1" applyAlignment="1">
      <alignment horizontal="center" vertical="center"/>
    </xf>
    <xf numFmtId="196" fontId="8" fillId="0" borderId="70" xfId="6" applyNumberFormat="1" applyFont="1" applyBorder="1" applyAlignment="1">
      <alignment horizontal="right" vertical="center"/>
    </xf>
    <xf numFmtId="196" fontId="8" fillId="0" borderId="69" xfId="6" applyNumberFormat="1" applyFont="1" applyBorder="1" applyAlignment="1">
      <alignment horizontal="right" vertical="center"/>
    </xf>
    <xf numFmtId="196" fontId="8" fillId="0" borderId="58" xfId="6" applyNumberFormat="1" applyFont="1" applyBorder="1" applyAlignment="1">
      <alignment horizontal="right" vertical="center"/>
    </xf>
    <xf numFmtId="0" fontId="8" fillId="0" borderId="7" xfId="6" applyFont="1" applyBorder="1" applyAlignment="1">
      <alignment horizontal="center" vertical="center"/>
    </xf>
    <xf numFmtId="196" fontId="8" fillId="0" borderId="24" xfId="6" applyNumberFormat="1" applyFont="1" applyFill="1" applyBorder="1" applyAlignment="1">
      <alignment horizontal="right" vertical="center"/>
    </xf>
    <xf numFmtId="184" fontId="8" fillId="0" borderId="25" xfId="4" applyNumberFormat="1" applyFont="1" applyFill="1" applyBorder="1" applyAlignment="1" applyProtection="1">
      <alignment horizontal="right" vertical="center"/>
      <protection locked="0"/>
    </xf>
    <xf numFmtId="196" fontId="8" fillId="0" borderId="25" xfId="6" applyNumberFormat="1" applyFont="1" applyBorder="1" applyAlignment="1">
      <alignment horizontal="right" vertical="center"/>
    </xf>
    <xf numFmtId="184" fontId="8" fillId="0" borderId="21" xfId="6" applyNumberFormat="1" applyFont="1" applyFill="1" applyBorder="1">
      <alignment vertical="center"/>
    </xf>
    <xf numFmtId="49" fontId="8" fillId="0" borderId="13" xfId="6" applyNumberFormat="1" applyFont="1" applyBorder="1" applyAlignment="1">
      <alignment horizontal="center" vertical="center"/>
    </xf>
    <xf numFmtId="196" fontId="8" fillId="0" borderId="22" xfId="6" applyNumberFormat="1" applyFont="1" applyBorder="1" applyAlignment="1">
      <alignment horizontal="right" vertical="center"/>
    </xf>
    <xf numFmtId="196" fontId="8" fillId="0" borderId="22" xfId="6" applyNumberFormat="1" applyFont="1" applyFill="1" applyBorder="1" applyAlignment="1">
      <alignment horizontal="right" vertical="center"/>
    </xf>
    <xf numFmtId="184" fontId="8" fillId="0" borderId="23" xfId="6" applyNumberFormat="1" applyFont="1" applyFill="1" applyBorder="1">
      <alignment vertical="center"/>
    </xf>
    <xf numFmtId="196" fontId="8" fillId="0" borderId="13" xfId="6" applyNumberFormat="1" applyFont="1" applyFill="1" applyBorder="1" applyAlignment="1">
      <alignment horizontal="right" vertical="center"/>
    </xf>
    <xf numFmtId="196" fontId="8" fillId="0" borderId="23" xfId="6" applyNumberFormat="1" applyFont="1" applyBorder="1" applyAlignment="1">
      <alignment horizontal="right" vertical="center"/>
    </xf>
    <xf numFmtId="195" fontId="8" fillId="0" borderId="0" xfId="6" applyNumberFormat="1" applyFont="1" applyBorder="1">
      <alignment vertical="center"/>
    </xf>
    <xf numFmtId="0" fontId="8" fillId="0" borderId="0" xfId="6" applyFont="1" applyAlignment="1">
      <alignment vertical="center"/>
    </xf>
    <xf numFmtId="0" fontId="8" fillId="0" borderId="0" xfId="5" applyFont="1" applyBorder="1" applyAlignment="1">
      <alignment horizontal="left"/>
    </xf>
    <xf numFmtId="0" fontId="8" fillId="0" borderId="0" xfId="5" applyFont="1" applyBorder="1" applyAlignment="1">
      <alignment horizontal="right"/>
    </xf>
    <xf numFmtId="0" fontId="8" fillId="0" borderId="0" xfId="5" applyFont="1" applyBorder="1" applyAlignment="1">
      <alignment horizontal="center"/>
    </xf>
    <xf numFmtId="0" fontId="8" fillId="0" borderId="0" xfId="5" applyFont="1" applyBorder="1"/>
    <xf numFmtId="0" fontId="8" fillId="0" borderId="0" xfId="5" applyFont="1" applyAlignment="1">
      <alignment vertical="center"/>
    </xf>
    <xf numFmtId="0" fontId="8" fillId="0" borderId="0" xfId="5" applyFont="1" applyBorder="1" applyAlignment="1">
      <alignment horizontal="right" vertical="center"/>
    </xf>
    <xf numFmtId="0" fontId="8" fillId="0" borderId="82" xfId="5" applyFont="1" applyBorder="1" applyAlignment="1">
      <alignment horizontal="distributed" vertical="center" wrapText="1" justifyLastLine="1"/>
    </xf>
    <xf numFmtId="0" fontId="8" fillId="0" borderId="86" xfId="5" applyFont="1" applyBorder="1" applyAlignment="1">
      <alignment horizontal="center" vertical="center" wrapText="1"/>
    </xf>
    <xf numFmtId="0" fontId="8" fillId="0" borderId="85" xfId="5" applyFont="1" applyBorder="1" applyAlignment="1">
      <alignment horizontal="center" vertical="center" wrapText="1"/>
    </xf>
    <xf numFmtId="0" fontId="8" fillId="0" borderId="7" xfId="5" applyNumberFormat="1" applyFont="1" applyBorder="1" applyAlignment="1">
      <alignment horizontal="center" vertical="center"/>
    </xf>
    <xf numFmtId="195" fontId="8" fillId="0" borderId="67" xfId="5" applyNumberFormat="1" applyFont="1" applyBorder="1" applyAlignment="1">
      <alignment horizontal="center" vertical="center" wrapText="1"/>
    </xf>
    <xf numFmtId="195" fontId="8" fillId="0" borderId="67" xfId="5" applyNumberFormat="1" applyFont="1" applyBorder="1" applyAlignment="1">
      <alignment horizontal="right" vertical="center"/>
    </xf>
    <xf numFmtId="0" fontId="8" fillId="0" borderId="67" xfId="5" applyFont="1" applyBorder="1" applyAlignment="1">
      <alignment horizontal="center" vertical="center" wrapText="1"/>
    </xf>
    <xf numFmtId="197" fontId="8" fillId="0" borderId="67" xfId="5" applyNumberFormat="1" applyFont="1" applyBorder="1" applyAlignment="1">
      <alignment horizontal="right" vertical="center"/>
    </xf>
    <xf numFmtId="197" fontId="8" fillId="0" borderId="28" xfId="5" applyNumberFormat="1" applyFont="1" applyBorder="1" applyAlignment="1">
      <alignment horizontal="right" vertical="center"/>
    </xf>
    <xf numFmtId="49" fontId="8" fillId="0" borderId="8" xfId="5" applyNumberFormat="1" applyFont="1" applyFill="1" applyBorder="1" applyAlignment="1">
      <alignment horizontal="center" vertical="center"/>
    </xf>
    <xf numFmtId="195" fontId="8" fillId="0" borderId="20" xfId="5" applyNumberFormat="1" applyFont="1" applyBorder="1" applyAlignment="1">
      <alignment horizontal="center" vertical="center" wrapText="1"/>
    </xf>
    <xf numFmtId="195" fontId="8" fillId="0" borderId="20" xfId="5" applyNumberFormat="1" applyFont="1" applyFill="1" applyBorder="1" applyAlignment="1">
      <alignment horizontal="right" vertical="center"/>
    </xf>
    <xf numFmtId="0" fontId="8" fillId="0" borderId="20" xfId="5" applyFont="1" applyBorder="1" applyAlignment="1">
      <alignment horizontal="center" vertical="center" wrapText="1"/>
    </xf>
    <xf numFmtId="197" fontId="8" fillId="0" borderId="20" xfId="5" applyNumberFormat="1" applyFont="1" applyFill="1" applyBorder="1" applyAlignment="1">
      <alignment horizontal="right" vertical="center"/>
    </xf>
    <xf numFmtId="197" fontId="8" fillId="0" borderId="21" xfId="5" applyNumberFormat="1" applyFont="1" applyFill="1" applyBorder="1" applyAlignment="1">
      <alignment horizontal="right" vertical="center"/>
    </xf>
    <xf numFmtId="49" fontId="8" fillId="0" borderId="8" xfId="5" applyNumberFormat="1" applyFont="1" applyBorder="1" applyAlignment="1">
      <alignment horizontal="center" vertical="center"/>
    </xf>
    <xf numFmtId="195" fontId="8" fillId="0" borderId="20" xfId="5" applyNumberFormat="1" applyFont="1" applyBorder="1" applyAlignment="1">
      <alignment horizontal="right" vertical="center"/>
    </xf>
    <xf numFmtId="197" fontId="8" fillId="0" borderId="20" xfId="5" applyNumberFormat="1" applyFont="1" applyBorder="1" applyAlignment="1">
      <alignment horizontal="center" vertical="center" wrapText="1"/>
    </xf>
    <xf numFmtId="197" fontId="8" fillId="0" borderId="20" xfId="5" applyNumberFormat="1" applyFont="1" applyBorder="1" applyAlignment="1">
      <alignment horizontal="right" vertical="center"/>
    </xf>
    <xf numFmtId="197" fontId="8" fillId="0" borderId="21" xfId="5" applyNumberFormat="1" applyFont="1" applyBorder="1" applyAlignment="1">
      <alignment horizontal="right" vertical="center"/>
    </xf>
    <xf numFmtId="0" fontId="8" fillId="0" borderId="8" xfId="5" applyFont="1" applyBorder="1" applyAlignment="1">
      <alignment horizontal="center" vertical="center"/>
    </xf>
    <xf numFmtId="49" fontId="8" fillId="0" borderId="17" xfId="5" applyNumberFormat="1" applyFont="1" applyBorder="1" applyAlignment="1">
      <alignment horizontal="center" vertical="center"/>
    </xf>
    <xf numFmtId="195" fontId="8" fillId="0" borderId="26" xfId="5" applyNumberFormat="1" applyFont="1" applyBorder="1" applyAlignment="1">
      <alignment horizontal="center" vertical="center" wrapText="1"/>
    </xf>
    <xf numFmtId="195" fontId="8" fillId="0" borderId="26" xfId="5" applyNumberFormat="1" applyFont="1" applyBorder="1" applyAlignment="1">
      <alignment horizontal="right" vertical="center"/>
    </xf>
    <xf numFmtId="0" fontId="8" fillId="0" borderId="26" xfId="5" applyFont="1" applyBorder="1" applyAlignment="1">
      <alignment horizontal="center" vertical="center" wrapText="1"/>
    </xf>
    <xf numFmtId="197" fontId="8" fillId="0" borderId="26" xfId="5" applyNumberFormat="1" applyFont="1" applyBorder="1" applyAlignment="1">
      <alignment horizontal="right" vertical="center"/>
    </xf>
    <xf numFmtId="197" fontId="8" fillId="0" borderId="27" xfId="5" applyNumberFormat="1" applyFont="1" applyBorder="1" applyAlignment="1">
      <alignment horizontal="right" vertical="center"/>
    </xf>
    <xf numFmtId="216" fontId="8" fillId="0" borderId="17" xfId="5" applyNumberFormat="1" applyFont="1" applyBorder="1" applyAlignment="1">
      <alignment horizontal="center" vertical="center"/>
    </xf>
    <xf numFmtId="216" fontId="8" fillId="0" borderId="13" xfId="5" applyNumberFormat="1" applyFont="1" applyBorder="1" applyAlignment="1">
      <alignment horizontal="center" vertical="center"/>
    </xf>
    <xf numFmtId="0" fontId="8" fillId="0" borderId="0" xfId="5" applyFont="1" applyBorder="1" applyAlignment="1">
      <alignment horizontal="left" vertical="center"/>
    </xf>
    <xf numFmtId="0" fontId="8" fillId="0" borderId="0" xfId="5" applyFont="1" applyBorder="1" applyAlignment="1">
      <alignment horizontal="center" vertical="center"/>
    </xf>
    <xf numFmtId="0" fontId="8" fillId="0" borderId="0" xfId="5" applyFont="1" applyBorder="1" applyAlignment="1">
      <alignment vertical="center"/>
    </xf>
    <xf numFmtId="0" fontId="34" fillId="0" borderId="65" xfId="0" applyFont="1" applyBorder="1"/>
    <xf numFmtId="0" fontId="34" fillId="0" borderId="65" xfId="0" applyFont="1" applyBorder="1" applyAlignment="1">
      <alignment horizontal="right"/>
    </xf>
    <xf numFmtId="0" fontId="34" fillId="0" borderId="65" xfId="0" applyFont="1" applyBorder="1" applyAlignment="1"/>
    <xf numFmtId="0" fontId="34" fillId="0" borderId="83" xfId="0" applyFont="1" applyBorder="1" applyAlignment="1">
      <alignment horizontal="center" vertical="center"/>
    </xf>
    <xf numFmtId="0" fontId="34" fillId="0" borderId="82" xfId="0" applyFont="1" applyBorder="1" applyAlignment="1">
      <alignment horizontal="center" vertical="center"/>
    </xf>
    <xf numFmtId="0" fontId="34" fillId="0" borderId="86" xfId="0" applyFont="1" applyBorder="1" applyAlignment="1">
      <alignment horizontal="center" vertical="center"/>
    </xf>
    <xf numFmtId="0" fontId="34" fillId="0" borderId="86" xfId="0" applyFont="1" applyFill="1" applyBorder="1" applyAlignment="1">
      <alignment horizontal="center" vertical="center"/>
    </xf>
    <xf numFmtId="0" fontId="34" fillId="0" borderId="85" xfId="0" applyFont="1" applyBorder="1" applyAlignment="1">
      <alignment horizontal="center" vertical="center"/>
    </xf>
    <xf numFmtId="38" fontId="34" fillId="0" borderId="86" xfId="0" applyNumberFormat="1" applyFont="1" applyBorder="1" applyAlignment="1">
      <alignment horizontal="center" vertical="center"/>
    </xf>
    <xf numFmtId="38" fontId="34" fillId="0" borderId="85" xfId="0" applyNumberFormat="1" applyFont="1" applyBorder="1" applyAlignment="1">
      <alignment horizontal="center" vertical="center"/>
    </xf>
    <xf numFmtId="203" fontId="34" fillId="0" borderId="40" xfId="0" applyNumberFormat="1" applyFont="1" applyBorder="1" applyAlignment="1">
      <alignment horizontal="center" vertical="center"/>
    </xf>
    <xf numFmtId="0" fontId="34" fillId="0" borderId="24" xfId="0" applyFont="1" applyBorder="1" applyAlignment="1">
      <alignment horizontal="right" vertical="center"/>
    </xf>
    <xf numFmtId="202" fontId="34" fillId="0" borderId="24" xfId="0" applyNumberFormat="1" applyFont="1" applyBorder="1" applyAlignment="1">
      <alignment horizontal="right" vertical="center"/>
    </xf>
    <xf numFmtId="202" fontId="34" fillId="0" borderId="24" xfId="0" applyNumberFormat="1" applyFont="1" applyFill="1" applyBorder="1" applyAlignment="1">
      <alignment horizontal="right" vertical="center"/>
    </xf>
    <xf numFmtId="202" fontId="34" fillId="0" borderId="25" xfId="0" applyNumberFormat="1" applyFont="1" applyBorder="1" applyAlignment="1">
      <alignment horizontal="right" vertical="center"/>
    </xf>
    <xf numFmtId="203" fontId="34" fillId="0" borderId="31" xfId="0" applyNumberFormat="1" applyFont="1" applyBorder="1" applyAlignment="1">
      <alignment horizontal="center" vertical="center"/>
    </xf>
    <xf numFmtId="202" fontId="34" fillId="0" borderId="20" xfId="0" applyNumberFormat="1" applyFont="1" applyBorder="1" applyAlignment="1">
      <alignment vertical="center"/>
    </xf>
    <xf numFmtId="202" fontId="34" fillId="0" borderId="20" xfId="0" applyNumberFormat="1" applyFont="1" applyFill="1" applyBorder="1" applyAlignment="1">
      <alignment vertical="center"/>
    </xf>
    <xf numFmtId="202" fontId="34" fillId="0" borderId="21" xfId="0" applyNumberFormat="1" applyFont="1" applyBorder="1" applyAlignment="1">
      <alignment vertical="center"/>
    </xf>
    <xf numFmtId="202" fontId="34" fillId="0" borderId="8" xfId="0" applyNumberFormat="1" applyFont="1" applyBorder="1" applyAlignment="1">
      <alignment vertical="center"/>
    </xf>
    <xf numFmtId="0" fontId="34" fillId="0" borderId="31" xfId="0" applyFont="1" applyBorder="1" applyAlignment="1">
      <alignment horizontal="center" vertical="center"/>
    </xf>
    <xf numFmtId="176" fontId="34" fillId="0" borderId="20" xfId="0" applyNumberFormat="1" applyFont="1" applyBorder="1" applyAlignment="1">
      <alignment horizontal="right" vertical="center"/>
    </xf>
    <xf numFmtId="204" fontId="34" fillId="0" borderId="21" xfId="0" applyNumberFormat="1" applyFont="1" applyBorder="1" applyAlignment="1">
      <alignment vertical="center"/>
    </xf>
    <xf numFmtId="202" fontId="34" fillId="0" borderId="20" xfId="0" applyNumberFormat="1" applyFont="1" applyBorder="1" applyAlignment="1">
      <alignment horizontal="right" vertical="center" shrinkToFit="1"/>
    </xf>
    <xf numFmtId="205" fontId="34" fillId="0" borderId="20" xfId="0" applyNumberFormat="1" applyFont="1" applyBorder="1" applyAlignment="1">
      <alignment horizontal="right" vertical="center" shrinkToFit="1"/>
    </xf>
    <xf numFmtId="202" fontId="34" fillId="0" borderId="20" xfId="0" applyNumberFormat="1" applyFont="1" applyBorder="1" applyAlignment="1">
      <alignment horizontal="right" vertical="center"/>
    </xf>
    <xf numFmtId="202" fontId="34" fillId="0" borderId="20" xfId="0" applyNumberFormat="1" applyFont="1" applyFill="1" applyBorder="1" applyAlignment="1">
      <alignment horizontal="right" vertical="center"/>
    </xf>
    <xf numFmtId="202" fontId="34" fillId="0" borderId="21" xfId="0" applyNumberFormat="1" applyFont="1" applyBorder="1" applyAlignment="1">
      <alignment horizontal="right" vertical="center"/>
    </xf>
    <xf numFmtId="202" fontId="34" fillId="0" borderId="8" xfId="0" applyNumberFormat="1" applyFont="1" applyBorder="1" applyAlignment="1">
      <alignment horizontal="right" vertical="center"/>
    </xf>
    <xf numFmtId="0" fontId="34" fillId="0" borderId="20" xfId="0" applyFont="1" applyBorder="1" applyAlignment="1">
      <alignment horizontal="right" vertical="center"/>
    </xf>
    <xf numFmtId="0" fontId="34" fillId="0" borderId="41" xfId="0" applyFont="1" applyBorder="1" applyAlignment="1">
      <alignment horizontal="center" vertical="center"/>
    </xf>
    <xf numFmtId="0" fontId="34" fillId="0" borderId="26" xfId="0" applyFont="1" applyBorder="1" applyAlignment="1">
      <alignment horizontal="right" vertical="center"/>
    </xf>
    <xf numFmtId="202" fontId="34" fillId="0" borderId="26" xfId="0" applyNumberFormat="1" applyFont="1" applyBorder="1" applyAlignment="1">
      <alignment horizontal="right" vertical="center"/>
    </xf>
    <xf numFmtId="202" fontId="34" fillId="0" borderId="26" xfId="0" applyNumberFormat="1" applyFont="1" applyFill="1" applyBorder="1" applyAlignment="1">
      <alignment vertical="center"/>
    </xf>
    <xf numFmtId="202" fontId="34" fillId="0" borderId="27" xfId="0" applyNumberFormat="1" applyFont="1" applyBorder="1" applyAlignment="1">
      <alignment vertical="center"/>
    </xf>
    <xf numFmtId="202" fontId="34" fillId="0" borderId="17" xfId="0" applyNumberFormat="1" applyFont="1" applyBorder="1" applyAlignment="1">
      <alignment vertical="center"/>
    </xf>
    <xf numFmtId="202" fontId="34" fillId="0" borderId="26" xfId="0" applyNumberFormat="1" applyFont="1" applyBorder="1" applyAlignment="1">
      <alignment vertical="center"/>
    </xf>
    <xf numFmtId="0" fontId="34" fillId="0" borderId="42" xfId="0" applyFont="1" applyBorder="1" applyAlignment="1">
      <alignment horizontal="center" vertical="center"/>
    </xf>
    <xf numFmtId="0" fontId="34" fillId="0" borderId="22" xfId="0" applyFont="1" applyBorder="1" applyAlignment="1">
      <alignment horizontal="right" vertical="center"/>
    </xf>
    <xf numFmtId="202" fontId="34" fillId="0" borderId="22" xfId="0" applyNumberFormat="1" applyFont="1" applyBorder="1" applyAlignment="1">
      <alignment horizontal="right" vertical="center"/>
    </xf>
    <xf numFmtId="202" fontId="34" fillId="0" borderId="22" xfId="0" applyNumberFormat="1" applyFont="1" applyFill="1" applyBorder="1" applyAlignment="1">
      <alignment vertical="center"/>
    </xf>
    <xf numFmtId="202" fontId="34" fillId="0" borderId="23" xfId="0" applyNumberFormat="1" applyFont="1" applyBorder="1" applyAlignment="1">
      <alignment vertical="center"/>
    </xf>
    <xf numFmtId="202" fontId="34" fillId="0" borderId="13" xfId="0" applyNumberFormat="1" applyFont="1" applyBorder="1" applyAlignment="1">
      <alignment vertical="center"/>
    </xf>
    <xf numFmtId="202" fontId="34" fillId="0" borderId="22" xfId="0" applyNumberFormat="1" applyFont="1" applyBorder="1" applyAlignment="1">
      <alignment vertical="center"/>
    </xf>
    <xf numFmtId="0" fontId="34" fillId="0" borderId="0" xfId="0" applyFont="1" applyAlignment="1">
      <alignment vertical="center"/>
    </xf>
    <xf numFmtId="38" fontId="34" fillId="0" borderId="0" xfId="0" applyNumberFormat="1" applyFont="1" applyAlignment="1">
      <alignment vertical="center"/>
    </xf>
    <xf numFmtId="38" fontId="34" fillId="0" borderId="0" xfId="0" applyNumberFormat="1" applyFont="1" applyFill="1" applyAlignment="1">
      <alignment vertical="center"/>
    </xf>
    <xf numFmtId="0" fontId="34" fillId="0" borderId="0" xfId="0" applyFont="1" applyAlignment="1">
      <alignment vertical="center" shrinkToFit="1"/>
    </xf>
    <xf numFmtId="0" fontId="34" fillId="0" borderId="0" xfId="0" applyFont="1" applyFill="1" applyAlignment="1">
      <alignment vertical="center"/>
    </xf>
    <xf numFmtId="0" fontId="34" fillId="0" borderId="0" xfId="0" applyFont="1"/>
    <xf numFmtId="0" fontId="34" fillId="0" borderId="0" xfId="0" applyFont="1" applyFill="1"/>
    <xf numFmtId="49" fontId="33" fillId="0" borderId="82" xfId="9" applyNumberFormat="1" applyFont="1" applyFill="1" applyBorder="1" applyAlignment="1">
      <alignment horizontal="center" vertical="center"/>
    </xf>
    <xf numFmtId="208" fontId="33" fillId="0" borderId="85" xfId="9" applyNumberFormat="1" applyFont="1" applyFill="1" applyBorder="1" applyAlignment="1">
      <alignment horizontal="center" vertical="center"/>
    </xf>
    <xf numFmtId="207" fontId="33" fillId="0" borderId="79" xfId="9" applyNumberFormat="1" applyFont="1" applyFill="1" applyBorder="1" applyAlignment="1">
      <alignment horizontal="center" vertical="center"/>
    </xf>
    <xf numFmtId="207" fontId="33" fillId="0" borderId="83" xfId="9" applyNumberFormat="1" applyFont="1" applyFill="1" applyBorder="1" applyAlignment="1">
      <alignment horizontal="center" vertical="center"/>
    </xf>
    <xf numFmtId="0" fontId="8" fillId="0" borderId="81" xfId="0" applyFont="1" applyBorder="1" applyAlignment="1">
      <alignment horizontal="center" vertical="center"/>
    </xf>
    <xf numFmtId="49" fontId="33" fillId="0" borderId="7" xfId="9" applyNumberFormat="1" applyFont="1" applyFill="1" applyBorder="1" applyAlignment="1">
      <alignment horizontal="center" vertical="center"/>
    </xf>
    <xf numFmtId="187" fontId="33" fillId="0" borderId="25" xfId="9" quotePrefix="1" applyNumberFormat="1" applyFont="1" applyFill="1" applyBorder="1" applyAlignment="1">
      <alignment horizontal="right" vertical="center"/>
    </xf>
    <xf numFmtId="187" fontId="33" fillId="0" borderId="49" xfId="9" quotePrefix="1" applyNumberFormat="1" applyFont="1" applyFill="1" applyBorder="1" applyAlignment="1">
      <alignment horizontal="right" vertical="center"/>
    </xf>
    <xf numFmtId="187" fontId="33" fillId="0" borderId="40" xfId="9" quotePrefix="1" applyNumberFormat="1" applyFont="1" applyFill="1" applyBorder="1" applyAlignment="1">
      <alignment horizontal="right" vertical="center"/>
    </xf>
    <xf numFmtId="49" fontId="33" fillId="0" borderId="8" xfId="9" applyNumberFormat="1" applyFont="1" applyFill="1" applyBorder="1" applyAlignment="1">
      <alignment horizontal="center" vertical="center"/>
    </xf>
    <xf numFmtId="187" fontId="33" fillId="0" borderId="21" xfId="9" quotePrefix="1" applyNumberFormat="1" applyFont="1" applyFill="1" applyBorder="1" applyAlignment="1">
      <alignment horizontal="right" vertical="center"/>
    </xf>
    <xf numFmtId="187" fontId="33" fillId="0" borderId="4" xfId="9" quotePrefix="1" applyNumberFormat="1" applyFont="1" applyFill="1" applyBorder="1" applyAlignment="1">
      <alignment horizontal="right" vertical="center"/>
    </xf>
    <xf numFmtId="187" fontId="33" fillId="0" borderId="31" xfId="9" quotePrefix="1" applyNumberFormat="1" applyFont="1" applyFill="1" applyBorder="1" applyAlignment="1">
      <alignment horizontal="right" vertical="center"/>
    </xf>
    <xf numFmtId="49" fontId="33" fillId="0" borderId="73" xfId="9" applyNumberFormat="1" applyFont="1" applyFill="1" applyBorder="1" applyAlignment="1">
      <alignment horizontal="center" vertical="center"/>
    </xf>
    <xf numFmtId="192" fontId="8" fillId="0" borderId="21" xfId="0" applyNumberFormat="1" applyFont="1" applyBorder="1" applyAlignment="1">
      <alignment vertical="center"/>
    </xf>
    <xf numFmtId="192" fontId="8" fillId="0" borderId="4" xfId="0" applyNumberFormat="1" applyFont="1" applyBorder="1" applyAlignment="1">
      <alignment vertical="center"/>
    </xf>
    <xf numFmtId="192" fontId="8" fillId="0" borderId="31" xfId="0" applyNumberFormat="1" applyFont="1" applyBorder="1" applyAlignment="1">
      <alignment vertical="center"/>
    </xf>
    <xf numFmtId="187" fontId="33" fillId="0" borderId="31" xfId="9" applyNumberFormat="1" applyFont="1" applyFill="1" applyBorder="1" applyAlignment="1">
      <alignment horizontal="right" vertical="center"/>
    </xf>
    <xf numFmtId="207" fontId="33" fillId="0" borderId="42" xfId="9" quotePrefix="1" applyNumberFormat="1" applyFont="1" applyFill="1" applyBorder="1" applyAlignment="1">
      <alignment horizontal="right"/>
    </xf>
    <xf numFmtId="49" fontId="33" fillId="0" borderId="100" xfId="9" applyNumberFormat="1" applyFont="1" applyFill="1" applyBorder="1" applyAlignment="1">
      <alignment horizontal="center" vertical="center"/>
    </xf>
    <xf numFmtId="0" fontId="8" fillId="0" borderId="42" xfId="0" applyFont="1" applyBorder="1" applyAlignment="1"/>
    <xf numFmtId="192" fontId="8" fillId="0" borderId="23" xfId="0" applyNumberFormat="1" applyFont="1" applyBorder="1" applyAlignment="1">
      <alignment vertical="center"/>
    </xf>
    <xf numFmtId="192" fontId="8" fillId="0" borderId="1" xfId="0" applyNumberFormat="1" applyFont="1" applyBorder="1" applyAlignment="1">
      <alignment vertical="center"/>
    </xf>
    <xf numFmtId="192" fontId="8" fillId="0" borderId="42" xfId="0" applyNumberFormat="1" applyFont="1" applyBorder="1" applyAlignment="1">
      <alignment vertical="center"/>
    </xf>
    <xf numFmtId="208" fontId="33" fillId="0" borderId="0" xfId="9" quotePrefix="1" applyNumberFormat="1" applyFont="1" applyFill="1" applyBorder="1" applyAlignment="1">
      <alignment horizontal="right" vertical="center"/>
    </xf>
    <xf numFmtId="207" fontId="33" fillId="0" borderId="0" xfId="9" quotePrefix="1" applyNumberFormat="1" applyFont="1" applyFill="1" applyBorder="1" applyAlignment="1">
      <alignment horizontal="right" vertical="center"/>
    </xf>
    <xf numFmtId="49" fontId="33" fillId="0" borderId="0" xfId="9" applyNumberFormat="1" applyFont="1" applyFill="1" applyBorder="1" applyAlignment="1">
      <alignment horizontal="center" vertical="center"/>
    </xf>
    <xf numFmtId="0" fontId="33" fillId="0" borderId="82" xfId="9" applyNumberFormat="1" applyFont="1" applyFill="1" applyBorder="1" applyAlignment="1">
      <alignment horizontal="center" vertical="center"/>
    </xf>
    <xf numFmtId="0" fontId="33" fillId="0" borderId="81" xfId="9" applyNumberFormat="1" applyFont="1" applyFill="1" applyBorder="1" applyAlignment="1">
      <alignment horizontal="center" vertical="center"/>
    </xf>
    <xf numFmtId="195" fontId="33" fillId="0" borderId="25" xfId="9" quotePrefix="1" applyNumberFormat="1" applyFont="1" applyFill="1" applyBorder="1" applyAlignment="1">
      <alignment horizontal="right" vertical="center"/>
    </xf>
    <xf numFmtId="195" fontId="33" fillId="0" borderId="49" xfId="9" quotePrefix="1" applyNumberFormat="1" applyFont="1" applyFill="1" applyBorder="1" applyAlignment="1">
      <alignment horizontal="right" vertical="center"/>
    </xf>
    <xf numFmtId="195" fontId="33" fillId="0" borderId="40" xfId="9" quotePrefix="1" applyNumberFormat="1" applyFont="1" applyFill="1" applyBorder="1" applyAlignment="1">
      <alignment horizontal="right" vertical="center"/>
    </xf>
    <xf numFmtId="195" fontId="33" fillId="0" borderId="21" xfId="9" quotePrefix="1" applyNumberFormat="1" applyFont="1" applyFill="1" applyBorder="1" applyAlignment="1">
      <alignment horizontal="right" vertical="center"/>
    </xf>
    <xf numFmtId="195" fontId="33" fillId="0" borderId="4" xfId="9" quotePrefix="1" applyNumberFormat="1" applyFont="1" applyFill="1" applyBorder="1" applyAlignment="1">
      <alignment horizontal="right" vertical="center"/>
    </xf>
    <xf numFmtId="195" fontId="33" fillId="0" borderId="31" xfId="9" quotePrefix="1" applyNumberFormat="1" applyFont="1" applyFill="1" applyBorder="1" applyAlignment="1">
      <alignment horizontal="right" vertical="center"/>
    </xf>
    <xf numFmtId="195" fontId="8" fillId="0" borderId="42" xfId="0" applyNumberFormat="1" applyFont="1" applyBorder="1" applyAlignment="1">
      <alignment vertical="center"/>
    </xf>
    <xf numFmtId="195" fontId="33" fillId="0" borderId="23" xfId="9" quotePrefix="1" applyNumberFormat="1" applyFont="1" applyFill="1" applyBorder="1" applyAlignment="1">
      <alignment horizontal="right" vertical="center"/>
    </xf>
    <xf numFmtId="195" fontId="33" fillId="0" borderId="1" xfId="9" quotePrefix="1" applyNumberFormat="1" applyFont="1" applyFill="1" applyBorder="1" applyAlignment="1">
      <alignment horizontal="right" vertical="center"/>
    </xf>
    <xf numFmtId="195" fontId="33" fillId="0" borderId="42" xfId="9" quotePrefix="1" applyNumberFormat="1" applyFont="1" applyFill="1" applyBorder="1" applyAlignment="1">
      <alignment horizontal="right" vertical="center"/>
    </xf>
    <xf numFmtId="0" fontId="8" fillId="0" borderId="115" xfId="0" applyFont="1" applyBorder="1" applyAlignment="1" applyProtection="1">
      <alignment horizontal="center" vertical="center" textRotation="255"/>
      <protection locked="0"/>
    </xf>
    <xf numFmtId="0" fontId="8" fillId="0" borderId="112" xfId="0" applyFont="1" applyBorder="1" applyAlignment="1">
      <alignment horizontal="center" vertical="center"/>
    </xf>
    <xf numFmtId="0" fontId="8" fillId="0" borderId="111" xfId="0" applyFont="1" applyBorder="1" applyAlignment="1">
      <alignment horizontal="center" vertical="center" wrapText="1"/>
    </xf>
    <xf numFmtId="0" fontId="8" fillId="0" borderId="114" xfId="0" applyFont="1" applyFill="1" applyBorder="1" applyAlignment="1">
      <alignment horizontal="center" vertical="center"/>
    </xf>
    <xf numFmtId="0" fontId="8" fillId="0" borderId="113" xfId="0" applyFont="1" applyFill="1" applyBorder="1" applyAlignment="1">
      <alignment horizontal="center" vertical="center" textRotation="255"/>
    </xf>
    <xf numFmtId="0" fontId="8" fillId="0" borderId="112" xfId="0" applyFont="1" applyFill="1" applyBorder="1" applyAlignment="1">
      <alignment horizontal="center" vertical="center"/>
    </xf>
    <xf numFmtId="0" fontId="8" fillId="0" borderId="111" xfId="0" applyFont="1" applyFill="1" applyBorder="1" applyAlignment="1">
      <alignment horizontal="center" vertical="center" wrapText="1"/>
    </xf>
    <xf numFmtId="0" fontId="8" fillId="0" borderId="110" xfId="0" applyFont="1" applyFill="1" applyBorder="1" applyAlignment="1">
      <alignment horizontal="center" vertical="center"/>
    </xf>
    <xf numFmtId="0" fontId="35" fillId="0" borderId="46" xfId="0" applyFont="1" applyBorder="1" applyAlignment="1">
      <alignment horizontal="center" vertical="center"/>
    </xf>
    <xf numFmtId="0" fontId="8" fillId="0" borderId="5" xfId="0" applyFont="1" applyBorder="1" applyAlignment="1">
      <alignment horizontal="center" vertical="center" shrinkToFit="1"/>
    </xf>
    <xf numFmtId="225" fontId="8" fillId="0" borderId="6" xfId="0" applyNumberFormat="1" applyFont="1" applyBorder="1" applyAlignment="1">
      <alignment vertical="center"/>
    </xf>
    <xf numFmtId="226" fontId="8" fillId="0" borderId="92" xfId="0" applyNumberFormat="1" applyFont="1" applyFill="1" applyBorder="1" applyAlignment="1">
      <alignment horizontal="right" vertical="center"/>
    </xf>
    <xf numFmtId="0" fontId="35" fillId="0" borderId="109" xfId="0" applyFont="1" applyFill="1" applyBorder="1" applyAlignment="1">
      <alignment horizontal="center" vertical="center"/>
    </xf>
    <xf numFmtId="0" fontId="8" fillId="0" borderId="5" xfId="0" applyFont="1" applyFill="1" applyBorder="1" applyAlignment="1">
      <alignment horizontal="center" vertical="center"/>
    </xf>
    <xf numFmtId="225" fontId="8" fillId="0" borderId="6" xfId="0" applyNumberFormat="1" applyFont="1" applyFill="1" applyBorder="1" applyAlignment="1">
      <alignment vertical="center"/>
    </xf>
    <xf numFmtId="226" fontId="8" fillId="0" borderId="11" xfId="0" applyNumberFormat="1" applyFont="1" applyFill="1" applyBorder="1" applyAlignment="1">
      <alignment horizontal="right" vertical="center"/>
    </xf>
    <xf numFmtId="0" fontId="35" fillId="0" borderId="60" xfId="0" applyFont="1" applyBorder="1" applyAlignment="1">
      <alignment horizontal="center" vertical="center"/>
    </xf>
    <xf numFmtId="0" fontId="8" fillId="0" borderId="77" xfId="0" applyFont="1" applyFill="1" applyBorder="1" applyAlignment="1">
      <alignment horizontal="center" vertical="center"/>
    </xf>
    <xf numFmtId="225" fontId="8" fillId="0" borderId="76" xfId="0" applyNumberFormat="1" applyFont="1" applyFill="1" applyBorder="1" applyAlignment="1">
      <alignment vertical="center"/>
    </xf>
    <xf numFmtId="226" fontId="8" fillId="0" borderId="93" xfId="0" applyNumberFormat="1" applyFont="1" applyFill="1" applyBorder="1" applyAlignment="1">
      <alignment horizontal="right" vertical="center"/>
    </xf>
    <xf numFmtId="0" fontId="35" fillId="0" borderId="67" xfId="0" applyFont="1" applyFill="1" applyBorder="1" applyAlignment="1">
      <alignment horizontal="center" vertical="center"/>
    </xf>
    <xf numFmtId="0" fontId="8" fillId="0" borderId="77" xfId="0" applyFont="1" applyBorder="1" applyAlignment="1">
      <alignment horizontal="center" vertical="center"/>
    </xf>
    <xf numFmtId="225" fontId="8" fillId="0" borderId="76" xfId="0" applyNumberFormat="1" applyFont="1" applyBorder="1" applyAlignment="1">
      <alignment vertical="center"/>
    </xf>
    <xf numFmtId="226" fontId="8" fillId="0" borderId="75" xfId="0" applyNumberFormat="1" applyFont="1" applyFill="1" applyBorder="1" applyAlignment="1">
      <alignment horizontal="right" vertical="center"/>
    </xf>
    <xf numFmtId="0" fontId="35" fillId="0" borderId="31" xfId="0" applyFont="1" applyBorder="1" applyAlignment="1">
      <alignment horizontal="center" vertical="center"/>
    </xf>
    <xf numFmtId="0" fontId="8" fillId="0" borderId="3" xfId="0" applyFont="1" applyBorder="1" applyAlignment="1">
      <alignment horizontal="center" vertical="center"/>
    </xf>
    <xf numFmtId="225" fontId="8" fillId="0" borderId="4" xfId="0" applyNumberFormat="1" applyFont="1" applyBorder="1" applyAlignment="1">
      <alignment vertical="center"/>
    </xf>
    <xf numFmtId="226" fontId="8" fillId="0" borderId="33" xfId="0" applyNumberFormat="1" applyFont="1" applyFill="1" applyBorder="1" applyAlignment="1">
      <alignment horizontal="right" vertical="center"/>
    </xf>
    <xf numFmtId="0" fontId="35" fillId="0" borderId="21" xfId="0" applyFont="1" applyFill="1" applyBorder="1" applyAlignment="1">
      <alignment horizontal="center" vertical="center"/>
    </xf>
    <xf numFmtId="0" fontId="8" fillId="0" borderId="45" xfId="0" applyFont="1" applyBorder="1" applyAlignment="1">
      <alignment horizontal="center" vertical="center"/>
    </xf>
    <xf numFmtId="225" fontId="8" fillId="0" borderId="49" xfId="0" applyNumberFormat="1" applyFont="1" applyBorder="1" applyAlignment="1">
      <alignment vertical="center"/>
    </xf>
    <xf numFmtId="226" fontId="8" fillId="0" borderId="90" xfId="0" applyNumberFormat="1" applyFont="1" applyFill="1" applyBorder="1" applyAlignment="1">
      <alignment horizontal="right" vertical="center"/>
    </xf>
    <xf numFmtId="0" fontId="8" fillId="0" borderId="45" xfId="0" applyFont="1" applyFill="1" applyBorder="1" applyAlignment="1">
      <alignment horizontal="center" vertical="center"/>
    </xf>
    <xf numFmtId="225" fontId="8" fillId="0" borderId="49" xfId="0" applyNumberFormat="1" applyFont="1" applyFill="1" applyBorder="1" applyAlignment="1">
      <alignment vertical="center"/>
    </xf>
    <xf numFmtId="226" fontId="8" fillId="0" borderId="89" xfId="0" applyNumberFormat="1" applyFont="1" applyFill="1" applyBorder="1" applyAlignment="1">
      <alignment horizontal="right" vertical="center"/>
    </xf>
    <xf numFmtId="0" fontId="36" fillId="0" borderId="3" xfId="0" applyFont="1" applyFill="1" applyBorder="1" applyAlignment="1">
      <alignment horizontal="center" vertical="center"/>
    </xf>
    <xf numFmtId="225" fontId="36" fillId="0" borderId="4" xfId="0" applyNumberFormat="1" applyFont="1" applyFill="1" applyBorder="1" applyAlignment="1">
      <alignment vertical="center"/>
    </xf>
    <xf numFmtId="226" fontId="36" fillId="0" borderId="2" xfId="0" applyNumberFormat="1" applyFont="1" applyFill="1" applyBorder="1" applyAlignment="1">
      <alignment horizontal="right" vertical="center"/>
    </xf>
    <xf numFmtId="0" fontId="35" fillId="0" borderId="20" xfId="0" applyFont="1" applyFill="1" applyBorder="1" applyAlignment="1">
      <alignment horizontal="center" vertical="center"/>
    </xf>
    <xf numFmtId="0" fontId="8" fillId="0" borderId="3" xfId="0" applyFont="1" applyFill="1" applyBorder="1" applyAlignment="1">
      <alignment horizontal="distributed" vertical="center"/>
    </xf>
    <xf numFmtId="0" fontId="35" fillId="0" borderId="42" xfId="0" applyFont="1" applyBorder="1" applyAlignment="1">
      <alignment horizontal="center" vertical="center"/>
    </xf>
    <xf numFmtId="0" fontId="8" fillId="0" borderId="15" xfId="0" applyFont="1" applyBorder="1" applyAlignment="1">
      <alignment horizontal="center" vertical="center"/>
    </xf>
    <xf numFmtId="225" fontId="8" fillId="0" borderId="1" xfId="0" applyNumberFormat="1" applyFont="1" applyBorder="1" applyAlignment="1">
      <alignment vertical="center"/>
    </xf>
    <xf numFmtId="226" fontId="8" fillId="0" borderId="34" xfId="0" applyNumberFormat="1" applyFont="1" applyFill="1" applyBorder="1" applyAlignment="1">
      <alignment horizontal="right" vertical="center"/>
    </xf>
    <xf numFmtId="0" fontId="35" fillId="0" borderId="23" xfId="0" applyFont="1" applyFill="1" applyBorder="1" applyAlignment="1">
      <alignment horizontal="center" vertical="center"/>
    </xf>
    <xf numFmtId="0" fontId="8" fillId="0" borderId="15" xfId="0" applyFont="1" applyFill="1" applyBorder="1" applyAlignment="1">
      <alignment horizontal="center" vertical="center"/>
    </xf>
    <xf numFmtId="225" fontId="8" fillId="0" borderId="1" xfId="0" applyNumberFormat="1" applyFont="1" applyFill="1" applyBorder="1" applyAlignment="1">
      <alignment vertical="center"/>
    </xf>
    <xf numFmtId="226" fontId="8" fillId="0" borderId="14" xfId="0" applyNumberFormat="1" applyFont="1" applyFill="1" applyBorder="1" applyAlignment="1">
      <alignment horizontal="right" vertical="center"/>
    </xf>
    <xf numFmtId="0" fontId="8" fillId="0" borderId="15" xfId="0" applyFont="1" applyFill="1" applyBorder="1" applyAlignment="1">
      <alignment horizontal="distributed" vertical="center"/>
    </xf>
    <xf numFmtId="0" fontId="8" fillId="0" borderId="0" xfId="0" applyFont="1" applyBorder="1" applyAlignment="1">
      <alignment horizontal="distributed" vertical="center"/>
    </xf>
    <xf numFmtId="210" fontId="8" fillId="0" borderId="0" xfId="0" applyNumberFormat="1" applyFont="1" applyBorder="1" applyAlignment="1">
      <alignment vertical="center"/>
    </xf>
    <xf numFmtId="182" fontId="8" fillId="0" borderId="0"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distributed" vertical="center"/>
    </xf>
    <xf numFmtId="210" fontId="8" fillId="0" borderId="0" xfId="0" applyNumberFormat="1" applyFont="1" applyFill="1" applyBorder="1" applyAlignment="1">
      <alignment vertical="center"/>
    </xf>
    <xf numFmtId="0" fontId="0" fillId="0" borderId="0" xfId="0" applyFont="1" applyAlignment="1">
      <alignment vertical="center"/>
    </xf>
    <xf numFmtId="187" fontId="8" fillId="0" borderId="25" xfId="0" applyNumberFormat="1" applyFont="1" applyBorder="1" applyAlignment="1">
      <alignment vertical="center"/>
    </xf>
    <xf numFmtId="187" fontId="8" fillId="0" borderId="20" xfId="0" applyNumberFormat="1" applyFont="1" applyBorder="1" applyAlignment="1">
      <alignment vertical="center"/>
    </xf>
    <xf numFmtId="211" fontId="8" fillId="0" borderId="21" xfId="0" applyNumberFormat="1" applyFont="1" applyBorder="1" applyAlignment="1">
      <alignment vertical="center"/>
    </xf>
    <xf numFmtId="212" fontId="8" fillId="0" borderId="25" xfId="0" applyNumberFormat="1" applyFont="1" applyBorder="1" applyAlignment="1">
      <alignment vertical="center"/>
    </xf>
    <xf numFmtId="212" fontId="8" fillId="0" borderId="21" xfId="0" applyNumberFormat="1" applyFont="1" applyBorder="1" applyAlignment="1">
      <alignment vertical="center"/>
    </xf>
    <xf numFmtId="212" fontId="8" fillId="0" borderId="20" xfId="0" applyNumberFormat="1" applyFont="1" applyBorder="1" applyAlignment="1">
      <alignment vertical="center"/>
    </xf>
    <xf numFmtId="187" fontId="8" fillId="0" borderId="21" xfId="0" applyNumberFormat="1" applyFont="1" applyBorder="1" applyAlignment="1">
      <alignment vertical="center"/>
    </xf>
    <xf numFmtId="211" fontId="8" fillId="0" borderId="31" xfId="0" applyNumberFormat="1" applyFont="1" applyBorder="1" applyAlignment="1">
      <alignment vertical="center"/>
    </xf>
    <xf numFmtId="211" fontId="8" fillId="0" borderId="41" xfId="0" applyNumberFormat="1" applyFont="1" applyBorder="1" applyAlignment="1">
      <alignment vertical="center"/>
    </xf>
    <xf numFmtId="187" fontId="8" fillId="0" borderId="55" xfId="0" applyNumberFormat="1" applyFont="1" applyBorder="1" applyAlignment="1">
      <alignment vertical="center"/>
    </xf>
    <xf numFmtId="187" fontId="8" fillId="0" borderId="52" xfId="0" applyNumberFormat="1" applyFont="1" applyBorder="1" applyAlignment="1">
      <alignment vertical="center"/>
    </xf>
    <xf numFmtId="211" fontId="8" fillId="0" borderId="23" xfId="0" applyNumberFormat="1" applyFont="1" applyBorder="1" applyAlignment="1">
      <alignment vertical="center"/>
    </xf>
    <xf numFmtId="0" fontId="8" fillId="0" borderId="0" xfId="8" applyFont="1" applyAlignment="1">
      <alignment vertical="center"/>
    </xf>
    <xf numFmtId="0" fontId="8" fillId="0" borderId="63"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8" xfId="0" applyFont="1" applyBorder="1" applyAlignment="1">
      <alignment horizontal="distributed" vertical="center" justifyLastLine="1"/>
    </xf>
    <xf numFmtId="187" fontId="8" fillId="0" borderId="67" xfId="0" applyNumberFormat="1" applyFont="1" applyBorder="1" applyAlignment="1">
      <alignment vertical="center"/>
    </xf>
    <xf numFmtId="187" fontId="8" fillId="0" borderId="28" xfId="0" applyNumberFormat="1" applyFont="1" applyBorder="1" applyAlignment="1">
      <alignment vertical="center"/>
    </xf>
    <xf numFmtId="0" fontId="8" fillId="0" borderId="0" xfId="0" applyNumberFormat="1" applyFont="1" applyAlignment="1">
      <alignment vertical="center"/>
    </xf>
    <xf numFmtId="187" fontId="8" fillId="0" borderId="0" xfId="0" applyNumberFormat="1" applyFont="1" applyAlignment="1">
      <alignment vertical="center"/>
    </xf>
    <xf numFmtId="0" fontId="8" fillId="0" borderId="60" xfId="0" applyFont="1" applyBorder="1" applyAlignment="1">
      <alignment horizontal="center" vertical="center"/>
    </xf>
    <xf numFmtId="0" fontId="8" fillId="0" borderId="31" xfId="0" applyFont="1" applyBorder="1" applyAlignment="1">
      <alignment horizontal="center" vertical="center"/>
    </xf>
    <xf numFmtId="0" fontId="8" fillId="0" borderId="17" xfId="0" applyFont="1" applyBorder="1" applyAlignment="1">
      <alignment horizontal="center" vertical="center"/>
    </xf>
    <xf numFmtId="0" fontId="8" fillId="0" borderId="42" xfId="0" applyFont="1" applyBorder="1" applyAlignment="1">
      <alignment horizontal="center" vertical="center"/>
    </xf>
    <xf numFmtId="187" fontId="8" fillId="0" borderId="22" xfId="0" applyNumberFormat="1" applyFont="1" applyBorder="1" applyAlignment="1">
      <alignment vertical="center"/>
    </xf>
    <xf numFmtId="187" fontId="8" fillId="0" borderId="23" xfId="0" applyNumberFormat="1" applyFont="1" applyBorder="1" applyAlignment="1">
      <alignment vertical="center"/>
    </xf>
    <xf numFmtId="0" fontId="8" fillId="0" borderId="82" xfId="0" applyFont="1" applyBorder="1" applyAlignment="1">
      <alignment horizontal="centerContinuous" vertical="center"/>
    </xf>
    <xf numFmtId="213" fontId="8" fillId="0" borderId="67" xfId="0" applyNumberFormat="1" applyFont="1" applyBorder="1" applyAlignment="1">
      <alignment vertical="center"/>
    </xf>
    <xf numFmtId="213" fontId="8" fillId="0" borderId="20" xfId="0" applyNumberFormat="1" applyFont="1" applyBorder="1" applyAlignment="1">
      <alignment vertical="center"/>
    </xf>
    <xf numFmtId="49" fontId="8" fillId="0" borderId="8" xfId="0" applyNumberFormat="1" applyFont="1" applyBorder="1" applyAlignment="1">
      <alignment horizontal="center" vertical="center"/>
    </xf>
    <xf numFmtId="187" fontId="8" fillId="0" borderId="26" xfId="0" applyNumberFormat="1" applyFont="1" applyBorder="1" applyAlignment="1">
      <alignment vertical="center"/>
    </xf>
    <xf numFmtId="187" fontId="8" fillId="0" borderId="27" xfId="0" applyNumberFormat="1" applyFont="1" applyBorder="1" applyAlignment="1">
      <alignment vertical="center"/>
    </xf>
    <xf numFmtId="213" fontId="8" fillId="0" borderId="26" xfId="0" applyNumberFormat="1" applyFont="1" applyBorder="1" applyAlignment="1">
      <alignment vertical="center"/>
    </xf>
    <xf numFmtId="213" fontId="8" fillId="0" borderId="22"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8" fillId="0" borderId="0" xfId="0" applyFont="1" applyBorder="1" applyAlignment="1">
      <alignment horizontal="right" vertical="center"/>
    </xf>
    <xf numFmtId="0" fontId="8" fillId="0" borderId="83" xfId="0" applyFont="1" applyBorder="1" applyAlignment="1">
      <alignment vertical="center"/>
    </xf>
    <xf numFmtId="193" fontId="8" fillId="0" borderId="61" xfId="0" applyNumberFormat="1" applyFont="1" applyBorder="1" applyAlignment="1">
      <alignment vertical="center"/>
    </xf>
    <xf numFmtId="193" fontId="8" fillId="0" borderId="63" xfId="0" applyNumberFormat="1" applyFont="1" applyBorder="1" applyAlignment="1">
      <alignment vertical="center"/>
    </xf>
    <xf numFmtId="193" fontId="8" fillId="0" borderId="62" xfId="0" applyNumberFormat="1" applyFont="1" applyBorder="1" applyAlignment="1">
      <alignment vertical="center"/>
    </xf>
    <xf numFmtId="214" fontId="8" fillId="0" borderId="61" xfId="0" applyNumberFormat="1" applyFont="1" applyBorder="1" applyAlignment="1">
      <alignment horizontal="right" vertical="center"/>
    </xf>
    <xf numFmtId="193" fontId="8" fillId="0" borderId="24" xfId="0" applyNumberFormat="1" applyFont="1" applyBorder="1" applyAlignment="1">
      <alignment horizontal="right" vertical="center"/>
    </xf>
    <xf numFmtId="193" fontId="8" fillId="0" borderId="25" xfId="0" applyNumberFormat="1" applyFont="1" applyBorder="1" applyAlignment="1">
      <alignment horizontal="right" vertical="center"/>
    </xf>
    <xf numFmtId="193" fontId="8" fillId="0" borderId="7" xfId="0" applyNumberFormat="1" applyFont="1" applyBorder="1" applyAlignment="1">
      <alignment horizontal="right" vertical="center"/>
    </xf>
    <xf numFmtId="41" fontId="8" fillId="0" borderId="24" xfId="0" applyNumberFormat="1" applyFont="1" applyBorder="1" applyAlignment="1">
      <alignment horizontal="right" vertical="center"/>
    </xf>
    <xf numFmtId="214" fontId="8" fillId="0" borderId="24" xfId="0" applyNumberFormat="1" applyFont="1" applyBorder="1" applyAlignment="1">
      <alignment horizontal="right" vertical="center"/>
    </xf>
    <xf numFmtId="193" fontId="8" fillId="0" borderId="20" xfId="0" applyNumberFormat="1" applyFont="1" applyBorder="1" applyAlignment="1">
      <alignment horizontal="right" vertical="center"/>
    </xf>
    <xf numFmtId="193" fontId="8" fillId="0" borderId="21" xfId="0" applyNumberFormat="1" applyFont="1" applyBorder="1" applyAlignment="1">
      <alignment horizontal="right" vertical="center"/>
    </xf>
    <xf numFmtId="193" fontId="8" fillId="0" borderId="8" xfId="0" applyNumberFormat="1" applyFont="1" applyBorder="1" applyAlignment="1">
      <alignment horizontal="right" vertical="center"/>
    </xf>
    <xf numFmtId="41" fontId="8" fillId="0" borderId="20" xfId="0" applyNumberFormat="1" applyFont="1" applyBorder="1" applyAlignment="1">
      <alignment horizontal="right" vertical="center"/>
    </xf>
    <xf numFmtId="214" fontId="8" fillId="0" borderId="20" xfId="0" applyNumberFormat="1" applyFont="1" applyBorder="1" applyAlignment="1">
      <alignment horizontal="right" vertical="center"/>
    </xf>
    <xf numFmtId="41" fontId="8" fillId="0" borderId="21" xfId="0" applyNumberFormat="1" applyFont="1" applyBorder="1" applyAlignment="1">
      <alignment horizontal="right" vertical="center"/>
    </xf>
    <xf numFmtId="41" fontId="8" fillId="0" borderId="8" xfId="0" applyNumberFormat="1" applyFont="1" applyBorder="1" applyAlignment="1">
      <alignment horizontal="right" vertical="center"/>
    </xf>
    <xf numFmtId="193" fontId="8" fillId="0" borderId="22" xfId="0" applyNumberFormat="1" applyFont="1" applyBorder="1" applyAlignment="1">
      <alignment horizontal="right" vertical="center"/>
    </xf>
    <xf numFmtId="193" fontId="8" fillId="0" borderId="23" xfId="0" applyNumberFormat="1" applyFont="1" applyBorder="1" applyAlignment="1">
      <alignment horizontal="right" vertical="center"/>
    </xf>
    <xf numFmtId="193" fontId="8" fillId="0" borderId="13" xfId="0" applyNumberFormat="1" applyFont="1" applyBorder="1" applyAlignment="1">
      <alignment horizontal="right" vertical="center"/>
    </xf>
    <xf numFmtId="214" fontId="8" fillId="0" borderId="22" xfId="0" applyNumberFormat="1" applyFont="1" applyBorder="1" applyAlignment="1">
      <alignment horizontal="right" vertical="center"/>
    </xf>
    <xf numFmtId="41" fontId="8" fillId="0" borderId="22" xfId="0" applyNumberFormat="1" applyFont="1" applyBorder="1" applyAlignment="1">
      <alignment horizontal="right" vertical="center"/>
    </xf>
    <xf numFmtId="41" fontId="8" fillId="0" borderId="23" xfId="0" applyNumberFormat="1" applyFont="1" applyBorder="1" applyAlignment="1">
      <alignment horizontal="right" vertical="center"/>
    </xf>
    <xf numFmtId="187" fontId="8" fillId="0" borderId="20" xfId="0" applyNumberFormat="1" applyFont="1" applyBorder="1" applyAlignment="1">
      <alignment horizontal="right" vertical="center"/>
    </xf>
    <xf numFmtId="187" fontId="8" fillId="0" borderId="21" xfId="0" applyNumberFormat="1" applyFont="1" applyBorder="1" applyAlignment="1">
      <alignment horizontal="right" vertical="center"/>
    </xf>
    <xf numFmtId="187" fontId="8" fillId="0" borderId="8" xfId="0" applyNumberFormat="1" applyFont="1" applyBorder="1" applyAlignment="1">
      <alignment horizontal="right" vertical="center"/>
    </xf>
    <xf numFmtId="187" fontId="8" fillId="0" borderId="22" xfId="0" applyNumberFormat="1" applyFont="1" applyBorder="1" applyAlignment="1">
      <alignment horizontal="right" vertical="center"/>
    </xf>
    <xf numFmtId="187" fontId="8" fillId="0" borderId="23" xfId="0" applyNumberFormat="1" applyFont="1" applyBorder="1" applyAlignment="1">
      <alignment horizontal="right" vertical="center"/>
    </xf>
    <xf numFmtId="187" fontId="8" fillId="0" borderId="13" xfId="0" applyNumberFormat="1" applyFont="1" applyBorder="1" applyAlignment="1">
      <alignment horizontal="right" vertical="center"/>
    </xf>
    <xf numFmtId="187" fontId="8" fillId="0" borderId="36" xfId="0" applyNumberFormat="1" applyFont="1" applyBorder="1" applyAlignment="1">
      <alignment horizontal="right" vertical="center"/>
    </xf>
    <xf numFmtId="187" fontId="8" fillId="0" borderId="66" xfId="0" applyNumberFormat="1" applyFont="1" applyBorder="1" applyAlignment="1">
      <alignment horizontal="right" vertical="center"/>
    </xf>
    <xf numFmtId="187" fontId="8" fillId="0" borderId="26" xfId="0" applyNumberFormat="1" applyFont="1" applyBorder="1" applyAlignment="1">
      <alignment horizontal="right" vertical="center"/>
    </xf>
    <xf numFmtId="214" fontId="8" fillId="0" borderId="36" xfId="0" applyNumberFormat="1" applyFont="1" applyBorder="1" applyAlignment="1">
      <alignment horizontal="right" vertical="center"/>
    </xf>
    <xf numFmtId="187" fontId="8" fillId="0" borderId="27" xfId="0" applyNumberFormat="1" applyFont="1" applyBorder="1" applyAlignment="1">
      <alignment horizontal="right" vertical="center"/>
    </xf>
    <xf numFmtId="187" fontId="8" fillId="0" borderId="24" xfId="0" applyNumberFormat="1" applyFont="1" applyBorder="1" applyAlignment="1">
      <alignment horizontal="right" vertical="center"/>
    </xf>
    <xf numFmtId="187" fontId="8" fillId="0" borderId="25" xfId="0" applyNumberFormat="1" applyFont="1" applyBorder="1" applyAlignment="1">
      <alignment horizontal="right" vertical="center"/>
    </xf>
    <xf numFmtId="187" fontId="8" fillId="0" borderId="7" xfId="0" applyNumberFormat="1" applyFont="1" applyBorder="1" applyAlignment="1">
      <alignment horizontal="right" vertical="center"/>
    </xf>
    <xf numFmtId="187" fontId="8" fillId="0" borderId="17" xfId="0" applyNumberFormat="1" applyFont="1" applyBorder="1" applyAlignment="1">
      <alignment horizontal="right" vertical="center"/>
    </xf>
    <xf numFmtId="214" fontId="8" fillId="0" borderId="26" xfId="0" applyNumberFormat="1" applyFont="1" applyBorder="1" applyAlignment="1">
      <alignment horizontal="right" vertical="center"/>
    </xf>
    <xf numFmtId="187" fontId="8" fillId="0" borderId="52" xfId="0" applyNumberFormat="1" applyFont="1" applyBorder="1" applyAlignment="1">
      <alignment horizontal="right" vertical="center"/>
    </xf>
    <xf numFmtId="187" fontId="8" fillId="0" borderId="55" xfId="0" applyNumberFormat="1" applyFont="1" applyBorder="1" applyAlignment="1">
      <alignment horizontal="right" vertical="center"/>
    </xf>
    <xf numFmtId="187" fontId="33" fillId="0" borderId="28" xfId="9" applyNumberFormat="1" applyFont="1" applyFill="1" applyBorder="1" applyAlignment="1">
      <alignment horizontal="right" vertical="center"/>
    </xf>
    <xf numFmtId="195" fontId="33" fillId="0" borderId="67" xfId="9" applyNumberFormat="1" applyFont="1" applyFill="1" applyBorder="1" applyAlignment="1">
      <alignment horizontal="right" vertical="center"/>
    </xf>
    <xf numFmtId="187" fontId="33" fillId="0" borderId="67" xfId="9" applyNumberFormat="1" applyFont="1" applyFill="1" applyBorder="1" applyAlignment="1">
      <alignment horizontal="right" vertical="center"/>
    </xf>
    <xf numFmtId="187" fontId="33" fillId="0" borderId="21" xfId="9" applyNumberFormat="1" applyFont="1" applyFill="1" applyBorder="1" applyAlignment="1">
      <alignment horizontal="right" vertical="center"/>
    </xf>
    <xf numFmtId="195" fontId="33" fillId="0" borderId="20" xfId="9" applyNumberFormat="1" applyFont="1" applyFill="1" applyBorder="1" applyAlignment="1">
      <alignment horizontal="right" vertical="center"/>
    </xf>
    <xf numFmtId="187" fontId="33" fillId="0" borderId="20" xfId="9" applyNumberFormat="1" applyFont="1" applyFill="1" applyBorder="1" applyAlignment="1">
      <alignment horizontal="right" vertical="center"/>
    </xf>
    <xf numFmtId="187" fontId="33" fillId="0" borderId="23" xfId="9" applyNumberFormat="1" applyFont="1" applyFill="1" applyBorder="1" applyAlignment="1">
      <alignment horizontal="right" vertical="center"/>
    </xf>
    <xf numFmtId="195" fontId="33" fillId="0" borderId="22" xfId="9" applyNumberFormat="1" applyFont="1" applyFill="1" applyBorder="1" applyAlignment="1">
      <alignment horizontal="right" vertical="center"/>
    </xf>
    <xf numFmtId="187" fontId="33" fillId="0" borderId="22" xfId="9" applyNumberFormat="1" applyFont="1" applyFill="1" applyBorder="1" applyAlignment="1">
      <alignment horizontal="right" vertical="center"/>
    </xf>
    <xf numFmtId="0" fontId="8" fillId="0" borderId="86" xfId="0" applyFont="1" applyBorder="1" applyAlignment="1">
      <alignment horizontal="distributed" vertical="center" justifyLastLine="1"/>
    </xf>
    <xf numFmtId="187" fontId="8" fillId="0" borderId="24" xfId="0" applyNumberFormat="1" applyFont="1" applyBorder="1" applyAlignment="1">
      <alignment vertical="center"/>
    </xf>
    <xf numFmtId="0" fontId="8" fillId="0" borderId="31" xfId="0" applyFont="1" applyBorder="1" applyAlignment="1">
      <alignment horizontal="distributed" vertical="center"/>
    </xf>
    <xf numFmtId="0" fontId="8" fillId="0" borderId="65" xfId="0" applyFont="1" applyBorder="1" applyAlignment="1">
      <alignment horizontal="right"/>
    </xf>
    <xf numFmtId="187" fontId="8" fillId="0" borderId="95" xfId="0" applyNumberFormat="1" applyFont="1" applyBorder="1" applyAlignment="1">
      <alignment horizontal="center" vertical="center"/>
    </xf>
    <xf numFmtId="201" fontId="8" fillId="0" borderId="27" xfId="0" applyNumberFormat="1" applyFont="1" applyBorder="1" applyAlignment="1">
      <alignment vertical="center"/>
    </xf>
    <xf numFmtId="201" fontId="8" fillId="0" borderId="21" xfId="0" applyNumberFormat="1" applyFont="1" applyBorder="1" applyAlignment="1">
      <alignment vertical="center"/>
    </xf>
    <xf numFmtId="49" fontId="8" fillId="0" borderId="17" xfId="0" applyNumberFormat="1" applyFont="1" applyBorder="1" applyAlignment="1">
      <alignment horizontal="center" vertical="center"/>
    </xf>
    <xf numFmtId="201" fontId="8" fillId="0" borderId="23" xfId="0" applyNumberFormat="1" applyFont="1" applyBorder="1" applyAlignment="1">
      <alignment vertical="center"/>
    </xf>
    <xf numFmtId="215" fontId="8" fillId="0" borderId="20" xfId="11" applyNumberFormat="1" applyFont="1" applyBorder="1" applyAlignment="1">
      <alignment vertical="center"/>
    </xf>
    <xf numFmtId="215" fontId="8" fillId="0" borderId="8" xfId="11" applyNumberFormat="1" applyFont="1" applyBorder="1" applyAlignment="1">
      <alignment vertical="center"/>
    </xf>
    <xf numFmtId="187" fontId="8" fillId="0" borderId="26" xfId="11" applyNumberFormat="1" applyFont="1" applyBorder="1" applyAlignment="1">
      <alignment vertical="center"/>
    </xf>
    <xf numFmtId="192" fontId="8" fillId="0" borderId="25" xfId="0" applyNumberFormat="1" applyFont="1" applyBorder="1" applyAlignment="1">
      <alignment vertical="center"/>
    </xf>
    <xf numFmtId="192" fontId="8" fillId="0" borderId="52" xfId="0" applyNumberFormat="1" applyFont="1" applyBorder="1" applyAlignment="1">
      <alignment vertical="center"/>
    </xf>
    <xf numFmtId="192" fontId="8" fillId="0" borderId="55" xfId="0" applyNumberFormat="1" applyFont="1" applyBorder="1" applyAlignment="1">
      <alignment vertical="center"/>
    </xf>
    <xf numFmtId="38" fontId="8" fillId="0" borderId="0" xfId="0" applyNumberFormat="1" applyFont="1" applyBorder="1" applyAlignment="1">
      <alignment horizontal="center" vertical="center"/>
    </xf>
    <xf numFmtId="38" fontId="8" fillId="0" borderId="0" xfId="0" applyNumberFormat="1" applyFont="1" applyBorder="1" applyAlignment="1">
      <alignment vertical="center"/>
    </xf>
    <xf numFmtId="38" fontId="8" fillId="0" borderId="0" xfId="0" applyNumberFormat="1" applyFont="1" applyAlignment="1">
      <alignment vertical="center"/>
    </xf>
    <xf numFmtId="0" fontId="0" fillId="0" borderId="0" xfId="0" applyFont="1" applyAlignment="1">
      <alignment horizontal="center"/>
    </xf>
    <xf numFmtId="0" fontId="8" fillId="0" borderId="85" xfId="0" applyFont="1" applyBorder="1" applyAlignment="1">
      <alignment vertical="center"/>
    </xf>
    <xf numFmtId="0" fontId="8" fillId="0" borderId="83" xfId="0" applyFont="1" applyBorder="1" applyAlignment="1">
      <alignment horizontal="left" vertical="center" indent="2"/>
    </xf>
    <xf numFmtId="0" fontId="8" fillId="0" borderId="82" xfId="0" applyFont="1" applyBorder="1" applyAlignment="1">
      <alignment vertical="center"/>
    </xf>
    <xf numFmtId="0" fontId="8" fillId="0" borderId="99" xfId="0" applyFont="1" applyBorder="1" applyAlignment="1">
      <alignment vertical="center"/>
    </xf>
    <xf numFmtId="0" fontId="8" fillId="0" borderId="84" xfId="0" applyFont="1" applyBorder="1" applyAlignment="1">
      <alignment horizontal="left" vertical="center"/>
    </xf>
    <xf numFmtId="0" fontId="8" fillId="0" borderId="95" xfId="0" applyFont="1" applyBorder="1" applyAlignment="1">
      <alignment vertical="center"/>
    </xf>
    <xf numFmtId="187" fontId="8" fillId="0" borderId="24" xfId="0" applyNumberFormat="1" applyFont="1" applyFill="1" applyBorder="1" applyAlignment="1">
      <alignment horizontal="right" vertical="center"/>
    </xf>
    <xf numFmtId="195" fontId="8" fillId="0" borderId="20" xfId="0" applyNumberFormat="1" applyFont="1" applyFill="1" applyBorder="1" applyAlignment="1">
      <alignment horizontal="right" vertical="center"/>
    </xf>
    <xf numFmtId="195" fontId="8" fillId="0" borderId="21" xfId="0" applyNumberFormat="1" applyFont="1" applyFill="1" applyBorder="1" applyAlignment="1">
      <alignment horizontal="right" vertical="center"/>
    </xf>
    <xf numFmtId="195" fontId="8" fillId="0" borderId="8" xfId="0" applyNumberFormat="1" applyFont="1" applyFill="1" applyBorder="1" applyAlignment="1">
      <alignment horizontal="right" vertical="center"/>
    </xf>
    <xf numFmtId="195" fontId="8" fillId="0" borderId="24" xfId="0" applyNumberFormat="1" applyFont="1" applyFill="1" applyBorder="1" applyAlignment="1">
      <alignment horizontal="right" vertical="center"/>
    </xf>
    <xf numFmtId="195" fontId="8" fillId="0" borderId="26" xfId="0" applyNumberFormat="1" applyFont="1" applyFill="1" applyBorder="1" applyAlignment="1">
      <alignment horizontal="right" vertical="center"/>
    </xf>
    <xf numFmtId="0" fontId="8" fillId="0" borderId="31" xfId="0" applyFont="1" applyBorder="1" applyAlignment="1">
      <alignment vertical="center"/>
    </xf>
    <xf numFmtId="195" fontId="8" fillId="0" borderId="36" xfId="0" applyNumberFormat="1" applyFont="1" applyFill="1" applyBorder="1" applyAlignment="1">
      <alignment horizontal="right" vertical="center"/>
    </xf>
    <xf numFmtId="195" fontId="8" fillId="0" borderId="27" xfId="0" applyNumberFormat="1" applyFont="1" applyFill="1" applyBorder="1" applyAlignment="1">
      <alignment horizontal="right" vertical="center"/>
    </xf>
    <xf numFmtId="195" fontId="8" fillId="0" borderId="22" xfId="0" applyNumberFormat="1" applyFont="1" applyFill="1" applyBorder="1" applyAlignment="1">
      <alignment horizontal="right" vertical="center"/>
    </xf>
    <xf numFmtId="195" fontId="8" fillId="0" borderId="23" xfId="0" applyNumberFormat="1" applyFont="1" applyFill="1" applyBorder="1" applyAlignment="1">
      <alignment horizontal="right" vertical="center"/>
    </xf>
    <xf numFmtId="0" fontId="8" fillId="0" borderId="85" xfId="0" applyFont="1" applyBorder="1" applyAlignment="1">
      <alignment horizontal="right" vertical="center"/>
    </xf>
    <xf numFmtId="0" fontId="8" fillId="0" borderId="83" xfId="0" applyFont="1" applyBorder="1" applyAlignment="1">
      <alignment horizontal="right" vertical="center"/>
    </xf>
    <xf numFmtId="187" fontId="8" fillId="0" borderId="25" xfId="0" applyNumberFormat="1" applyFont="1" applyFill="1" applyBorder="1" applyAlignment="1">
      <alignment horizontal="right" vertical="center"/>
    </xf>
    <xf numFmtId="187" fontId="8" fillId="0" borderId="94" xfId="0" applyNumberFormat="1" applyFont="1" applyFill="1" applyBorder="1" applyAlignment="1">
      <alignment horizontal="right" vertical="center"/>
    </xf>
    <xf numFmtId="187" fontId="8" fillId="0" borderId="67" xfId="0" applyNumberFormat="1" applyFont="1" applyFill="1" applyBorder="1" applyAlignment="1">
      <alignment horizontal="right" vertical="center"/>
    </xf>
    <xf numFmtId="195" fontId="8" fillId="0" borderId="25" xfId="0" applyNumberFormat="1" applyFont="1" applyFill="1" applyBorder="1" applyAlignment="1">
      <alignment horizontal="right" vertical="center"/>
    </xf>
    <xf numFmtId="195" fontId="8" fillId="0" borderId="22" xfId="5" applyNumberFormat="1" applyFont="1" applyFill="1" applyBorder="1" applyAlignment="1">
      <alignment horizontal="right" vertical="center"/>
    </xf>
    <xf numFmtId="0" fontId="8" fillId="0" borderId="65" xfId="0" applyFont="1" applyFill="1" applyBorder="1" applyAlignment="1">
      <alignment horizontal="center" vertical="center"/>
    </xf>
    <xf numFmtId="0" fontId="8" fillId="0" borderId="83" xfId="0" applyFont="1" applyFill="1" applyBorder="1" applyAlignment="1">
      <alignment horizontal="left" vertical="center"/>
    </xf>
    <xf numFmtId="0" fontId="8" fillId="0" borderId="61"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84" xfId="0" applyFont="1" applyFill="1" applyBorder="1" applyAlignment="1">
      <alignment horizontal="center" vertical="center" wrapText="1"/>
    </xf>
    <xf numFmtId="187" fontId="8" fillId="0" borderId="67" xfId="0" applyNumberFormat="1" applyFont="1" applyFill="1" applyBorder="1" applyAlignment="1">
      <alignment vertical="center"/>
    </xf>
    <xf numFmtId="187" fontId="8" fillId="0" borderId="28" xfId="0" applyNumberFormat="1" applyFont="1" applyFill="1" applyBorder="1" applyAlignment="1">
      <alignment vertical="center"/>
    </xf>
    <xf numFmtId="187" fontId="8" fillId="0" borderId="60" xfId="0" applyNumberFormat="1" applyFont="1" applyFill="1" applyBorder="1" applyAlignment="1">
      <alignment vertical="center"/>
    </xf>
    <xf numFmtId="195" fontId="8" fillId="0" borderId="31" xfId="0" applyNumberFormat="1" applyFont="1" applyFill="1" applyBorder="1" applyAlignment="1">
      <alignment horizontal="right" vertical="center"/>
    </xf>
    <xf numFmtId="195" fontId="8" fillId="0" borderId="41" xfId="0" applyNumberFormat="1" applyFont="1" applyFill="1" applyBorder="1" applyAlignment="1">
      <alignment horizontal="right" vertical="center"/>
    </xf>
    <xf numFmtId="195" fontId="8" fillId="0" borderId="42" xfId="0" applyNumberFormat="1" applyFont="1" applyFill="1" applyBorder="1" applyAlignment="1">
      <alignment horizontal="right" vertical="center"/>
    </xf>
    <xf numFmtId="195" fontId="8" fillId="0" borderId="67" xfId="0" applyNumberFormat="1" applyFont="1" applyFill="1" applyBorder="1" applyAlignment="1">
      <alignment horizontal="right" vertical="center"/>
    </xf>
    <xf numFmtId="195" fontId="8" fillId="0" borderId="28" xfId="0" applyNumberFormat="1" applyFont="1" applyFill="1" applyBorder="1" applyAlignment="1">
      <alignment horizontal="right" vertical="center"/>
    </xf>
    <xf numFmtId="195" fontId="8" fillId="0" borderId="60" xfId="0" applyNumberFormat="1" applyFont="1" applyFill="1" applyBorder="1" applyAlignment="1">
      <alignment horizontal="right" vertical="center"/>
    </xf>
    <xf numFmtId="195" fontId="8" fillId="0" borderId="40" xfId="0" applyNumberFormat="1" applyFont="1" applyFill="1" applyBorder="1" applyAlignment="1">
      <alignment horizontal="right" vertical="center"/>
    </xf>
    <xf numFmtId="187" fontId="8" fillId="0" borderId="26" xfId="0" applyNumberFormat="1" applyFont="1" applyFill="1" applyBorder="1" applyAlignment="1">
      <alignment horizontal="right" vertical="center"/>
    </xf>
    <xf numFmtId="187" fontId="8" fillId="0" borderId="27" xfId="0" applyNumberFormat="1" applyFont="1" applyFill="1" applyBorder="1" applyAlignment="1">
      <alignment horizontal="right" vertical="center"/>
    </xf>
    <xf numFmtId="187" fontId="8" fillId="0" borderId="41" xfId="0" applyNumberFormat="1" applyFont="1" applyFill="1" applyBorder="1" applyAlignment="1">
      <alignment horizontal="right" vertical="center"/>
    </xf>
    <xf numFmtId="187" fontId="8" fillId="0" borderId="20" xfId="0" applyNumberFormat="1" applyFont="1" applyFill="1" applyBorder="1" applyAlignment="1">
      <alignment horizontal="right" vertical="center"/>
    </xf>
    <xf numFmtId="187" fontId="8" fillId="0" borderId="21" xfId="0" applyNumberFormat="1" applyFont="1" applyFill="1" applyBorder="1" applyAlignment="1">
      <alignment horizontal="right" vertical="center"/>
    </xf>
    <xf numFmtId="187" fontId="8" fillId="0" borderId="31" xfId="0" applyNumberFormat="1" applyFont="1" applyFill="1" applyBorder="1" applyAlignment="1">
      <alignment horizontal="right" vertical="center"/>
    </xf>
    <xf numFmtId="187" fontId="8" fillId="0" borderId="40" xfId="0" applyNumberFormat="1" applyFont="1" applyFill="1" applyBorder="1" applyAlignment="1">
      <alignment horizontal="right" vertical="center"/>
    </xf>
    <xf numFmtId="187" fontId="8" fillId="0" borderId="23" xfId="0" applyNumberFormat="1" applyFont="1" applyFill="1" applyBorder="1" applyAlignment="1">
      <alignment horizontal="right" vertical="center"/>
    </xf>
    <xf numFmtId="187" fontId="8" fillId="0" borderId="22" xfId="0" applyNumberFormat="1" applyFont="1" applyFill="1" applyBorder="1" applyAlignment="1">
      <alignment horizontal="right" vertical="center"/>
    </xf>
    <xf numFmtId="187" fontId="8" fillId="0" borderId="42" xfId="0" applyNumberFormat="1" applyFont="1" applyFill="1" applyBorder="1" applyAlignment="1">
      <alignment horizontal="right" vertical="center"/>
    </xf>
    <xf numFmtId="187" fontId="8" fillId="0" borderId="65" xfId="0" applyNumberFormat="1" applyFont="1" applyFill="1" applyBorder="1" applyAlignment="1">
      <alignment horizontal="right" vertical="center"/>
    </xf>
    <xf numFmtId="0" fontId="8" fillId="0" borderId="0" xfId="0" applyFont="1" applyFill="1" applyAlignment="1">
      <alignment horizontal="left" vertical="center"/>
    </xf>
    <xf numFmtId="0" fontId="17" fillId="0" borderId="32" xfId="0" applyFont="1" applyBorder="1" applyAlignment="1">
      <alignment horizontal="center" vertical="center" wrapText="1"/>
    </xf>
    <xf numFmtId="0" fontId="17" fillId="0" borderId="6" xfId="0" applyFont="1" applyBorder="1" applyAlignment="1">
      <alignment horizontal="centerContinuous" vertical="center" wrapText="1"/>
    </xf>
    <xf numFmtId="0" fontId="17" fillId="0" borderId="11" xfId="0" applyFont="1" applyBorder="1" applyAlignment="1">
      <alignment horizontal="centerContinuous" vertical="center" wrapText="1"/>
    </xf>
    <xf numFmtId="0" fontId="17" fillId="0" borderId="30" xfId="0" applyFont="1" applyBorder="1" applyAlignment="1">
      <alignment horizontal="center" vertical="center" wrapText="1"/>
    </xf>
    <xf numFmtId="222" fontId="17" fillId="0" borderId="20" xfId="0" applyNumberFormat="1" applyFont="1" applyBorder="1" applyAlignment="1">
      <alignment vertical="center"/>
    </xf>
    <xf numFmtId="222" fontId="17" fillId="0" borderId="3" xfId="0" applyNumberFormat="1" applyFont="1" applyBorder="1" applyAlignment="1">
      <alignment vertical="center"/>
    </xf>
    <xf numFmtId="222" fontId="17" fillId="0" borderId="4" xfId="0" applyNumberFormat="1" applyFont="1" applyBorder="1" applyAlignment="1">
      <alignment vertical="center"/>
    </xf>
    <xf numFmtId="222" fontId="17" fillId="0" borderId="2" xfId="0" applyNumberFormat="1" applyFont="1" applyBorder="1" applyAlignment="1">
      <alignment vertical="center"/>
    </xf>
    <xf numFmtId="0" fontId="17" fillId="0" borderId="21" xfId="0" applyFont="1" applyBorder="1" applyAlignment="1">
      <alignment vertical="center"/>
    </xf>
    <xf numFmtId="0" fontId="17" fillId="0" borderId="20" xfId="0" applyNumberFormat="1" applyFont="1" applyBorder="1" applyAlignment="1">
      <alignment horizontal="right" vertical="center"/>
    </xf>
    <xf numFmtId="0" fontId="17" fillId="0" borderId="3" xfId="0" applyNumberFormat="1" applyFont="1" applyBorder="1" applyAlignment="1">
      <alignment horizontal="right" vertical="center"/>
    </xf>
    <xf numFmtId="0" fontId="17" fillId="0" borderId="2" xfId="0" applyNumberFormat="1" applyFont="1" applyBorder="1" applyAlignment="1">
      <alignment horizontal="right" vertical="center"/>
    </xf>
    <xf numFmtId="222" fontId="17" fillId="0" borderId="26" xfId="0" applyNumberFormat="1" applyFont="1" applyBorder="1" applyAlignment="1">
      <alignment vertical="center"/>
    </xf>
    <xf numFmtId="222" fontId="17" fillId="0" borderId="19" xfId="0" applyNumberFormat="1" applyFont="1" applyBorder="1" applyAlignment="1">
      <alignment vertical="center"/>
    </xf>
    <xf numFmtId="222" fontId="17" fillId="0" borderId="9" xfId="0" applyNumberFormat="1" applyFont="1" applyBorder="1" applyAlignment="1">
      <alignment vertical="center"/>
    </xf>
    <xf numFmtId="222" fontId="17" fillId="0" borderId="18" xfId="0" applyNumberFormat="1" applyFont="1" applyBorder="1" applyAlignment="1">
      <alignment vertical="center"/>
    </xf>
    <xf numFmtId="0" fontId="17" fillId="0" borderId="27" xfId="0" applyFont="1" applyBorder="1" applyAlignment="1">
      <alignment vertical="center"/>
    </xf>
    <xf numFmtId="222" fontId="17" fillId="2" borderId="20" xfId="3" applyNumberFormat="1" applyFont="1" applyFill="1" applyBorder="1" applyAlignment="1" applyProtection="1">
      <alignment horizontal="right" vertical="center"/>
      <protection locked="0"/>
    </xf>
    <xf numFmtId="222" fontId="17" fillId="2" borderId="3" xfId="3" applyNumberFormat="1" applyFont="1" applyFill="1" applyBorder="1" applyAlignment="1" applyProtection="1">
      <alignment horizontal="right" vertical="center"/>
    </xf>
    <xf numFmtId="222" fontId="17" fillId="2" borderId="4" xfId="3" applyNumberFormat="1" applyFont="1" applyFill="1" applyBorder="1" applyAlignment="1" applyProtection="1">
      <alignment horizontal="right" vertical="center"/>
      <protection locked="0"/>
    </xf>
    <xf numFmtId="222" fontId="17" fillId="2" borderId="2" xfId="3" applyNumberFormat="1" applyFont="1" applyFill="1" applyBorder="1" applyAlignment="1" applyProtection="1">
      <alignment horizontal="right" vertical="center"/>
      <protection locked="0"/>
    </xf>
    <xf numFmtId="222" fontId="17" fillId="2" borderId="26" xfId="3" applyNumberFormat="1" applyFont="1" applyFill="1" applyBorder="1" applyAlignment="1" applyProtection="1">
      <alignment horizontal="right" vertical="center"/>
      <protection locked="0"/>
    </xf>
    <xf numFmtId="222" fontId="17" fillId="2" borderId="19" xfId="3" applyNumberFormat="1" applyFont="1" applyFill="1" applyBorder="1" applyAlignment="1" applyProtection="1">
      <alignment horizontal="right" vertical="center"/>
    </xf>
    <xf numFmtId="222" fontId="17" fillId="2" borderId="9" xfId="3" applyNumberFormat="1" applyFont="1" applyFill="1" applyBorder="1" applyAlignment="1" applyProtection="1">
      <alignment horizontal="right" vertical="center"/>
      <protection locked="0"/>
    </xf>
    <xf numFmtId="222" fontId="17" fillId="2" borderId="18" xfId="3" applyNumberFormat="1" applyFont="1" applyFill="1" applyBorder="1" applyAlignment="1" applyProtection="1">
      <alignment horizontal="right" vertical="center"/>
      <protection locked="0"/>
    </xf>
    <xf numFmtId="222" fontId="17" fillId="2" borderId="31" xfId="3" applyNumberFormat="1" applyFont="1" applyFill="1" applyBorder="1" applyAlignment="1" applyProtection="1">
      <alignment horizontal="right" vertical="center"/>
      <protection locked="0"/>
    </xf>
    <xf numFmtId="222" fontId="17" fillId="0" borderId="31" xfId="0" applyNumberFormat="1" applyFont="1" applyBorder="1" applyAlignment="1">
      <alignment vertical="center"/>
    </xf>
    <xf numFmtId="220" fontId="17" fillId="0" borderId="36" xfId="0" applyNumberFormat="1" applyFont="1" applyBorder="1" applyAlignment="1">
      <alignment vertical="center"/>
    </xf>
    <xf numFmtId="222" fontId="17" fillId="2" borderId="36" xfId="3" applyNumberFormat="1" applyFont="1" applyFill="1" applyBorder="1" applyAlignment="1" applyProtection="1">
      <alignment horizontal="right" vertical="center"/>
      <protection locked="0"/>
    </xf>
    <xf numFmtId="222" fontId="17" fillId="2" borderId="37" xfId="3" applyNumberFormat="1" applyFont="1" applyFill="1" applyBorder="1" applyAlignment="1" applyProtection="1">
      <alignment horizontal="right" vertical="center"/>
    </xf>
    <xf numFmtId="222" fontId="17" fillId="0" borderId="9" xfId="0" applyNumberFormat="1" applyFont="1" applyBorder="1" applyAlignment="1">
      <alignment horizontal="right" vertical="center"/>
    </xf>
    <xf numFmtId="222" fontId="17" fillId="0" borderId="18" xfId="0" applyNumberFormat="1" applyFont="1" applyBorder="1" applyAlignment="1">
      <alignment horizontal="right" vertical="center"/>
    </xf>
    <xf numFmtId="222" fontId="17" fillId="0" borderId="0" xfId="0" applyNumberFormat="1" applyFont="1" applyBorder="1" applyAlignment="1">
      <alignment vertical="center"/>
    </xf>
    <xf numFmtId="222" fontId="17" fillId="0" borderId="4" xfId="0" applyNumberFormat="1" applyFont="1" applyBorder="1" applyAlignment="1">
      <alignment horizontal="right" vertical="center"/>
    </xf>
    <xf numFmtId="222" fontId="17" fillId="0" borderId="2" xfId="0" applyNumberFormat="1" applyFont="1" applyBorder="1" applyAlignment="1">
      <alignment horizontal="right" vertical="center"/>
    </xf>
    <xf numFmtId="222" fontId="17" fillId="0" borderId="53" xfId="0" applyNumberFormat="1" applyFont="1" applyBorder="1" applyAlignment="1">
      <alignment horizontal="right" vertical="center"/>
    </xf>
    <xf numFmtId="0" fontId="17" fillId="0" borderId="54" xfId="0" applyFont="1" applyBorder="1" applyAlignment="1">
      <alignment vertical="center"/>
    </xf>
    <xf numFmtId="222" fontId="17" fillId="0" borderId="38" xfId="0" applyNumberFormat="1" applyFont="1" applyBorder="1" applyAlignment="1">
      <alignment horizontal="right" vertical="center"/>
    </xf>
    <xf numFmtId="220" fontId="17" fillId="0" borderId="8" xfId="0" applyNumberFormat="1" applyFont="1" applyBorder="1" applyAlignment="1">
      <alignment vertical="center"/>
    </xf>
    <xf numFmtId="49" fontId="17" fillId="0" borderId="66" xfId="0" applyNumberFormat="1" applyFont="1" applyBorder="1" applyAlignment="1">
      <alignment horizontal="center" vertical="center"/>
    </xf>
    <xf numFmtId="222" fontId="17" fillId="2" borderId="52" xfId="3" applyNumberFormat="1" applyFont="1" applyFill="1" applyBorder="1" applyAlignment="1" applyProtection="1">
      <alignment horizontal="right" vertical="center"/>
      <protection locked="0"/>
    </xf>
    <xf numFmtId="222" fontId="17" fillId="2" borderId="122" xfId="3" applyNumberFormat="1" applyFont="1" applyFill="1" applyBorder="1" applyAlignment="1" applyProtection="1">
      <alignment horizontal="right" vertical="center"/>
    </xf>
    <xf numFmtId="222" fontId="17" fillId="0" borderId="123" xfId="0" applyNumberFormat="1" applyFont="1" applyBorder="1" applyAlignment="1">
      <alignment horizontal="right" vertical="center"/>
    </xf>
    <xf numFmtId="222" fontId="17" fillId="0" borderId="124" xfId="0" applyNumberFormat="1" applyFont="1" applyBorder="1" applyAlignment="1">
      <alignment horizontal="right" vertical="center"/>
    </xf>
    <xf numFmtId="0" fontId="17" fillId="0" borderId="0" xfId="5" applyFont="1" applyBorder="1" applyAlignment="1">
      <alignment horizontal="left" vertical="center"/>
    </xf>
    <xf numFmtId="0" fontId="17" fillId="0" borderId="0" xfId="0" applyFont="1" applyBorder="1" applyAlignment="1">
      <alignment vertical="center"/>
    </xf>
    <xf numFmtId="176" fontId="17" fillId="0" borderId="0" xfId="0" applyNumberFormat="1" applyFont="1" applyBorder="1" applyAlignment="1">
      <alignment horizontal="left" vertical="center"/>
    </xf>
    <xf numFmtId="183" fontId="17" fillId="0" borderId="0" xfId="0" applyNumberFormat="1" applyFont="1" applyAlignment="1">
      <alignment horizontal="left" vertical="center"/>
    </xf>
    <xf numFmtId="0" fontId="17" fillId="0" borderId="0" xfId="0" applyFont="1" applyAlignment="1">
      <alignment horizontal="left" vertical="center"/>
    </xf>
    <xf numFmtId="0" fontId="17" fillId="0" borderId="50" xfId="0" applyFont="1" applyBorder="1" applyAlignment="1">
      <alignment horizontal="left" vertical="center"/>
    </xf>
    <xf numFmtId="0" fontId="38" fillId="0" borderId="0" xfId="0" applyFont="1"/>
    <xf numFmtId="49" fontId="17" fillId="0" borderId="0" xfId="0" applyNumberFormat="1" applyFont="1" applyBorder="1" applyAlignment="1">
      <alignment horizontal="left" vertical="center"/>
    </xf>
    <xf numFmtId="0" fontId="17" fillId="0" borderId="0" xfId="0" applyFont="1" applyBorder="1" applyAlignment="1">
      <alignment horizontal="left" vertical="center"/>
    </xf>
    <xf numFmtId="49" fontId="17" fillId="0" borderId="0" xfId="0" applyNumberFormat="1" applyFont="1" applyFill="1" applyBorder="1" applyAlignment="1">
      <alignment horizontal="left" vertical="center"/>
    </xf>
    <xf numFmtId="0" fontId="38" fillId="0" borderId="0" xfId="0" applyFont="1" applyBorder="1"/>
    <xf numFmtId="176" fontId="17" fillId="0" borderId="60"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17" fillId="0" borderId="40" xfId="0" applyNumberFormat="1" applyFont="1" applyBorder="1" applyAlignment="1">
      <alignment horizontal="center" vertical="center" shrinkToFit="1"/>
    </xf>
    <xf numFmtId="49" fontId="17" fillId="0" borderId="42" xfId="0" applyNumberFormat="1" applyFont="1" applyBorder="1" applyAlignment="1">
      <alignment horizontal="center" vertical="center"/>
    </xf>
    <xf numFmtId="186" fontId="17" fillId="0" borderId="0" xfId="0" applyNumberFormat="1" applyFont="1" applyBorder="1" applyAlignment="1">
      <alignment vertical="center"/>
    </xf>
    <xf numFmtId="49" fontId="17" fillId="0" borderId="51" xfId="0" applyNumberFormat="1" applyFont="1" applyBorder="1" applyAlignment="1">
      <alignment horizontal="center" vertical="center"/>
    </xf>
    <xf numFmtId="186" fontId="17" fillId="0" borderId="65" xfId="0" applyNumberFormat="1" applyFont="1" applyBorder="1" applyAlignment="1">
      <alignment vertical="center"/>
    </xf>
    <xf numFmtId="184" fontId="17" fillId="0" borderId="0" xfId="0" applyNumberFormat="1" applyFont="1" applyBorder="1" applyAlignment="1">
      <alignment vertical="center"/>
    </xf>
    <xf numFmtId="49" fontId="18" fillId="0" borderId="31" xfId="9" applyNumberFormat="1" applyFont="1" applyFill="1" applyBorder="1" applyAlignment="1">
      <alignment horizontal="center" vertical="center"/>
    </xf>
    <xf numFmtId="49" fontId="18" fillId="0" borderId="42" xfId="9" applyNumberFormat="1" applyFont="1" applyFill="1" applyBorder="1" applyAlignment="1">
      <alignment horizontal="center" vertical="center"/>
    </xf>
    <xf numFmtId="0" fontId="8" fillId="0" borderId="31" xfId="0" applyFont="1" applyBorder="1" applyAlignment="1">
      <alignment horizontal="center" vertical="center"/>
    </xf>
    <xf numFmtId="188" fontId="8" fillId="0" borderId="21" xfId="0" applyNumberFormat="1"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49" fontId="8" fillId="0" borderId="31" xfId="0" applyNumberFormat="1" applyFont="1" applyBorder="1" applyAlignment="1">
      <alignment horizontal="center" vertical="center"/>
    </xf>
    <xf numFmtId="0" fontId="17" fillId="0" borderId="55" xfId="0" applyFont="1" applyBorder="1" applyAlignment="1">
      <alignment vertical="center"/>
    </xf>
    <xf numFmtId="0" fontId="10" fillId="0" borderId="0" xfId="0" applyFont="1" applyBorder="1" applyAlignment="1">
      <alignment horizontal="distributed" vertical="center"/>
    </xf>
    <xf numFmtId="0" fontId="8" fillId="0" borderId="31" xfId="0" applyFont="1" applyBorder="1" applyAlignment="1">
      <alignment horizontal="center" vertical="center" wrapText="1"/>
    </xf>
    <xf numFmtId="202" fontId="8" fillId="0" borderId="21" xfId="0" applyNumberFormat="1" applyFont="1" applyBorder="1" applyAlignment="1">
      <alignment vertical="center"/>
    </xf>
    <xf numFmtId="202" fontId="8" fillId="0" borderId="23" xfId="0" applyNumberFormat="1" applyFont="1" applyBorder="1" applyAlignment="1">
      <alignment vertical="center"/>
    </xf>
    <xf numFmtId="220" fontId="17" fillId="0" borderId="52" xfId="0" applyNumberFormat="1" applyFont="1" applyFill="1" applyBorder="1" applyAlignment="1">
      <alignment vertical="center"/>
    </xf>
    <xf numFmtId="202" fontId="34" fillId="0" borderId="68" xfId="0" applyNumberFormat="1" applyFont="1" applyBorder="1" applyAlignment="1">
      <alignment horizontal="right" vertical="center"/>
    </xf>
    <xf numFmtId="0" fontId="8" fillId="0" borderId="0" xfId="0" applyFont="1" applyFill="1" applyBorder="1" applyAlignment="1">
      <alignment horizontal="right" vertical="center"/>
    </xf>
    <xf numFmtId="0" fontId="8" fillId="0" borderId="0" xfId="0" applyNumberFormat="1" applyFont="1" applyBorder="1" applyAlignment="1">
      <alignment vertical="center"/>
    </xf>
    <xf numFmtId="0" fontId="11" fillId="0" borderId="0" xfId="5" applyFont="1"/>
    <xf numFmtId="0" fontId="8" fillId="0" borderId="82" xfId="5" applyFont="1" applyBorder="1" applyAlignment="1">
      <alignment horizontal="center" vertical="center"/>
    </xf>
    <xf numFmtId="0" fontId="8" fillId="0" borderId="83" xfId="5" applyFont="1" applyBorder="1" applyAlignment="1">
      <alignment horizontal="center" vertical="center"/>
    </xf>
    <xf numFmtId="0" fontId="8" fillId="0" borderId="86" xfId="5" applyFont="1" applyBorder="1" applyAlignment="1">
      <alignment horizontal="center" vertical="center"/>
    </xf>
    <xf numFmtId="0" fontId="8" fillId="0" borderId="85" xfId="5" applyFont="1" applyBorder="1" applyAlignment="1">
      <alignment horizontal="center" vertical="center"/>
    </xf>
    <xf numFmtId="0" fontId="8" fillId="0" borderId="68" xfId="5" applyFont="1" applyBorder="1" applyAlignment="1">
      <alignment horizontal="center" vertical="center"/>
    </xf>
    <xf numFmtId="195" fontId="8" fillId="0" borderId="95" xfId="5" applyNumberFormat="1" applyFont="1" applyBorder="1" applyAlignment="1">
      <alignment horizontal="center" vertical="center"/>
    </xf>
    <xf numFmtId="195" fontId="8" fillId="0" borderId="94" xfId="5" applyNumberFormat="1" applyFont="1" applyBorder="1" applyAlignment="1">
      <alignment horizontal="center" vertical="center"/>
    </xf>
    <xf numFmtId="195" fontId="8" fillId="0" borderId="28" xfId="5" applyNumberFormat="1" applyFont="1" applyBorder="1" applyAlignment="1">
      <alignment horizontal="center" vertical="center"/>
    </xf>
    <xf numFmtId="49" fontId="8" fillId="0" borderId="66" xfId="5" applyNumberFormat="1" applyFont="1" applyBorder="1" applyAlignment="1">
      <alignment horizontal="center" vertical="center"/>
    </xf>
    <xf numFmtId="195" fontId="8" fillId="0" borderId="26" xfId="5" applyNumberFormat="1" applyFont="1" applyBorder="1" applyAlignment="1">
      <alignment horizontal="center" vertical="center"/>
    </xf>
    <xf numFmtId="195" fontId="8" fillId="0" borderId="21" xfId="5" applyNumberFormat="1" applyFont="1" applyBorder="1" applyAlignment="1">
      <alignment horizontal="center" vertical="center"/>
    </xf>
    <xf numFmtId="195" fontId="8" fillId="0" borderId="20" xfId="5" applyNumberFormat="1" applyFont="1" applyBorder="1" applyAlignment="1">
      <alignment horizontal="center" vertical="center"/>
    </xf>
    <xf numFmtId="195" fontId="8" fillId="0" borderId="22" xfId="5" applyNumberFormat="1" applyFont="1" applyBorder="1" applyAlignment="1">
      <alignment horizontal="center" vertical="center"/>
    </xf>
    <xf numFmtId="195" fontId="8" fillId="0" borderId="52" xfId="5" applyNumberFormat="1" applyFont="1" applyBorder="1" applyAlignment="1">
      <alignment horizontal="center" vertical="center"/>
    </xf>
    <xf numFmtId="195" fontId="8" fillId="0" borderId="55" xfId="5" applyNumberFormat="1" applyFont="1" applyBorder="1" applyAlignment="1">
      <alignment horizontal="center" vertical="center"/>
    </xf>
    <xf numFmtId="176" fontId="8" fillId="0" borderId="60"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3" fillId="0" borderId="40" xfId="0" applyNumberFormat="1" applyFont="1" applyBorder="1" applyAlignment="1">
      <alignment horizontal="left" vertical="center" indent="1"/>
    </xf>
    <xf numFmtId="0" fontId="3" fillId="0" borderId="31" xfId="0" applyFont="1" applyBorder="1" applyAlignment="1">
      <alignment horizontal="left" vertical="center" indent="1"/>
    </xf>
    <xf numFmtId="0" fontId="3" fillId="0" borderId="42" xfId="0" applyFont="1" applyBorder="1" applyAlignment="1">
      <alignment horizontal="left" vertical="center" indent="1"/>
    </xf>
    <xf numFmtId="0" fontId="3" fillId="0" borderId="60" xfId="0" applyFont="1" applyBorder="1" applyAlignment="1">
      <alignment horizontal="left" vertical="center" indent="1"/>
    </xf>
    <xf numFmtId="0" fontId="3" fillId="0" borderId="40" xfId="0" applyFont="1" applyBorder="1" applyAlignment="1">
      <alignment horizontal="left" vertical="center" indent="1"/>
    </xf>
    <xf numFmtId="0" fontId="3" fillId="0" borderId="41" xfId="0" applyFont="1" applyBorder="1" applyAlignment="1">
      <alignment horizontal="left" vertical="center" indent="1"/>
    </xf>
    <xf numFmtId="0" fontId="3" fillId="0" borderId="41" xfId="0" applyFont="1" applyBorder="1" applyAlignment="1">
      <alignment horizontal="right" vertical="center" indent="1"/>
    </xf>
    <xf numFmtId="0" fontId="3" fillId="0" borderId="42" xfId="0" applyFont="1" applyBorder="1" applyAlignment="1">
      <alignment horizontal="right" vertical="center" indent="1"/>
    </xf>
    <xf numFmtId="0" fontId="3" fillId="0" borderId="13" xfId="0" applyFont="1" applyBorder="1" applyAlignment="1">
      <alignment horizontal="right" vertical="center" indent="1"/>
    </xf>
    <xf numFmtId="0" fontId="8" fillId="0" borderId="0" xfId="0" applyFont="1" applyBorder="1" applyAlignment="1">
      <alignment horizontal="center" vertical="center"/>
    </xf>
    <xf numFmtId="0" fontId="8" fillId="0" borderId="40" xfId="0" applyFont="1" applyBorder="1" applyAlignment="1">
      <alignment horizontal="distributed" vertical="center" indent="1"/>
    </xf>
    <xf numFmtId="0" fontId="8" fillId="0" borderId="31" xfId="0" applyFont="1" applyBorder="1" applyAlignment="1">
      <alignment horizontal="distributed" vertical="center" indent="1"/>
    </xf>
    <xf numFmtId="0" fontId="8" fillId="0" borderId="41" xfId="0" applyFont="1" applyBorder="1" applyAlignment="1">
      <alignment horizontal="distributed" vertical="center" indent="1"/>
    </xf>
    <xf numFmtId="0" fontId="8" fillId="0" borderId="42" xfId="0" applyFont="1" applyBorder="1" applyAlignment="1">
      <alignment horizontal="distributed" vertical="center" indent="1"/>
    </xf>
    <xf numFmtId="0" fontId="0" fillId="0" borderId="31" xfId="0" applyFont="1" applyBorder="1" applyAlignment="1">
      <alignment horizontal="left" vertical="center" indent="1"/>
    </xf>
    <xf numFmtId="0" fontId="8" fillId="0" borderId="31" xfId="0" applyFont="1" applyBorder="1" applyAlignment="1">
      <alignment horizontal="left" vertical="center" indent="1"/>
    </xf>
    <xf numFmtId="0" fontId="0" fillId="0" borderId="8" xfId="0" applyFont="1" applyBorder="1" applyAlignment="1">
      <alignment horizontal="left" vertical="center" indent="2"/>
    </xf>
    <xf numFmtId="0" fontId="0" fillId="0" borderId="13" xfId="0" applyFont="1" applyBorder="1" applyAlignment="1">
      <alignment horizontal="left" vertical="center" indent="2"/>
    </xf>
    <xf numFmtId="0" fontId="8" fillId="0" borderId="7" xfId="0" applyFont="1" applyBorder="1" applyAlignment="1">
      <alignment horizontal="left" vertical="center" indent="2"/>
    </xf>
    <xf numFmtId="0" fontId="8" fillId="0" borderId="8" xfId="0" applyFont="1" applyBorder="1" applyAlignment="1">
      <alignment horizontal="left" vertical="center" indent="2"/>
    </xf>
    <xf numFmtId="0" fontId="8" fillId="0" borderId="8" xfId="0" applyFont="1" applyBorder="1" applyAlignment="1">
      <alignment horizontal="left" vertical="center" indent="3"/>
    </xf>
    <xf numFmtId="0" fontId="8" fillId="0" borderId="17" xfId="0" applyFont="1" applyBorder="1" applyAlignment="1">
      <alignment horizontal="left" vertical="center" indent="2"/>
    </xf>
    <xf numFmtId="0" fontId="8" fillId="0" borderId="8" xfId="0" applyFont="1" applyBorder="1" applyAlignment="1">
      <alignment horizontal="left" vertical="center" indent="4"/>
    </xf>
    <xf numFmtId="0" fontId="8" fillId="0" borderId="41" xfId="0" applyFont="1" applyBorder="1" applyAlignment="1">
      <alignment vertical="center"/>
    </xf>
    <xf numFmtId="0" fontId="8" fillId="0" borderId="40" xfId="0" applyFont="1" applyBorder="1" applyAlignment="1">
      <alignment horizontal="left" vertical="center" indent="1"/>
    </xf>
    <xf numFmtId="0" fontId="8" fillId="0" borderId="42" xfId="0" applyFont="1" applyBorder="1" applyAlignment="1">
      <alignment horizontal="left" vertical="center" indent="1"/>
    </xf>
    <xf numFmtId="49" fontId="8" fillId="0" borderId="41" xfId="0" applyNumberFormat="1" applyFont="1" applyBorder="1" applyAlignment="1">
      <alignment horizontal="left" vertical="center" indent="1"/>
    </xf>
    <xf numFmtId="49" fontId="8" fillId="0" borderId="31" xfId="0" applyNumberFormat="1" applyFont="1" applyBorder="1" applyAlignment="1">
      <alignment horizontal="left" vertical="center" indent="1"/>
    </xf>
    <xf numFmtId="0" fontId="8" fillId="0" borderId="31" xfId="0" applyFont="1" applyFill="1" applyBorder="1" applyAlignment="1">
      <alignment horizontal="left" vertical="center" indent="1"/>
    </xf>
    <xf numFmtId="0" fontId="8" fillId="0" borderId="41" xfId="0" applyFont="1" applyBorder="1" applyAlignment="1">
      <alignment horizontal="left" vertical="center" indent="1"/>
    </xf>
    <xf numFmtId="49" fontId="8" fillId="0" borderId="42" xfId="0" applyNumberFormat="1" applyFont="1" applyBorder="1" applyAlignment="1">
      <alignment horizontal="left" vertical="center" indent="1"/>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8" fillId="0" borderId="60" xfId="0" applyFont="1" applyFill="1" applyBorder="1" applyAlignment="1">
      <alignment horizontal="left" vertical="center" indent="1"/>
    </xf>
    <xf numFmtId="0" fontId="8" fillId="0" borderId="0" xfId="0" applyFont="1" applyFill="1" applyBorder="1" applyAlignment="1">
      <alignment horizontal="left" vertical="center" indent="1"/>
    </xf>
    <xf numFmtId="0" fontId="8" fillId="0" borderId="40" xfId="0" applyFont="1" applyFill="1" applyBorder="1" applyAlignment="1">
      <alignment horizontal="left" vertical="center" indent="1"/>
    </xf>
    <xf numFmtId="0" fontId="8" fillId="0" borderId="41" xfId="0" applyFont="1" applyFill="1" applyBorder="1" applyAlignment="1">
      <alignment horizontal="left" vertical="center" indent="1"/>
    </xf>
    <xf numFmtId="49" fontId="8" fillId="0" borderId="31" xfId="0" applyNumberFormat="1" applyFont="1" applyFill="1" applyBorder="1" applyAlignment="1">
      <alignment horizontal="left" vertical="center" indent="1"/>
    </xf>
    <xf numFmtId="49" fontId="8" fillId="0" borderId="41" xfId="0" applyNumberFormat="1" applyFont="1" applyFill="1" applyBorder="1" applyAlignment="1">
      <alignment horizontal="left" vertical="center" indent="1"/>
    </xf>
    <xf numFmtId="49" fontId="8" fillId="0" borderId="42" xfId="0" applyNumberFormat="1" applyFont="1" applyFill="1" applyBorder="1" applyAlignment="1">
      <alignment horizontal="left" vertical="center" indent="1"/>
    </xf>
    <xf numFmtId="0" fontId="8" fillId="0" borderId="42" xfId="0" applyFont="1" applyFill="1" applyBorder="1" applyAlignment="1">
      <alignment horizontal="left" vertical="center" indent="1"/>
    </xf>
    <xf numFmtId="0" fontId="8" fillId="0" borderId="31" xfId="0" applyFont="1" applyFill="1" applyBorder="1" applyAlignment="1">
      <alignment horizontal="distributed" vertical="center" indent="1"/>
    </xf>
    <xf numFmtId="177" fontId="8" fillId="0" borderId="20" xfId="5" applyNumberFormat="1" applyFont="1" applyBorder="1" applyAlignment="1">
      <alignment horizontal="center" vertical="center" wrapText="1"/>
    </xf>
    <xf numFmtId="195" fontId="8" fillId="0" borderId="52" xfId="5" applyNumberFormat="1" applyFont="1" applyFill="1" applyBorder="1" applyAlignment="1">
      <alignment horizontal="center" vertical="center" wrapText="1"/>
    </xf>
    <xf numFmtId="195" fontId="8" fillId="0" borderId="52" xfId="5" applyNumberFormat="1" applyFont="1" applyFill="1" applyBorder="1" applyAlignment="1">
      <alignment horizontal="right" vertical="center"/>
    </xf>
    <xf numFmtId="177" fontId="8" fillId="0" borderId="52" xfId="5" applyNumberFormat="1" applyFont="1" applyFill="1" applyBorder="1" applyAlignment="1">
      <alignment horizontal="center" vertical="center" wrapText="1"/>
    </xf>
    <xf numFmtId="197" fontId="8" fillId="0" borderId="52" xfId="5" applyNumberFormat="1" applyFont="1" applyFill="1" applyBorder="1" applyAlignment="1">
      <alignment horizontal="right" vertical="center"/>
    </xf>
    <xf numFmtId="197" fontId="8" fillId="0" borderId="23" xfId="5" applyNumberFormat="1" applyFont="1" applyFill="1" applyBorder="1" applyAlignment="1">
      <alignment horizontal="right" vertical="center"/>
    </xf>
    <xf numFmtId="187" fontId="33" fillId="0" borderId="105" xfId="10" applyNumberFormat="1" applyFont="1" applyFill="1" applyBorder="1" applyAlignment="1">
      <alignment horizontal="center" vertical="center"/>
    </xf>
    <xf numFmtId="187" fontId="33" fillId="0" borderId="84" xfId="10" applyNumberFormat="1" applyFont="1" applyFill="1" applyBorder="1" applyAlignment="1">
      <alignment horizontal="center" vertical="center"/>
    </xf>
    <xf numFmtId="187" fontId="33" fillId="0" borderId="62" xfId="10" applyNumberFormat="1" applyFont="1" applyFill="1" applyBorder="1" applyAlignment="1">
      <alignment horizontal="center" vertical="center"/>
    </xf>
    <xf numFmtId="187" fontId="33" fillId="0" borderId="59" xfId="10" applyNumberFormat="1" applyFont="1" applyFill="1" applyBorder="1" applyAlignment="1">
      <alignment horizontal="center" vertical="center"/>
    </xf>
    <xf numFmtId="187" fontId="8" fillId="0" borderId="63" xfId="10" applyNumberFormat="1" applyFont="1" applyFill="1" applyBorder="1" applyAlignment="1">
      <alignment horizontal="right" vertical="center"/>
    </xf>
    <xf numFmtId="187" fontId="8" fillId="0" borderId="96" xfId="10" applyNumberFormat="1" applyFont="1" applyFill="1" applyBorder="1" applyAlignment="1">
      <alignment horizontal="right" vertical="center"/>
    </xf>
    <xf numFmtId="187" fontId="8" fillId="0" borderId="84" xfId="10" applyNumberFormat="1" applyFont="1" applyFill="1" applyBorder="1" applyAlignment="1">
      <alignment horizontal="right" vertical="center"/>
    </xf>
    <xf numFmtId="187" fontId="8" fillId="0" borderId="62" xfId="10" applyNumberFormat="1" applyFont="1" applyFill="1" applyBorder="1" applyAlignment="1">
      <alignment horizontal="right" vertical="center"/>
    </xf>
    <xf numFmtId="0" fontId="40" fillId="0" borderId="0" xfId="0" applyFont="1" applyAlignment="1">
      <alignment vertical="center"/>
    </xf>
    <xf numFmtId="0" fontId="34" fillId="0" borderId="0" xfId="0" applyFont="1" applyAlignment="1">
      <alignment vertical="center"/>
    </xf>
    <xf numFmtId="0" fontId="8" fillId="0" borderId="65" xfId="0" applyFont="1" applyBorder="1" applyAlignment="1">
      <alignment horizontal="center" vertical="center"/>
    </xf>
    <xf numFmtId="187" fontId="8" fillId="0" borderId="28" xfId="0" applyNumberFormat="1" applyFont="1" applyFill="1" applyBorder="1" applyAlignment="1">
      <alignment horizontal="right" vertical="center"/>
    </xf>
    <xf numFmtId="187" fontId="8" fillId="0" borderId="68" xfId="0" applyNumberFormat="1" applyFont="1" applyFill="1" applyBorder="1" applyAlignment="1">
      <alignment horizontal="right" vertical="center"/>
    </xf>
    <xf numFmtId="195" fontId="8" fillId="0" borderId="17" xfId="0" applyNumberFormat="1" applyFont="1" applyFill="1" applyBorder="1" applyAlignment="1">
      <alignment horizontal="right" vertical="center"/>
    </xf>
    <xf numFmtId="195" fontId="8" fillId="0" borderId="13" xfId="0" applyNumberFormat="1" applyFont="1" applyFill="1" applyBorder="1" applyAlignment="1">
      <alignment horizontal="right" vertical="center"/>
    </xf>
    <xf numFmtId="0" fontId="8" fillId="0" borderId="31"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65" xfId="0" applyFont="1" applyBorder="1" applyAlignment="1">
      <alignment horizontal="left" vertical="center"/>
    </xf>
    <xf numFmtId="0" fontId="8" fillId="0" borderId="0" xfId="0" applyFont="1" applyBorder="1" applyAlignment="1">
      <alignment horizontal="left" vertical="center"/>
    </xf>
    <xf numFmtId="0" fontId="0" fillId="0" borderId="65" xfId="0" applyBorder="1" applyAlignment="1">
      <alignment vertical="center"/>
    </xf>
    <xf numFmtId="0" fontId="8" fillId="0" borderId="42" xfId="0" applyFont="1" applyBorder="1" applyAlignment="1">
      <alignment horizontal="left" vertical="center"/>
    </xf>
    <xf numFmtId="0" fontId="40" fillId="0" borderId="31" xfId="0" applyFont="1" applyBorder="1" applyAlignment="1">
      <alignment horizontal="left" vertical="center"/>
    </xf>
    <xf numFmtId="195" fontId="8" fillId="0" borderId="21" xfId="5" applyNumberFormat="1" applyFont="1" applyFill="1" applyBorder="1" applyAlignment="1">
      <alignment horizontal="right" vertical="center"/>
    </xf>
    <xf numFmtId="195" fontId="8" fillId="0" borderId="8" xfId="5" applyNumberFormat="1" applyFont="1" applyFill="1" applyBorder="1" applyAlignment="1">
      <alignment horizontal="right" vertical="center"/>
    </xf>
    <xf numFmtId="195" fontId="8" fillId="0" borderId="7" xfId="0" applyNumberFormat="1" applyFont="1" applyFill="1" applyBorder="1" applyAlignment="1">
      <alignment horizontal="right" vertical="center"/>
    </xf>
    <xf numFmtId="187" fontId="8" fillId="0" borderId="7" xfId="0" applyNumberFormat="1" applyFont="1" applyFill="1" applyBorder="1" applyAlignment="1">
      <alignment horizontal="right" vertical="center"/>
    </xf>
    <xf numFmtId="195" fontId="8" fillId="0" borderId="23" xfId="5" applyNumberFormat="1" applyFont="1" applyFill="1" applyBorder="1" applyAlignment="1">
      <alignment horizontal="right" vertical="center"/>
    </xf>
    <xf numFmtId="195" fontId="8" fillId="0" borderId="13" xfId="5" applyNumberFormat="1" applyFont="1" applyFill="1" applyBorder="1" applyAlignment="1">
      <alignment horizontal="right" vertical="center"/>
    </xf>
    <xf numFmtId="0" fontId="8" fillId="0" borderId="60" xfId="0" applyFont="1" applyFill="1" applyBorder="1" applyAlignment="1">
      <alignment horizontal="left" vertical="center"/>
    </xf>
    <xf numFmtId="0" fontId="8" fillId="0" borderId="40" xfId="0" applyFont="1" applyFill="1" applyBorder="1" applyAlignment="1">
      <alignment horizontal="left" vertical="center"/>
    </xf>
    <xf numFmtId="0" fontId="8" fillId="0" borderId="31" xfId="0" applyFont="1" applyFill="1" applyBorder="1" applyAlignment="1">
      <alignment horizontal="left" vertical="center"/>
    </xf>
    <xf numFmtId="0" fontId="8" fillId="0" borderId="41" xfId="0" applyFont="1" applyFill="1" applyBorder="1" applyAlignment="1">
      <alignment horizontal="left" vertical="center"/>
    </xf>
    <xf numFmtId="0" fontId="8" fillId="0" borderId="42" xfId="0" applyFont="1" applyFill="1" applyBorder="1" applyAlignment="1">
      <alignment horizontal="left" vertical="center"/>
    </xf>
    <xf numFmtId="0" fontId="8" fillId="0" borderId="0" xfId="0" applyFont="1" applyFill="1" applyBorder="1" applyAlignment="1">
      <alignment horizontal="left" vertical="center"/>
    </xf>
    <xf numFmtId="49" fontId="8" fillId="0" borderId="31" xfId="0" applyNumberFormat="1" applyFont="1" applyFill="1" applyBorder="1" applyAlignment="1">
      <alignment horizontal="left" vertical="center"/>
    </xf>
    <xf numFmtId="49" fontId="8" fillId="0" borderId="41" xfId="0" applyNumberFormat="1" applyFont="1" applyFill="1" applyBorder="1" applyAlignment="1">
      <alignment horizontal="left" vertical="center"/>
    </xf>
    <xf numFmtId="49" fontId="8" fillId="0" borderId="42" xfId="0" applyNumberFormat="1" applyFont="1" applyFill="1" applyBorder="1" applyAlignment="1">
      <alignment horizontal="left" vertical="center"/>
    </xf>
    <xf numFmtId="0" fontId="8" fillId="0" borderId="31" xfId="0" applyFont="1" applyFill="1" applyBorder="1" applyAlignment="1">
      <alignment horizontal="center" vertical="center"/>
    </xf>
    <xf numFmtId="184" fontId="8" fillId="0" borderId="70" xfId="4" applyNumberFormat="1" applyFont="1" applyFill="1" applyBorder="1" applyAlignment="1" applyProtection="1">
      <alignment horizontal="right" vertical="center"/>
      <protection locked="0"/>
    </xf>
    <xf numFmtId="184" fontId="8" fillId="0" borderId="29" xfId="4" applyNumberFormat="1" applyFont="1" applyFill="1" applyBorder="1" applyAlignment="1" applyProtection="1">
      <alignment horizontal="right" vertical="center"/>
      <protection locked="0"/>
    </xf>
    <xf numFmtId="184" fontId="8" fillId="0" borderId="32" xfId="4" applyNumberFormat="1" applyFont="1" applyFill="1" applyBorder="1" applyAlignment="1" applyProtection="1">
      <alignment horizontal="right" vertical="center"/>
      <protection locked="0"/>
    </xf>
    <xf numFmtId="184" fontId="8" fillId="0" borderId="58" xfId="4" applyNumberFormat="1" applyFont="1" applyFill="1" applyBorder="1" applyAlignment="1" applyProtection="1">
      <alignment horizontal="right" vertical="center"/>
      <protection locked="0"/>
    </xf>
    <xf numFmtId="184" fontId="8" fillId="0" borderId="69" xfId="4" applyNumberFormat="1" applyFont="1" applyFill="1" applyBorder="1" applyAlignment="1" applyProtection="1">
      <alignment horizontal="right" vertical="center"/>
      <protection locked="0"/>
    </xf>
    <xf numFmtId="184" fontId="8" fillId="0" borderId="30" xfId="4" applyNumberFormat="1" applyFont="1" applyFill="1" applyBorder="1" applyAlignment="1" applyProtection="1">
      <alignment horizontal="right" vertical="center"/>
      <protection locked="0"/>
    </xf>
    <xf numFmtId="195" fontId="8" fillId="0" borderId="66" xfId="0" applyNumberFormat="1" applyFont="1" applyFill="1" applyBorder="1" applyAlignment="1">
      <alignment horizontal="right" vertical="center"/>
    </xf>
    <xf numFmtId="184" fontId="8" fillId="0" borderId="36" xfId="0" applyNumberFormat="1" applyFont="1" applyBorder="1" applyAlignment="1">
      <alignment vertical="center"/>
    </xf>
    <xf numFmtId="184" fontId="8" fillId="0" borderId="54" xfId="0" applyNumberFormat="1" applyFont="1" applyBorder="1" applyAlignment="1">
      <alignment vertical="center"/>
    </xf>
    <xf numFmtId="184" fontId="8" fillId="0" borderId="70" xfId="0" applyNumberFormat="1" applyFont="1" applyBorder="1" applyAlignment="1">
      <alignment vertical="center"/>
    </xf>
    <xf numFmtId="184" fontId="8" fillId="0" borderId="69" xfId="0" applyNumberFormat="1" applyFont="1" applyBorder="1" applyAlignment="1">
      <alignment vertical="center"/>
    </xf>
    <xf numFmtId="195" fontId="34" fillId="0" borderId="24" xfId="6" applyNumberFormat="1" applyFont="1" applyFill="1" applyBorder="1" applyAlignment="1">
      <alignment horizontal="right" vertical="center"/>
    </xf>
    <xf numFmtId="195" fontId="34" fillId="0" borderId="24" xfId="6" applyNumberFormat="1" applyFont="1" applyFill="1" applyBorder="1" applyAlignment="1">
      <alignment horizontal="center" vertical="center"/>
    </xf>
    <xf numFmtId="195" fontId="34" fillId="0" borderId="28" xfId="6" applyNumberFormat="1" applyFont="1" applyFill="1" applyBorder="1" applyAlignment="1">
      <alignment horizontal="center" vertical="center"/>
    </xf>
    <xf numFmtId="195" fontId="34" fillId="0" borderId="20" xfId="6" applyNumberFormat="1" applyFont="1" applyFill="1" applyBorder="1" applyAlignment="1">
      <alignment horizontal="right" vertical="center"/>
    </xf>
    <xf numFmtId="195" fontId="34" fillId="0" borderId="26" xfId="6" applyNumberFormat="1" applyFont="1" applyFill="1" applyBorder="1" applyAlignment="1">
      <alignment horizontal="right" vertical="center"/>
    </xf>
    <xf numFmtId="195" fontId="34" fillId="0" borderId="21" xfId="6" applyNumberFormat="1" applyFont="1" applyFill="1" applyBorder="1" applyAlignment="1">
      <alignment horizontal="center" vertical="center"/>
    </xf>
    <xf numFmtId="195" fontId="34" fillId="0" borderId="22" xfId="6" applyNumberFormat="1" applyFont="1" applyFill="1" applyBorder="1" applyAlignment="1">
      <alignment horizontal="right" vertical="center"/>
    </xf>
    <xf numFmtId="195" fontId="34" fillId="0" borderId="22" xfId="6" applyNumberFormat="1" applyFont="1" applyFill="1" applyBorder="1" applyAlignment="1">
      <alignment horizontal="center" vertical="center"/>
    </xf>
    <xf numFmtId="195" fontId="34" fillId="0" borderId="23" xfId="6" applyNumberFormat="1" applyFont="1" applyFill="1" applyBorder="1" applyAlignment="1">
      <alignment horizontal="center" vertical="center"/>
    </xf>
    <xf numFmtId="0" fontId="34" fillId="0" borderId="61" xfId="6" applyFont="1" applyBorder="1" applyAlignment="1">
      <alignment horizontal="distributed" vertical="center" wrapText="1" justifyLastLine="1"/>
    </xf>
    <xf numFmtId="187" fontId="33" fillId="0" borderId="0" xfId="10" applyNumberFormat="1" applyFont="1" applyFill="1" applyBorder="1" applyAlignment="1">
      <alignment horizontal="center" vertical="center"/>
    </xf>
    <xf numFmtId="0" fontId="8" fillId="0" borderId="84" xfId="0" applyFont="1" applyBorder="1" applyAlignment="1">
      <alignment horizontal="center" vertical="center"/>
    </xf>
    <xf numFmtId="0" fontId="3" fillId="0" borderId="63" xfId="0" applyFont="1" applyBorder="1" applyAlignment="1">
      <alignment horizontal="center" vertical="center"/>
    </xf>
    <xf numFmtId="0" fontId="10" fillId="0" borderId="65" xfId="0" applyFont="1" applyBorder="1" applyAlignment="1">
      <alignment horizontal="right" vertical="center"/>
    </xf>
    <xf numFmtId="195" fontId="8" fillId="0" borderId="61" xfId="0" applyNumberFormat="1" applyFont="1" applyFill="1" applyBorder="1" applyAlignment="1">
      <alignment vertical="center"/>
    </xf>
    <xf numFmtId="195" fontId="8" fillId="0" borderId="61" xfId="0" applyNumberFormat="1" applyFont="1" applyFill="1" applyBorder="1" applyAlignment="1">
      <alignment horizontal="right" vertical="center"/>
    </xf>
    <xf numFmtId="195" fontId="8" fillId="0" borderId="24" xfId="11" applyNumberFormat="1" applyFont="1" applyBorder="1" applyAlignment="1">
      <alignment vertical="center"/>
    </xf>
    <xf numFmtId="195" fontId="8" fillId="0" borderId="24" xfId="11" applyNumberFormat="1" applyFont="1" applyFill="1" applyBorder="1" applyAlignment="1">
      <alignment horizontal="right" vertical="center"/>
    </xf>
    <xf numFmtId="195" fontId="8" fillId="0" borderId="20" xfId="11" applyNumberFormat="1" applyFont="1" applyBorder="1" applyAlignment="1">
      <alignment vertical="center"/>
    </xf>
    <xf numFmtId="195" fontId="8" fillId="0" borderId="20" xfId="11" applyNumberFormat="1" applyFont="1" applyFill="1" applyBorder="1" applyAlignment="1">
      <alignment horizontal="right" vertical="center"/>
    </xf>
    <xf numFmtId="195" fontId="8" fillId="0" borderId="20" xfId="11" applyNumberFormat="1" applyFont="1" applyFill="1" applyBorder="1" applyAlignment="1">
      <alignment horizontal="center" vertical="center"/>
    </xf>
    <xf numFmtId="195" fontId="8" fillId="0" borderId="26" xfId="11" applyNumberFormat="1" applyFont="1" applyFill="1" applyBorder="1" applyAlignment="1">
      <alignment horizontal="right" vertical="center"/>
    </xf>
    <xf numFmtId="195" fontId="8" fillId="0" borderId="22" xfId="11" applyNumberFormat="1" applyFont="1" applyBorder="1" applyAlignment="1">
      <alignment vertical="center"/>
    </xf>
    <xf numFmtId="195" fontId="8" fillId="0" borderId="22" xfId="11" applyNumberFormat="1" applyFont="1" applyFill="1" applyBorder="1" applyAlignment="1">
      <alignment horizontal="right" vertical="center"/>
    </xf>
    <xf numFmtId="0" fontId="3" fillId="0" borderId="8" xfId="0" applyFont="1" applyBorder="1" applyAlignment="1">
      <alignment horizontal="right" vertical="center" indent="1"/>
    </xf>
    <xf numFmtId="222" fontId="17" fillId="0" borderId="41" xfId="0" applyNumberFormat="1" applyFont="1" applyBorder="1" applyAlignment="1">
      <alignment vertical="center"/>
    </xf>
    <xf numFmtId="223" fontId="17" fillId="0" borderId="24" xfId="0" applyNumberFormat="1" applyFont="1" applyBorder="1" applyAlignment="1">
      <alignment vertical="center"/>
    </xf>
    <xf numFmtId="223" fontId="17" fillId="0" borderId="20" xfId="0" applyNumberFormat="1" applyFont="1" applyBorder="1" applyAlignment="1">
      <alignment vertical="center"/>
    </xf>
    <xf numFmtId="223" fontId="17" fillId="0" borderId="26" xfId="0" applyNumberFormat="1" applyFont="1" applyBorder="1" applyAlignment="1">
      <alignment vertical="center"/>
    </xf>
    <xf numFmtId="223" fontId="17" fillId="0" borderId="22" xfId="0" applyNumberFormat="1" applyFont="1" applyBorder="1" applyAlignment="1">
      <alignment vertical="center"/>
    </xf>
    <xf numFmtId="221" fontId="17" fillId="0" borderId="8" xfId="0" applyNumberFormat="1" applyFont="1" applyBorder="1" applyAlignment="1">
      <alignment vertical="center"/>
    </xf>
    <xf numFmtId="221" fontId="17" fillId="0" borderId="8" xfId="0" applyNumberFormat="1" applyFont="1" applyBorder="1" applyAlignment="1">
      <alignment horizontal="right" vertical="center"/>
    </xf>
    <xf numFmtId="221" fontId="17" fillId="0" borderId="17" xfId="0" applyNumberFormat="1" applyFont="1" applyBorder="1" applyAlignment="1">
      <alignment vertical="center"/>
    </xf>
    <xf numFmtId="220" fontId="17" fillId="0" borderId="20" xfId="0" applyNumberFormat="1" applyFont="1" applyBorder="1" applyAlignment="1">
      <alignment horizontal="right" vertical="center"/>
    </xf>
    <xf numFmtId="222" fontId="17" fillId="0" borderId="8" xfId="0" applyNumberFormat="1" applyFont="1" applyBorder="1" applyAlignment="1">
      <alignment vertical="center"/>
    </xf>
    <xf numFmtId="222" fontId="17" fillId="0" borderId="8" xfId="0" applyNumberFormat="1" applyFont="1" applyBorder="1" applyAlignment="1">
      <alignment horizontal="right" vertical="center"/>
    </xf>
    <xf numFmtId="222" fontId="17" fillId="0" borderId="17" xfId="0" applyNumberFormat="1" applyFont="1" applyBorder="1" applyAlignment="1">
      <alignment horizontal="right" vertical="center"/>
    </xf>
    <xf numFmtId="222" fontId="17" fillId="0" borderId="66" xfId="0" applyNumberFormat="1" applyFont="1" applyBorder="1" applyAlignment="1">
      <alignment horizontal="right" vertical="center"/>
    </xf>
    <xf numFmtId="222" fontId="17" fillId="0" borderId="8" xfId="0" applyNumberFormat="1" applyFont="1" applyFill="1" applyBorder="1" applyAlignment="1">
      <alignment horizontal="right" vertical="center"/>
    </xf>
    <xf numFmtId="222" fontId="17" fillId="0" borderId="51" xfId="0" applyNumberFormat="1" applyFont="1" applyFill="1" applyBorder="1" applyAlignment="1">
      <alignment horizontal="right" vertical="center"/>
    </xf>
    <xf numFmtId="223" fontId="17" fillId="0" borderId="36" xfId="0" applyNumberFormat="1" applyFont="1" applyBorder="1" applyAlignment="1">
      <alignment vertical="center"/>
    </xf>
    <xf numFmtId="223" fontId="17" fillId="0" borderId="20" xfId="0" applyNumberFormat="1" applyFont="1" applyFill="1" applyBorder="1" applyAlignment="1">
      <alignment vertical="center"/>
    </xf>
    <xf numFmtId="220" fontId="17" fillId="0" borderId="20" xfId="0" applyNumberFormat="1" applyFont="1" applyFill="1" applyBorder="1" applyAlignment="1">
      <alignment vertical="center"/>
    </xf>
    <xf numFmtId="223" fontId="17" fillId="0" borderId="52" xfId="0" applyNumberFormat="1" applyFont="1" applyFill="1" applyBorder="1" applyAlignment="1">
      <alignment vertical="center"/>
    </xf>
    <xf numFmtId="176" fontId="8" fillId="0" borderId="97" xfId="0" applyNumberFormat="1" applyFont="1" applyBorder="1" applyAlignment="1">
      <alignment horizontal="center" vertical="center"/>
    </xf>
    <xf numFmtId="176" fontId="8" fillId="0" borderId="96" xfId="0" applyNumberFormat="1" applyFont="1" applyBorder="1" applyAlignment="1">
      <alignment horizontal="center" vertical="center"/>
    </xf>
    <xf numFmtId="176" fontId="8" fillId="0" borderId="98" xfId="0" applyNumberFormat="1" applyFont="1" applyBorder="1" applyAlignment="1">
      <alignment horizontal="center" vertical="center"/>
    </xf>
    <xf numFmtId="185" fontId="8" fillId="0" borderId="3" xfId="0" applyNumberFormat="1" applyFont="1" applyBorder="1" applyAlignment="1">
      <alignment horizontal="center" vertical="center"/>
    </xf>
    <xf numFmtId="185" fontId="8" fillId="0" borderId="4" xfId="0" applyNumberFormat="1" applyFont="1" applyBorder="1" applyAlignment="1">
      <alignment horizontal="center" vertical="center"/>
    </xf>
    <xf numFmtId="185" fontId="8" fillId="0" borderId="33" xfId="0" applyNumberFormat="1" applyFont="1" applyBorder="1" applyAlignment="1">
      <alignment horizontal="center" vertical="center"/>
    </xf>
    <xf numFmtId="185" fontId="8" fillId="0" borderId="37" xfId="0" applyNumberFormat="1" applyFont="1" applyBorder="1" applyAlignment="1">
      <alignment horizontal="center" vertical="center"/>
    </xf>
    <xf numFmtId="185" fontId="8" fillId="0" borderId="38" xfId="0" applyNumberFormat="1" applyFont="1" applyBorder="1" applyAlignment="1">
      <alignment horizontal="center" vertical="center"/>
    </xf>
    <xf numFmtId="185" fontId="8" fillId="0" borderId="39" xfId="0" applyNumberFormat="1" applyFont="1" applyBorder="1" applyAlignment="1">
      <alignment horizontal="center" vertical="center"/>
    </xf>
    <xf numFmtId="185" fontId="8" fillId="0" borderId="29" xfId="0" applyNumberFormat="1" applyFont="1" applyBorder="1" applyAlignment="1">
      <alignment horizontal="center" vertical="center"/>
    </xf>
    <xf numFmtId="185" fontId="8" fillId="0" borderId="32" xfId="0" applyNumberFormat="1" applyFont="1" applyBorder="1" applyAlignment="1">
      <alignment horizontal="center" vertical="center"/>
    </xf>
    <xf numFmtId="185" fontId="8" fillId="0" borderId="91" xfId="0" applyNumberFormat="1" applyFont="1" applyBorder="1" applyAlignment="1">
      <alignment horizontal="center" vertical="center"/>
    </xf>
    <xf numFmtId="185" fontId="8" fillId="0" borderId="45" xfId="0" applyNumberFormat="1" applyFont="1" applyBorder="1" applyAlignment="1">
      <alignment horizontal="center" vertical="center"/>
    </xf>
    <xf numFmtId="185" fontId="8" fillId="0" borderId="49" xfId="0" applyNumberFormat="1" applyFont="1" applyBorder="1" applyAlignment="1">
      <alignment horizontal="center" vertical="center"/>
    </xf>
    <xf numFmtId="185" fontId="8" fillId="0" borderId="90" xfId="0" applyNumberFormat="1" applyFont="1" applyBorder="1" applyAlignment="1">
      <alignment horizontal="center" vertical="center"/>
    </xf>
    <xf numFmtId="185" fontId="8" fillId="0" borderId="15" xfId="0" applyNumberFormat="1" applyFont="1" applyBorder="1" applyAlignment="1">
      <alignment horizontal="center" vertical="center"/>
    </xf>
    <xf numFmtId="185" fontId="8" fillId="0" borderId="1" xfId="0" applyNumberFormat="1" applyFont="1" applyBorder="1" applyAlignment="1">
      <alignment horizontal="center" vertical="center"/>
    </xf>
    <xf numFmtId="185" fontId="8" fillId="0" borderId="34" xfId="0" applyNumberFormat="1" applyFont="1" applyBorder="1" applyAlignment="1">
      <alignment horizontal="center" vertical="center"/>
    </xf>
    <xf numFmtId="176" fontId="8" fillId="0" borderId="128" xfId="0" applyNumberFormat="1" applyFont="1" applyBorder="1" applyAlignment="1">
      <alignment horizontal="center" vertical="center"/>
    </xf>
    <xf numFmtId="185" fontId="8" fillId="0" borderId="75" xfId="0" applyNumberFormat="1" applyFont="1" applyBorder="1" applyAlignment="1">
      <alignment horizontal="center" vertical="center"/>
    </xf>
    <xf numFmtId="185" fontId="8" fillId="0" borderId="2" xfId="0" applyNumberFormat="1" applyFont="1" applyBorder="1" applyAlignment="1">
      <alignment horizontal="center" vertical="center"/>
    </xf>
    <xf numFmtId="185" fontId="8" fillId="0" borderId="53" xfId="0" applyNumberFormat="1" applyFont="1" applyBorder="1" applyAlignment="1">
      <alignment horizontal="center" vertical="center"/>
    </xf>
    <xf numFmtId="185" fontId="8" fillId="0" borderId="30" xfId="0" applyNumberFormat="1" applyFont="1" applyBorder="1" applyAlignment="1">
      <alignment horizontal="center" vertical="center"/>
    </xf>
    <xf numFmtId="185" fontId="8" fillId="0" borderId="89" xfId="0" applyNumberFormat="1" applyFont="1" applyBorder="1" applyAlignment="1">
      <alignment horizontal="center" vertical="center"/>
    </xf>
    <xf numFmtId="185" fontId="8" fillId="0" borderId="14" xfId="0" applyNumberFormat="1" applyFont="1" applyBorder="1" applyAlignment="1">
      <alignment horizontal="center" vertical="center"/>
    </xf>
    <xf numFmtId="176" fontId="8" fillId="0" borderId="129" xfId="0" applyNumberFormat="1" applyFont="1" applyBorder="1" applyAlignment="1">
      <alignment horizontal="center" vertical="center"/>
    </xf>
    <xf numFmtId="184" fontId="8" fillId="0" borderId="10" xfId="0" applyNumberFormat="1" applyFont="1" applyBorder="1" applyAlignment="1">
      <alignment vertical="center"/>
    </xf>
    <xf numFmtId="184" fontId="8" fillId="0" borderId="33" xfId="0" applyNumberFormat="1" applyFont="1" applyBorder="1" applyAlignment="1">
      <alignment vertical="center"/>
    </xf>
    <xf numFmtId="184" fontId="8" fillId="0" borderId="9" xfId="0" applyNumberFormat="1" applyFont="1" applyBorder="1" applyAlignment="1">
      <alignment vertical="center"/>
    </xf>
    <xf numFmtId="184" fontId="8" fillId="0" borderId="35" xfId="0" applyNumberFormat="1" applyFont="1" applyBorder="1" applyAlignment="1">
      <alignment vertical="center"/>
    </xf>
    <xf numFmtId="184" fontId="8" fillId="0" borderId="32" xfId="0" applyNumberFormat="1" applyFont="1" applyBorder="1" applyAlignment="1">
      <alignment vertical="center"/>
    </xf>
    <xf numFmtId="184" fontId="8" fillId="0" borderId="91" xfId="0" applyNumberFormat="1" applyFont="1" applyBorder="1" applyAlignment="1">
      <alignment vertical="center"/>
    </xf>
    <xf numFmtId="184" fontId="8" fillId="0" borderId="48" xfId="0" applyNumberFormat="1" applyFont="1" applyBorder="1" applyAlignment="1">
      <alignment vertical="center"/>
    </xf>
    <xf numFmtId="184" fontId="8" fillId="0" borderId="49" xfId="0" applyNumberFormat="1" applyFont="1" applyBorder="1" applyAlignment="1">
      <alignment vertical="center"/>
    </xf>
    <xf numFmtId="184" fontId="8" fillId="0" borderId="90" xfId="0" applyNumberFormat="1" applyFont="1" applyBorder="1" applyAlignment="1">
      <alignment vertical="center"/>
    </xf>
    <xf numFmtId="184" fontId="8" fillId="0" borderId="16" xfId="0" applyNumberFormat="1" applyFont="1" applyBorder="1" applyAlignment="1">
      <alignment vertical="center"/>
    </xf>
    <xf numFmtId="184" fontId="8" fillId="0" borderId="1" xfId="0" applyNumberFormat="1" applyFont="1" applyBorder="1" applyAlignment="1">
      <alignment vertical="center"/>
    </xf>
    <xf numFmtId="184" fontId="8" fillId="0" borderId="34" xfId="0" applyNumberFormat="1" applyFont="1" applyBorder="1" applyAlignment="1">
      <alignment vertical="center"/>
    </xf>
    <xf numFmtId="0" fontId="17" fillId="0" borderId="97" xfId="0" applyFont="1" applyBorder="1" applyAlignment="1">
      <alignment horizontal="centerContinuous" vertical="center"/>
    </xf>
    <xf numFmtId="0" fontId="17" fillId="0" borderId="98" xfId="0" applyFont="1" applyBorder="1" applyAlignment="1">
      <alignment horizontal="centerContinuous" vertical="center"/>
    </xf>
    <xf numFmtId="184" fontId="17" fillId="0" borderId="3" xfId="0" applyNumberFormat="1" applyFont="1" applyBorder="1" applyAlignment="1">
      <alignment vertical="center"/>
    </xf>
    <xf numFmtId="184" fontId="17" fillId="0" borderId="33" xfId="0" applyNumberFormat="1" applyFont="1" applyBorder="1" applyAlignment="1">
      <alignment vertical="center"/>
    </xf>
    <xf numFmtId="184" fontId="17" fillId="0" borderId="37" xfId="0" applyNumberFormat="1" applyFont="1" applyBorder="1" applyAlignment="1">
      <alignment vertical="center"/>
    </xf>
    <xf numFmtId="184" fontId="17" fillId="0" borderId="39" xfId="0" applyNumberFormat="1" applyFont="1" applyBorder="1" applyAlignment="1">
      <alignment vertical="center"/>
    </xf>
    <xf numFmtId="184" fontId="17" fillId="0" borderId="77" xfId="0" applyNumberFormat="1" applyFont="1" applyBorder="1" applyAlignment="1">
      <alignment vertical="center"/>
    </xf>
    <xf numFmtId="184" fontId="17" fillId="0" borderId="93" xfId="0" applyNumberFormat="1" applyFont="1" applyBorder="1" applyAlignment="1">
      <alignment vertical="center"/>
    </xf>
    <xf numFmtId="184" fontId="17" fillId="0" borderId="15" xfId="0" applyNumberFormat="1" applyFont="1" applyBorder="1" applyAlignment="1">
      <alignment vertical="center"/>
    </xf>
    <xf numFmtId="184" fontId="17" fillId="0" borderId="34" xfId="0" applyNumberFormat="1" applyFont="1" applyBorder="1" applyAlignment="1">
      <alignment vertical="center"/>
    </xf>
    <xf numFmtId="184" fontId="17" fillId="0" borderId="29" xfId="0" applyNumberFormat="1" applyFont="1" applyBorder="1" applyAlignment="1">
      <alignment vertical="center"/>
    </xf>
    <xf numFmtId="184" fontId="17" fillId="0" borderId="45" xfId="0" applyNumberFormat="1" applyFont="1" applyBorder="1" applyAlignment="1">
      <alignment vertical="center"/>
    </xf>
    <xf numFmtId="184" fontId="17" fillId="0" borderId="91" xfId="0" applyNumberFormat="1" applyFont="1" applyBorder="1" applyAlignment="1">
      <alignment vertical="center"/>
    </xf>
    <xf numFmtId="184" fontId="17" fillId="0" borderId="90" xfId="0" applyNumberFormat="1" applyFont="1" applyBorder="1" applyAlignment="1">
      <alignment vertical="center"/>
    </xf>
    <xf numFmtId="0" fontId="17" fillId="0" borderId="128" xfId="0" applyFont="1" applyBorder="1" applyAlignment="1">
      <alignment horizontal="centerContinuous" vertical="center"/>
    </xf>
    <xf numFmtId="184" fontId="17" fillId="0" borderId="2" xfId="0" applyNumberFormat="1" applyFont="1" applyBorder="1" applyAlignment="1">
      <alignment vertical="center"/>
    </xf>
    <xf numFmtId="184" fontId="17" fillId="0" borderId="30" xfId="0" applyNumberFormat="1" applyFont="1" applyBorder="1" applyAlignment="1">
      <alignment vertical="center"/>
    </xf>
    <xf numFmtId="202" fontId="17" fillId="0" borderId="3" xfId="0" applyNumberFormat="1" applyFont="1" applyBorder="1" applyAlignment="1">
      <alignment vertical="center"/>
    </xf>
    <xf numFmtId="202" fontId="17" fillId="0" borderId="2" xfId="0" applyNumberFormat="1" applyFont="1" applyBorder="1" applyAlignment="1">
      <alignment vertical="center"/>
    </xf>
    <xf numFmtId="202" fontId="17" fillId="0" borderId="15" xfId="0" applyNumberFormat="1" applyFont="1" applyBorder="1" applyAlignment="1">
      <alignment vertical="center"/>
    </xf>
    <xf numFmtId="202" fontId="17" fillId="0" borderId="14" xfId="0" applyNumberFormat="1" applyFont="1" applyBorder="1" applyAlignment="1">
      <alignment vertical="center"/>
    </xf>
    <xf numFmtId="0" fontId="17" fillId="0" borderId="129" xfId="0" applyFont="1" applyBorder="1" applyAlignment="1">
      <alignment horizontal="centerContinuous" vertical="center"/>
    </xf>
    <xf numFmtId="184" fontId="17" fillId="0" borderId="10" xfId="0" applyNumberFormat="1" applyFont="1" applyBorder="1" applyAlignment="1">
      <alignment vertical="center"/>
    </xf>
    <xf numFmtId="184" fontId="17" fillId="0" borderId="121" xfId="0" applyNumberFormat="1" applyFont="1" applyBorder="1" applyAlignment="1">
      <alignment vertical="center"/>
    </xf>
    <xf numFmtId="184" fontId="17" fillId="0" borderId="48" xfId="0" applyNumberFormat="1" applyFont="1" applyBorder="1" applyAlignment="1">
      <alignment vertical="center"/>
    </xf>
    <xf numFmtId="184" fontId="17" fillId="0" borderId="16" xfId="0" applyNumberFormat="1" applyFont="1" applyBorder="1" applyAlignment="1">
      <alignment vertical="center"/>
    </xf>
    <xf numFmtId="184" fontId="17" fillId="0" borderId="89" xfId="0" applyNumberFormat="1" applyFont="1" applyBorder="1" applyAlignment="1">
      <alignment vertical="center"/>
    </xf>
    <xf numFmtId="184" fontId="17" fillId="0" borderId="14" xfId="0" applyNumberFormat="1" applyFont="1" applyBorder="1" applyAlignment="1">
      <alignment vertical="center"/>
    </xf>
    <xf numFmtId="218" fontId="3" fillId="0" borderId="25" xfId="0" applyNumberFormat="1" applyFont="1" applyBorder="1" applyAlignment="1">
      <alignment vertical="center"/>
    </xf>
    <xf numFmtId="218" fontId="3" fillId="0" borderId="21" xfId="0" applyNumberFormat="1" applyFont="1" applyBorder="1" applyAlignment="1">
      <alignment vertical="center"/>
    </xf>
    <xf numFmtId="218" fontId="3" fillId="0" borderId="23" xfId="0" applyNumberFormat="1" applyFont="1" applyBorder="1" applyAlignment="1">
      <alignment vertical="center"/>
    </xf>
    <xf numFmtId="193" fontId="3" fillId="0" borderId="7" xfId="3" applyNumberFormat="1" applyFont="1" applyBorder="1" applyAlignment="1">
      <alignment horizontal="right" vertical="center"/>
    </xf>
    <xf numFmtId="218" fontId="3" fillId="0" borderId="28" xfId="0" quotePrefix="1" applyNumberFormat="1" applyFont="1" applyBorder="1" applyAlignment="1">
      <alignment horizontal="right" vertical="center"/>
    </xf>
    <xf numFmtId="218" fontId="3" fillId="0" borderId="21" xfId="0" applyNumberFormat="1" applyFont="1" applyBorder="1" applyAlignment="1">
      <alignment horizontal="right" vertical="center"/>
    </xf>
    <xf numFmtId="218" fontId="3" fillId="0" borderId="23" xfId="0" applyNumberFormat="1" applyFont="1" applyBorder="1" applyAlignment="1">
      <alignment horizontal="right" vertical="center"/>
    </xf>
    <xf numFmtId="193" fontId="3" fillId="0" borderId="20" xfId="3" applyNumberFormat="1" applyFont="1" applyBorder="1" applyAlignment="1">
      <alignment horizontal="right" vertical="center"/>
    </xf>
    <xf numFmtId="193" fontId="3" fillId="0" borderId="22" xfId="3" applyNumberFormat="1" applyFont="1" applyBorder="1" applyAlignment="1">
      <alignment horizontal="right" vertical="center"/>
    </xf>
    <xf numFmtId="218" fontId="3" fillId="0" borderId="25" xfId="0" applyNumberFormat="1" applyFont="1" applyBorder="1" applyAlignment="1">
      <alignment horizontal="right" vertical="center"/>
    </xf>
    <xf numFmtId="218" fontId="3" fillId="0" borderId="27" xfId="0" applyNumberFormat="1" applyFont="1" applyBorder="1" applyAlignment="1">
      <alignment horizontal="right" vertical="center"/>
    </xf>
    <xf numFmtId="218" fontId="3" fillId="0" borderId="28" xfId="0" applyNumberFormat="1" applyFont="1" applyBorder="1" applyAlignment="1">
      <alignment horizontal="right" vertical="center"/>
    </xf>
    <xf numFmtId="193" fontId="3" fillId="0" borderId="21" xfId="0" applyNumberFormat="1" applyFont="1" applyBorder="1" applyAlignment="1">
      <alignment horizontal="right" vertical="center"/>
    </xf>
    <xf numFmtId="193" fontId="3" fillId="0" borderId="27" xfId="3" applyNumberFormat="1" applyFont="1" applyBorder="1" applyAlignment="1">
      <alignment horizontal="right" vertical="center"/>
    </xf>
    <xf numFmtId="218" fontId="3" fillId="0" borderId="27" xfId="0" applyNumberFormat="1" applyFont="1" applyBorder="1" applyAlignment="1">
      <alignment vertical="center"/>
    </xf>
    <xf numFmtId="227" fontId="3" fillId="0" borderId="23" xfId="0" applyNumberFormat="1" applyFont="1" applyBorder="1" applyAlignment="1">
      <alignment horizontal="right" vertical="center"/>
    </xf>
    <xf numFmtId="0" fontId="8" fillId="0" borderId="63" xfId="0" applyFont="1" applyBorder="1" applyAlignment="1">
      <alignment horizontal="center" vertical="center"/>
    </xf>
    <xf numFmtId="0" fontId="8" fillId="0" borderId="62" xfId="0" applyFont="1" applyFill="1" applyBorder="1" applyAlignment="1">
      <alignment horizontal="center" vertical="center"/>
    </xf>
    <xf numFmtId="0" fontId="8" fillId="0" borderId="84" xfId="0" applyFont="1" applyBorder="1" applyAlignment="1">
      <alignment horizontal="center" vertical="center"/>
    </xf>
    <xf numFmtId="41" fontId="8" fillId="0" borderId="21" xfId="0" applyNumberFormat="1" applyFont="1" applyBorder="1" applyAlignment="1">
      <alignment vertical="center"/>
    </xf>
    <xf numFmtId="41" fontId="8" fillId="0" borderId="23" xfId="0" applyNumberFormat="1" applyFont="1" applyBorder="1" applyAlignment="1">
      <alignment vertical="center"/>
    </xf>
    <xf numFmtId="206" fontId="8" fillId="0" borderId="7" xfId="0" applyNumberFormat="1" applyFont="1" applyBorder="1" applyAlignment="1">
      <alignment vertical="center"/>
    </xf>
    <xf numFmtId="206" fontId="8" fillId="0" borderId="8" xfId="0" applyNumberFormat="1" applyFont="1" applyFill="1" applyBorder="1" applyAlignment="1">
      <alignment vertical="center"/>
    </xf>
    <xf numFmtId="206" fontId="8" fillId="0" borderId="13" xfId="0" applyNumberFormat="1" applyFont="1" applyFill="1" applyBorder="1" applyAlignment="1">
      <alignment vertical="center"/>
    </xf>
    <xf numFmtId="192" fontId="8" fillId="0" borderId="49" xfId="0" applyNumberFormat="1" applyFont="1" applyBorder="1" applyAlignment="1">
      <alignment vertical="center"/>
    </xf>
    <xf numFmtId="41" fontId="8" fillId="0" borderId="4" xfId="0" applyNumberFormat="1" applyFont="1" applyBorder="1" applyAlignment="1">
      <alignment vertical="center"/>
    </xf>
    <xf numFmtId="41" fontId="8" fillId="0" borderId="1" xfId="0" applyNumberFormat="1" applyFont="1" applyBorder="1" applyAlignment="1">
      <alignment vertical="center"/>
    </xf>
    <xf numFmtId="192" fontId="8" fillId="0" borderId="40" xfId="0" applyNumberFormat="1" applyFont="1" applyBorder="1" applyAlignment="1">
      <alignment vertical="center"/>
    </xf>
    <xf numFmtId="41" fontId="8" fillId="0" borderId="31" xfId="0" applyNumberFormat="1" applyFont="1" applyBorder="1" applyAlignment="1">
      <alignment vertical="center"/>
    </xf>
    <xf numFmtId="41" fontId="8" fillId="0" borderId="42" xfId="0" applyNumberFormat="1" applyFont="1" applyBorder="1" applyAlignment="1">
      <alignment vertical="center"/>
    </xf>
    <xf numFmtId="206" fontId="8" fillId="0" borderId="40" xfId="0" applyNumberFormat="1" applyFont="1" applyFill="1" applyBorder="1" applyAlignment="1">
      <alignment vertical="center"/>
    </xf>
    <xf numFmtId="206" fontId="8" fillId="0" borderId="31" xfId="0" applyNumberFormat="1" applyFont="1" applyFill="1" applyBorder="1" applyAlignment="1">
      <alignment vertical="center"/>
    </xf>
    <xf numFmtId="206" fontId="8" fillId="0" borderId="42" xfId="0" applyNumberFormat="1" applyFont="1" applyFill="1" applyBorder="1" applyAlignment="1">
      <alignment vertical="center"/>
    </xf>
    <xf numFmtId="206" fontId="8" fillId="0" borderId="7" xfId="0" applyNumberFormat="1" applyFont="1" applyFill="1" applyBorder="1" applyAlignment="1">
      <alignment vertical="center"/>
    </xf>
    <xf numFmtId="195" fontId="8" fillId="0" borderId="21" xfId="0" applyNumberFormat="1" applyFont="1" applyFill="1" applyBorder="1" applyAlignment="1">
      <alignment vertical="center"/>
    </xf>
    <xf numFmtId="195" fontId="8" fillId="0" borderId="23" xfId="0" applyNumberFormat="1" applyFont="1" applyFill="1" applyBorder="1" applyAlignment="1">
      <alignment vertical="center"/>
    </xf>
    <xf numFmtId="195" fontId="8" fillId="0" borderId="4" xfId="0" applyNumberFormat="1" applyFont="1" applyFill="1" applyBorder="1" applyAlignment="1">
      <alignment vertical="center"/>
    </xf>
    <xf numFmtId="195" fontId="8" fillId="0" borderId="1" xfId="0" applyNumberFormat="1" applyFont="1" applyFill="1" applyBorder="1" applyAlignment="1">
      <alignment vertical="center"/>
    </xf>
    <xf numFmtId="206" fontId="8" fillId="0" borderId="60" xfId="0" applyNumberFormat="1" applyFont="1" applyBorder="1" applyAlignment="1">
      <alignment vertical="center"/>
    </xf>
    <xf numFmtId="206" fontId="8" fillId="0" borderId="68" xfId="0" applyNumberFormat="1" applyFont="1" applyBorder="1" applyAlignment="1">
      <alignment vertical="center"/>
    </xf>
    <xf numFmtId="197" fontId="8" fillId="0" borderId="68" xfId="0" applyNumberFormat="1" applyFont="1" applyBorder="1" applyAlignment="1">
      <alignment vertical="center"/>
    </xf>
    <xf numFmtId="197" fontId="8" fillId="0" borderId="8" xfId="0" applyNumberFormat="1" applyFont="1" applyBorder="1" applyAlignment="1">
      <alignment vertical="center"/>
    </xf>
    <xf numFmtId="197" fontId="8" fillId="0" borderId="7" xfId="0" applyNumberFormat="1" applyFont="1" applyBorder="1" applyAlignment="1">
      <alignment vertical="center"/>
    </xf>
    <xf numFmtId="197" fontId="8" fillId="0" borderId="13" xfId="0" applyNumberFormat="1" applyFont="1" applyBorder="1" applyAlignment="1">
      <alignment vertical="center"/>
    </xf>
    <xf numFmtId="197" fontId="8" fillId="0" borderId="60" xfId="0" applyNumberFormat="1" applyFont="1" applyBorder="1" applyAlignment="1">
      <alignment vertical="center"/>
    </xf>
    <xf numFmtId="197" fontId="8" fillId="0" borderId="40" xfId="0" applyNumberFormat="1" applyFont="1" applyBorder="1" applyAlignment="1">
      <alignment vertical="center"/>
    </xf>
    <xf numFmtId="197" fontId="8" fillId="0" borderId="31" xfId="0" applyNumberFormat="1" applyFont="1" applyBorder="1" applyAlignment="1">
      <alignment vertical="center"/>
    </xf>
    <xf numFmtId="197" fontId="8" fillId="0" borderId="42" xfId="0" applyNumberFormat="1" applyFont="1" applyBorder="1" applyAlignment="1">
      <alignment vertical="center"/>
    </xf>
    <xf numFmtId="0" fontId="8" fillId="0" borderId="63" xfId="0" quotePrefix="1" applyFont="1" applyBorder="1" applyAlignment="1">
      <alignment horizontal="center" vertical="center"/>
    </xf>
    <xf numFmtId="202" fontId="8" fillId="0" borderId="25" xfId="3" applyNumberFormat="1" applyFont="1" applyBorder="1" applyAlignment="1">
      <alignment vertical="center"/>
    </xf>
    <xf numFmtId="202" fontId="8" fillId="0" borderId="23" xfId="3" applyNumberFormat="1" applyFont="1" applyBorder="1" applyAlignment="1">
      <alignment vertical="center"/>
    </xf>
    <xf numFmtId="0" fontId="8" fillId="0" borderId="84" xfId="0" quotePrefix="1" applyFont="1" applyBorder="1" applyAlignment="1">
      <alignment horizontal="center" vertical="center"/>
    </xf>
    <xf numFmtId="202" fontId="8" fillId="0" borderId="40" xfId="3" applyNumberFormat="1" applyFont="1" applyBorder="1" applyAlignment="1">
      <alignment vertical="center"/>
    </xf>
    <xf numFmtId="202" fontId="8" fillId="0" borderId="42" xfId="3" applyNumberFormat="1" applyFont="1" applyBorder="1" applyAlignment="1">
      <alignment vertical="center"/>
    </xf>
    <xf numFmtId="202" fontId="8" fillId="0" borderId="21" xfId="3" applyNumberFormat="1" applyFont="1" applyBorder="1" applyAlignment="1">
      <alignment vertical="center"/>
    </xf>
    <xf numFmtId="206" fontId="8" fillId="0" borderId="60" xfId="0" quotePrefix="1" applyNumberFormat="1" applyFont="1" applyBorder="1" applyAlignment="1">
      <alignment vertical="center" justifyLastLine="1"/>
    </xf>
    <xf numFmtId="206" fontId="8" fillId="0" borderId="31" xfId="0" applyNumberFormat="1" applyFont="1" applyBorder="1" applyAlignment="1">
      <alignment vertical="center"/>
    </xf>
    <xf numFmtId="206" fontId="8" fillId="0" borderId="31" xfId="0" quotePrefix="1" applyNumberFormat="1" applyFont="1" applyBorder="1" applyAlignment="1">
      <alignment vertical="center"/>
    </xf>
    <xf numFmtId="206" fontId="8" fillId="0" borderId="42" xfId="0" applyNumberFormat="1" applyFont="1" applyBorder="1" applyAlignment="1">
      <alignment vertical="center"/>
    </xf>
    <xf numFmtId="202" fontId="8" fillId="0" borderId="49" xfId="3" applyNumberFormat="1" applyFont="1" applyBorder="1" applyAlignment="1">
      <alignment vertical="center"/>
    </xf>
    <xf numFmtId="202" fontId="8" fillId="0" borderId="1" xfId="3" applyNumberFormat="1" applyFont="1" applyBorder="1" applyAlignment="1">
      <alignment vertical="center"/>
    </xf>
    <xf numFmtId="202" fontId="8" fillId="0" borderId="4" xfId="3" applyNumberFormat="1" applyFont="1" applyBorder="1" applyAlignment="1">
      <alignment vertical="center"/>
    </xf>
    <xf numFmtId="202" fontId="8" fillId="0" borderId="31" xfId="3" applyNumberFormat="1" applyFont="1" applyBorder="1" applyAlignment="1">
      <alignment vertical="center"/>
    </xf>
    <xf numFmtId="202" fontId="8" fillId="0" borderId="25" xfId="3" applyNumberFormat="1" applyFont="1" applyFill="1" applyBorder="1" applyAlignment="1">
      <alignment vertical="center"/>
    </xf>
    <xf numFmtId="202" fontId="8" fillId="0" borderId="40" xfId="3" applyNumberFormat="1" applyFont="1" applyFill="1" applyBorder="1" applyAlignment="1">
      <alignment vertical="center"/>
    </xf>
    <xf numFmtId="206" fontId="8" fillId="0" borderId="40" xfId="3" applyNumberFormat="1" applyFont="1" applyBorder="1" applyAlignment="1">
      <alignment vertical="center"/>
    </xf>
    <xf numFmtId="206" fontId="8" fillId="0" borderId="31" xfId="3" applyNumberFormat="1" applyFont="1" applyBorder="1" applyAlignment="1">
      <alignment vertical="center"/>
    </xf>
    <xf numFmtId="206" fontId="8" fillId="0" borderId="42" xfId="3" applyNumberFormat="1" applyFont="1" applyBorder="1" applyAlignment="1">
      <alignment vertical="center"/>
    </xf>
    <xf numFmtId="206" fontId="8" fillId="0" borderId="41" xfId="0" applyNumberFormat="1" applyFont="1" applyBorder="1" applyAlignment="1">
      <alignment vertical="center"/>
    </xf>
    <xf numFmtId="206" fontId="8" fillId="0" borderId="40" xfId="0" applyNumberFormat="1" applyFont="1" applyBorder="1" applyAlignment="1">
      <alignment vertical="center"/>
    </xf>
    <xf numFmtId="38" fontId="8" fillId="0" borderId="96" xfId="3" applyFont="1" applyBorder="1" applyAlignment="1">
      <alignment horizontal="center" vertical="center"/>
    </xf>
    <xf numFmtId="202" fontId="8" fillId="0" borderId="76" xfId="3" applyNumberFormat="1" applyFont="1" applyBorder="1" applyAlignment="1">
      <alignment vertical="center"/>
    </xf>
    <xf numFmtId="187" fontId="8" fillId="0" borderId="77" xfId="0" applyNumberFormat="1" applyFont="1" applyBorder="1" applyAlignment="1">
      <alignment vertical="center"/>
    </xf>
    <xf numFmtId="187" fontId="8" fillId="0" borderId="76" xfId="0" applyNumberFormat="1" applyFont="1" applyBorder="1" applyAlignment="1">
      <alignment vertical="center"/>
    </xf>
    <xf numFmtId="187" fontId="8" fillId="0" borderId="93" xfId="0" applyNumberFormat="1" applyFont="1" applyBorder="1" applyAlignment="1">
      <alignment vertical="center"/>
    </xf>
    <xf numFmtId="187" fontId="8" fillId="0" borderId="3" xfId="0" applyNumberFormat="1" applyFont="1" applyBorder="1" applyAlignment="1">
      <alignment vertical="center"/>
    </xf>
    <xf numFmtId="187" fontId="8" fillId="0" borderId="4" xfId="0" applyNumberFormat="1" applyFont="1" applyBorder="1" applyAlignment="1">
      <alignment vertical="center"/>
    </xf>
    <xf numFmtId="187" fontId="8" fillId="0" borderId="33" xfId="0" applyNumberFormat="1" applyFont="1" applyBorder="1" applyAlignment="1">
      <alignment vertical="center"/>
    </xf>
    <xf numFmtId="187" fontId="8" fillId="0" borderId="39" xfId="0" applyNumberFormat="1" applyFont="1" applyBorder="1" applyAlignment="1">
      <alignment vertical="center"/>
    </xf>
    <xf numFmtId="187" fontId="8" fillId="0" borderId="3" xfId="0" applyNumberFormat="1" applyFont="1" applyFill="1" applyBorder="1" applyAlignment="1">
      <alignment vertical="center"/>
    </xf>
    <xf numFmtId="187" fontId="8" fillId="0" borderId="4" xfId="0" applyNumberFormat="1" applyFont="1" applyFill="1" applyBorder="1" applyAlignment="1">
      <alignment vertical="center"/>
    </xf>
    <xf numFmtId="187" fontId="8" fillId="0" borderId="33" xfId="0" applyNumberFormat="1" applyFont="1" applyFill="1" applyBorder="1" applyAlignment="1">
      <alignment vertical="center"/>
    </xf>
    <xf numFmtId="187" fontId="8" fillId="0" borderId="15" xfId="0" applyNumberFormat="1" applyFont="1" applyBorder="1" applyAlignment="1">
      <alignment vertical="center"/>
    </xf>
    <xf numFmtId="187" fontId="8" fillId="0" borderId="1" xfId="0" applyNumberFormat="1" applyFont="1" applyBorder="1" applyAlignment="1">
      <alignment vertical="center"/>
    </xf>
    <xf numFmtId="187" fontId="8" fillId="0" borderId="34" xfId="0" applyNumberFormat="1" applyFont="1" applyBorder="1" applyAlignment="1">
      <alignment vertical="center"/>
    </xf>
    <xf numFmtId="187" fontId="8" fillId="0" borderId="33" xfId="0" applyNumberFormat="1" applyFont="1" applyBorder="1" applyAlignment="1">
      <alignment horizontal="right" vertical="center"/>
    </xf>
    <xf numFmtId="187" fontId="8" fillId="0" borderId="19" xfId="0" applyNumberFormat="1" applyFont="1" applyBorder="1" applyAlignment="1">
      <alignment vertical="center"/>
    </xf>
    <xf numFmtId="187" fontId="8" fillId="0" borderId="35" xfId="0" applyNumberFormat="1" applyFont="1" applyBorder="1" applyAlignment="1">
      <alignment vertical="center"/>
    </xf>
    <xf numFmtId="0" fontId="8" fillId="0" borderId="128" xfId="0" applyFont="1" applyBorder="1" applyAlignment="1">
      <alignment horizontal="center" vertical="center"/>
    </xf>
    <xf numFmtId="187" fontId="8" fillId="0" borderId="75" xfId="0" applyNumberFormat="1" applyFont="1" applyBorder="1" applyAlignment="1">
      <alignment vertical="center"/>
    </xf>
    <xf numFmtId="187" fontId="8" fillId="0" borderId="2" xfId="0" applyNumberFormat="1" applyFont="1" applyBorder="1" applyAlignment="1">
      <alignment vertical="center"/>
    </xf>
    <xf numFmtId="187" fontId="8" fillId="0" borderId="9" xfId="0" applyNumberFormat="1" applyFont="1" applyBorder="1" applyAlignment="1">
      <alignment vertical="center"/>
    </xf>
    <xf numFmtId="187" fontId="8" fillId="0" borderId="18" xfId="0" applyNumberFormat="1" applyFont="1" applyBorder="1" applyAlignment="1">
      <alignment vertical="center"/>
    </xf>
    <xf numFmtId="187" fontId="8" fillId="0" borderId="14" xfId="0" applyNumberFormat="1" applyFont="1" applyBorder="1" applyAlignment="1">
      <alignment vertical="center"/>
    </xf>
    <xf numFmtId="0" fontId="8" fillId="0" borderId="129" xfId="0" applyFont="1" applyBorder="1" applyAlignment="1">
      <alignment horizontal="center" vertical="center"/>
    </xf>
    <xf numFmtId="187" fontId="8" fillId="0" borderId="102" xfId="0" applyNumberFormat="1" applyFont="1" applyBorder="1" applyAlignment="1">
      <alignment vertical="center"/>
    </xf>
    <xf numFmtId="187" fontId="8" fillId="0" borderId="10" xfId="0" applyNumberFormat="1" applyFont="1" applyBorder="1" applyAlignment="1">
      <alignment vertical="center"/>
    </xf>
    <xf numFmtId="187" fontId="8" fillId="0" borderId="12" xfId="0" applyNumberFormat="1" applyFont="1" applyBorder="1" applyAlignment="1">
      <alignment vertical="center"/>
    </xf>
    <xf numFmtId="187" fontId="8" fillId="0" borderId="16" xfId="0" applyNumberFormat="1" applyFont="1" applyBorder="1" applyAlignment="1">
      <alignment vertical="center"/>
    </xf>
    <xf numFmtId="187" fontId="33" fillId="0" borderId="77" xfId="9" applyNumberFormat="1" applyFont="1" applyFill="1" applyBorder="1" applyAlignment="1">
      <alignment horizontal="right" vertical="center"/>
    </xf>
    <xf numFmtId="187" fontId="33" fillId="0" borderId="76" xfId="9" applyNumberFormat="1" applyFont="1" applyFill="1" applyBorder="1" applyAlignment="1">
      <alignment horizontal="right" vertical="center"/>
    </xf>
    <xf numFmtId="195" fontId="33" fillId="0" borderId="76" xfId="9" applyNumberFormat="1" applyFont="1" applyFill="1" applyBorder="1" applyAlignment="1">
      <alignment horizontal="right" vertical="center"/>
    </xf>
    <xf numFmtId="195" fontId="33" fillId="0" borderId="75" xfId="9" applyNumberFormat="1" applyFont="1" applyFill="1" applyBorder="1" applyAlignment="1">
      <alignment horizontal="right" vertical="center"/>
    </xf>
    <xf numFmtId="187" fontId="33" fillId="0" borderId="3" xfId="9" applyNumberFormat="1" applyFont="1" applyFill="1" applyBorder="1" applyAlignment="1">
      <alignment horizontal="right" vertical="center"/>
    </xf>
    <xf numFmtId="187" fontId="33" fillId="0" borderId="4" xfId="9" applyNumberFormat="1" applyFont="1" applyFill="1" applyBorder="1" applyAlignment="1">
      <alignment horizontal="right" vertical="center"/>
    </xf>
    <xf numFmtId="195" fontId="33" fillId="0" borderId="4" xfId="9" applyNumberFormat="1" applyFont="1" applyFill="1" applyBorder="1" applyAlignment="1">
      <alignment horizontal="right" vertical="center"/>
    </xf>
    <xf numFmtId="195" fontId="33" fillId="0" borderId="2" xfId="9" applyNumberFormat="1" applyFont="1" applyFill="1" applyBorder="1" applyAlignment="1">
      <alignment horizontal="right" vertical="center"/>
    </xf>
    <xf numFmtId="187" fontId="33" fillId="0" borderId="15" xfId="9" applyNumberFormat="1" applyFont="1" applyFill="1" applyBorder="1" applyAlignment="1">
      <alignment horizontal="right" vertical="center"/>
    </xf>
    <xf numFmtId="187" fontId="33" fillId="0" borderId="1" xfId="9" applyNumberFormat="1" applyFont="1" applyFill="1" applyBorder="1" applyAlignment="1">
      <alignment horizontal="right" vertical="center"/>
    </xf>
    <xf numFmtId="195" fontId="33" fillId="0" borderId="1" xfId="9" applyNumberFormat="1" applyFont="1" applyFill="1" applyBorder="1" applyAlignment="1">
      <alignment horizontal="right" vertical="center"/>
    </xf>
    <xf numFmtId="195" fontId="33" fillId="0" borderId="14" xfId="9" applyNumberFormat="1" applyFont="1" applyFill="1" applyBorder="1" applyAlignment="1">
      <alignment horizontal="right" vertical="center"/>
    </xf>
    <xf numFmtId="0" fontId="8" fillId="0" borderId="97"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128" xfId="0" applyFont="1" applyBorder="1" applyAlignment="1">
      <alignment horizontal="center" vertical="center" wrapText="1"/>
    </xf>
    <xf numFmtId="187" fontId="8" fillId="0" borderId="97" xfId="0" applyNumberFormat="1" applyFont="1" applyFill="1" applyBorder="1" applyAlignment="1">
      <alignment vertical="center"/>
    </xf>
    <xf numFmtId="187" fontId="8" fillId="0" borderId="96" xfId="0" applyNumberFormat="1" applyFont="1" applyFill="1" applyBorder="1" applyAlignment="1">
      <alignment vertical="center"/>
    </xf>
    <xf numFmtId="187" fontId="8" fillId="0" borderId="98" xfId="0" applyNumberFormat="1" applyFont="1" applyFill="1" applyBorder="1" applyAlignment="1">
      <alignment vertical="center"/>
    </xf>
    <xf numFmtId="187" fontId="8" fillId="0" borderId="45" xfId="3" applyNumberFormat="1" applyFont="1" applyFill="1" applyBorder="1" applyAlignment="1">
      <alignment vertical="center"/>
    </xf>
    <xf numFmtId="187" fontId="8" fillId="0" borderId="49" xfId="3" applyNumberFormat="1" applyFont="1" applyFill="1" applyBorder="1" applyAlignment="1">
      <alignment vertical="center"/>
    </xf>
    <xf numFmtId="187" fontId="8" fillId="0" borderId="90" xfId="3" applyNumberFormat="1" applyFont="1" applyFill="1" applyBorder="1" applyAlignment="1">
      <alignment vertical="center"/>
    </xf>
    <xf numFmtId="187" fontId="8" fillId="0" borderId="3" xfId="3" applyNumberFormat="1" applyFont="1" applyFill="1" applyBorder="1" applyAlignment="1">
      <alignment vertical="center"/>
    </xf>
    <xf numFmtId="187" fontId="8" fillId="0" borderId="4" xfId="3" applyNumberFormat="1" applyFont="1" applyFill="1" applyBorder="1" applyAlignment="1">
      <alignment vertical="center"/>
    </xf>
    <xf numFmtId="187" fontId="8" fillId="0" borderId="33" xfId="3" applyNumberFormat="1" applyFont="1" applyFill="1" applyBorder="1" applyAlignment="1">
      <alignment vertical="center"/>
    </xf>
    <xf numFmtId="215" fontId="8" fillId="0" borderId="3" xfId="11" applyNumberFormat="1" applyFont="1" applyBorder="1" applyAlignment="1">
      <alignment vertical="center"/>
    </xf>
    <xf numFmtId="215" fontId="8" fillId="0" borderId="4" xfId="11" applyNumberFormat="1" applyFont="1" applyBorder="1" applyAlignment="1">
      <alignment vertical="center"/>
    </xf>
    <xf numFmtId="215" fontId="8" fillId="0" borderId="33" xfId="11" applyNumberFormat="1" applyFont="1" applyBorder="1" applyAlignment="1">
      <alignment vertical="center"/>
    </xf>
    <xf numFmtId="187" fontId="8" fillId="0" borderId="3" xfId="11" applyNumberFormat="1" applyFont="1" applyBorder="1" applyAlignment="1">
      <alignment vertical="center"/>
    </xf>
    <xf numFmtId="187" fontId="8" fillId="0" borderId="4" xfId="11" applyNumberFormat="1" applyFont="1" applyBorder="1" applyAlignment="1">
      <alignment vertical="center"/>
    </xf>
    <xf numFmtId="187" fontId="8" fillId="0" borderId="33" xfId="11" applyNumberFormat="1" applyFont="1" applyBorder="1" applyAlignment="1">
      <alignment vertical="center"/>
    </xf>
    <xf numFmtId="187" fontId="8" fillId="0" borderId="33" xfId="3" applyNumberFormat="1" applyFont="1" applyBorder="1" applyAlignment="1">
      <alignment vertical="center"/>
    </xf>
    <xf numFmtId="187" fontId="8" fillId="0" borderId="19" xfId="0" applyNumberFormat="1" applyFont="1" applyFill="1" applyBorder="1" applyAlignment="1">
      <alignment vertical="center"/>
    </xf>
    <xf numFmtId="187" fontId="8" fillId="0" borderId="9" xfId="0" applyNumberFormat="1" applyFont="1" applyFill="1" applyBorder="1" applyAlignment="1">
      <alignment vertical="center"/>
    </xf>
    <xf numFmtId="187" fontId="8" fillId="0" borderId="35" xfId="0" applyNumberFormat="1" applyFont="1" applyFill="1" applyBorder="1" applyAlignment="1">
      <alignment vertical="center"/>
    </xf>
    <xf numFmtId="187" fontId="8" fillId="0" borderId="15" xfId="0" applyNumberFormat="1" applyFont="1" applyFill="1" applyBorder="1" applyAlignment="1">
      <alignment vertical="center"/>
    </xf>
    <xf numFmtId="187" fontId="8" fillId="0" borderId="1" xfId="0" applyNumberFormat="1" applyFont="1" applyFill="1" applyBorder="1" applyAlignment="1">
      <alignment vertical="center"/>
    </xf>
    <xf numFmtId="187" fontId="8" fillId="0" borderId="34" xfId="0" applyNumberFormat="1" applyFont="1" applyFill="1" applyBorder="1" applyAlignment="1">
      <alignment vertical="center"/>
    </xf>
    <xf numFmtId="187" fontId="8" fillId="0" borderId="128" xfId="0" applyNumberFormat="1" applyFont="1" applyFill="1" applyBorder="1" applyAlignment="1">
      <alignment vertical="center"/>
    </xf>
    <xf numFmtId="187" fontId="8" fillId="0" borderId="89" xfId="3" applyNumberFormat="1" applyFont="1" applyFill="1" applyBorder="1" applyAlignment="1">
      <alignment vertical="center"/>
    </xf>
    <xf numFmtId="187" fontId="8" fillId="0" borderId="2" xfId="3" applyNumberFormat="1" applyFont="1" applyFill="1" applyBorder="1" applyAlignment="1">
      <alignment vertical="center"/>
    </xf>
    <xf numFmtId="187" fontId="8" fillId="0" borderId="2" xfId="11" applyNumberFormat="1" applyFont="1" applyBorder="1" applyAlignment="1">
      <alignment vertical="center"/>
    </xf>
    <xf numFmtId="187" fontId="8" fillId="0" borderId="2" xfId="0" applyNumberFormat="1" applyFont="1" applyFill="1" applyBorder="1" applyAlignment="1">
      <alignment vertical="center"/>
    </xf>
    <xf numFmtId="187" fontId="8" fillId="0" borderId="18" xfId="0" applyNumberFormat="1" applyFont="1" applyFill="1" applyBorder="1" applyAlignment="1">
      <alignment vertical="center"/>
    </xf>
    <xf numFmtId="187" fontId="8" fillId="0" borderId="14" xfId="0" applyNumberFormat="1" applyFont="1" applyFill="1" applyBorder="1" applyAlignment="1">
      <alignment vertical="center"/>
    </xf>
    <xf numFmtId="190" fontId="8" fillId="0" borderId="45" xfId="0" applyNumberFormat="1" applyFont="1" applyFill="1" applyBorder="1" applyAlignment="1">
      <alignment vertical="center"/>
    </xf>
    <xf numFmtId="190" fontId="8" fillId="0" borderId="49" xfId="0" applyNumberFormat="1" applyFont="1" applyFill="1" applyBorder="1" applyAlignment="1">
      <alignment vertical="center"/>
    </xf>
    <xf numFmtId="190" fontId="8" fillId="0" borderId="90" xfId="0" applyNumberFormat="1" applyFont="1" applyFill="1" applyBorder="1" applyAlignment="1">
      <alignment vertical="center"/>
    </xf>
    <xf numFmtId="190" fontId="8" fillId="0" borderId="3" xfId="0" applyNumberFormat="1" applyFont="1" applyFill="1" applyBorder="1" applyAlignment="1">
      <alignment vertical="center"/>
    </xf>
    <xf numFmtId="190" fontId="8" fillId="0" borderId="4" xfId="0" applyNumberFormat="1" applyFont="1" applyFill="1" applyBorder="1" applyAlignment="1">
      <alignment vertical="center"/>
    </xf>
    <xf numFmtId="190" fontId="8" fillId="0" borderId="33" xfId="0" applyNumberFormat="1" applyFont="1" applyFill="1" applyBorder="1" applyAlignment="1">
      <alignment vertical="center"/>
    </xf>
    <xf numFmtId="190" fontId="8" fillId="0" borderId="19" xfId="0" applyNumberFormat="1" applyFont="1" applyFill="1" applyBorder="1" applyAlignment="1">
      <alignment vertical="center"/>
    </xf>
    <xf numFmtId="190" fontId="8" fillId="0" borderId="9" xfId="0" applyNumberFormat="1" applyFont="1" applyFill="1" applyBorder="1" applyAlignment="1">
      <alignment vertical="center"/>
    </xf>
    <xf numFmtId="190" fontId="8" fillId="0" borderId="35" xfId="0" applyNumberFormat="1" applyFont="1" applyFill="1" applyBorder="1" applyAlignment="1">
      <alignment vertical="center"/>
    </xf>
    <xf numFmtId="190" fontId="8" fillId="0" borderId="15" xfId="0" applyNumberFormat="1" applyFont="1" applyFill="1" applyBorder="1" applyAlignment="1">
      <alignment vertical="center"/>
    </xf>
    <xf numFmtId="190" fontId="8" fillId="0" borderId="1" xfId="0" applyNumberFormat="1" applyFont="1" applyFill="1" applyBorder="1" applyAlignment="1">
      <alignment vertical="center"/>
    </xf>
    <xf numFmtId="190" fontId="8" fillId="0" borderId="34" xfId="0" applyNumberFormat="1" applyFont="1" applyFill="1" applyBorder="1" applyAlignment="1">
      <alignment vertical="center"/>
    </xf>
    <xf numFmtId="0" fontId="8" fillId="0" borderId="86" xfId="0" applyFont="1" applyBorder="1" applyAlignment="1">
      <alignment horizontal="center" vertical="center"/>
    </xf>
    <xf numFmtId="0" fontId="8" fillId="0" borderId="85" xfId="0" applyFont="1" applyBorder="1" applyAlignment="1">
      <alignment horizontal="center" vertical="center" wrapText="1"/>
    </xf>
    <xf numFmtId="0" fontId="8" fillId="0" borderId="14" xfId="0" applyFont="1" applyBorder="1" applyAlignment="1">
      <alignment horizontal="distributed" vertical="center"/>
    </xf>
    <xf numFmtId="0" fontId="8" fillId="0" borderId="29" xfId="0" applyFont="1" applyBorder="1" applyAlignment="1">
      <alignment horizontal="center" vertical="center"/>
    </xf>
    <xf numFmtId="0" fontId="8" fillId="0" borderId="91" xfId="0" applyFont="1" applyBorder="1" applyAlignment="1">
      <alignment horizontal="center" vertical="center"/>
    </xf>
    <xf numFmtId="187" fontId="8" fillId="0" borderId="45" xfId="0" applyNumberFormat="1" applyFont="1" applyBorder="1" applyAlignment="1">
      <alignment horizontal="right" vertical="center"/>
    </xf>
    <xf numFmtId="187" fontId="8" fillId="0" borderId="90" xfId="0" applyNumberFormat="1" applyFont="1" applyBorder="1" applyAlignment="1">
      <alignment horizontal="right" vertical="center"/>
    </xf>
    <xf numFmtId="187" fontId="8" fillId="0" borderId="3" xfId="0" applyNumberFormat="1" applyFont="1" applyBorder="1" applyAlignment="1">
      <alignment horizontal="right" vertical="center"/>
    </xf>
    <xf numFmtId="187" fontId="8" fillId="0" borderId="15" xfId="0" applyNumberFormat="1" applyFont="1" applyBorder="1" applyAlignment="1">
      <alignment horizontal="right" vertical="center"/>
    </xf>
    <xf numFmtId="187" fontId="8" fillId="0" borderId="34" xfId="0" applyNumberFormat="1" applyFont="1" applyBorder="1" applyAlignment="1">
      <alignment horizontal="right" vertical="center"/>
    </xf>
    <xf numFmtId="0" fontId="8" fillId="0" borderId="30" xfId="0" applyFont="1" applyBorder="1" applyAlignment="1">
      <alignment horizontal="center" vertical="center"/>
    </xf>
    <xf numFmtId="0" fontId="8" fillId="0" borderId="121" xfId="0" applyFont="1" applyBorder="1" applyAlignment="1">
      <alignment horizontal="center" vertical="center"/>
    </xf>
    <xf numFmtId="193" fontId="8" fillId="0" borderId="45" xfId="0" applyNumberFormat="1" applyFont="1" applyBorder="1" applyAlignment="1">
      <alignment horizontal="right" vertical="center"/>
    </xf>
    <xf numFmtId="193" fontId="8" fillId="0" borderId="89" xfId="0" applyNumberFormat="1" applyFont="1" applyBorder="1" applyAlignment="1">
      <alignment horizontal="right" vertical="center"/>
    </xf>
    <xf numFmtId="193" fontId="8" fillId="0" borderId="48" xfId="0" applyNumberFormat="1" applyFont="1" applyBorder="1" applyAlignment="1">
      <alignment horizontal="right" vertical="center"/>
    </xf>
    <xf numFmtId="193" fontId="8" fillId="0" borderId="90" xfId="0" applyNumberFormat="1" applyFont="1" applyBorder="1" applyAlignment="1">
      <alignment horizontal="right" vertical="center"/>
    </xf>
    <xf numFmtId="193" fontId="8" fillId="0" borderId="75" xfId="0" applyNumberFormat="1" applyFont="1" applyBorder="1" applyAlignment="1">
      <alignment horizontal="right" vertical="center"/>
    </xf>
    <xf numFmtId="193" fontId="8" fillId="0" borderId="77" xfId="0" applyNumberFormat="1" applyFont="1" applyBorder="1" applyAlignment="1">
      <alignment horizontal="right" vertical="center"/>
    </xf>
    <xf numFmtId="193" fontId="8" fillId="0" borderId="3" xfId="0" applyNumberFormat="1" applyFont="1" applyBorder="1" applyAlignment="1">
      <alignment horizontal="right" vertical="center"/>
    </xf>
    <xf numFmtId="193" fontId="8" fillId="0" borderId="2" xfId="0" applyNumberFormat="1" applyFont="1" applyBorder="1" applyAlignment="1">
      <alignment horizontal="right" vertical="center"/>
    </xf>
    <xf numFmtId="193" fontId="8" fillId="0" borderId="10" xfId="0" applyNumberFormat="1" applyFont="1" applyBorder="1" applyAlignment="1">
      <alignment horizontal="right" vertical="center"/>
    </xf>
    <xf numFmtId="193" fontId="8" fillId="0" borderId="33" xfId="0" applyNumberFormat="1" applyFont="1" applyBorder="1" applyAlignment="1">
      <alignment horizontal="right" vertical="center"/>
    </xf>
    <xf numFmtId="193" fontId="8" fillId="0" borderId="37" xfId="0" applyNumberFormat="1" applyFont="1" applyBorder="1" applyAlignment="1">
      <alignment horizontal="right" vertical="center"/>
    </xf>
    <xf numFmtId="193" fontId="8" fillId="0" borderId="19" xfId="0" applyNumberFormat="1" applyFont="1" applyBorder="1" applyAlignment="1">
      <alignment horizontal="right" vertical="center"/>
    </xf>
    <xf numFmtId="193" fontId="8" fillId="0" borderId="15" xfId="0" applyNumberFormat="1" applyFont="1" applyBorder="1" applyAlignment="1">
      <alignment horizontal="right" vertical="center"/>
    </xf>
    <xf numFmtId="193" fontId="8" fillId="0" borderId="14" xfId="0" applyNumberFormat="1" applyFont="1" applyBorder="1" applyAlignment="1">
      <alignment horizontal="right" vertical="center"/>
    </xf>
    <xf numFmtId="193" fontId="8" fillId="0" borderId="16" xfId="0" applyNumberFormat="1" applyFont="1" applyBorder="1" applyAlignment="1">
      <alignment horizontal="right" vertical="center"/>
    </xf>
    <xf numFmtId="193" fontId="8" fillId="0" borderId="34" xfId="0" applyNumberFormat="1" applyFont="1" applyBorder="1" applyAlignment="1">
      <alignment horizontal="right" vertical="center"/>
    </xf>
    <xf numFmtId="195" fontId="8" fillId="0" borderId="97" xfId="0" applyNumberFormat="1" applyFont="1" applyFill="1" applyBorder="1" applyAlignment="1">
      <alignment vertical="center"/>
    </xf>
    <xf numFmtId="195" fontId="8" fillId="0" borderId="96" xfId="0" applyNumberFormat="1" applyFont="1" applyFill="1" applyBorder="1" applyAlignment="1">
      <alignment vertical="center"/>
    </xf>
    <xf numFmtId="195" fontId="8" fillId="0" borderId="98" xfId="0" applyNumberFormat="1" applyFont="1" applyFill="1" applyBorder="1" applyAlignment="1">
      <alignment vertical="center"/>
    </xf>
    <xf numFmtId="195" fontId="8" fillId="0" borderId="45" xfId="3" applyNumberFormat="1" applyFont="1" applyFill="1" applyBorder="1" applyAlignment="1">
      <alignment vertical="center"/>
    </xf>
    <xf numFmtId="195" fontId="8" fillId="0" borderId="49" xfId="3" applyNumberFormat="1" applyFont="1" applyFill="1" applyBorder="1" applyAlignment="1">
      <alignment vertical="center"/>
    </xf>
    <xf numFmtId="195" fontId="8" fillId="0" borderId="90" xfId="3" applyNumberFormat="1" applyFont="1" applyFill="1" applyBorder="1" applyAlignment="1">
      <alignment vertical="center"/>
    </xf>
    <xf numFmtId="195" fontId="8" fillId="0" borderId="3" xfId="3" applyNumberFormat="1" applyFont="1" applyFill="1" applyBorder="1" applyAlignment="1">
      <alignment vertical="center"/>
    </xf>
    <xf numFmtId="195" fontId="8" fillId="0" borderId="4" xfId="3" applyNumberFormat="1" applyFont="1" applyFill="1" applyBorder="1" applyAlignment="1">
      <alignment vertical="center"/>
    </xf>
    <xf numFmtId="195" fontId="8" fillId="0" borderId="33" xfId="3" applyNumberFormat="1" applyFont="1" applyFill="1" applyBorder="1" applyAlignment="1">
      <alignment vertical="center"/>
    </xf>
    <xf numFmtId="195" fontId="8" fillId="0" borderId="3" xfId="11" applyNumberFormat="1" applyFont="1" applyBorder="1" applyAlignment="1">
      <alignment vertical="center"/>
    </xf>
    <xf numFmtId="195" fontId="8" fillId="0" borderId="4" xfId="11" applyNumberFormat="1" applyFont="1" applyBorder="1" applyAlignment="1">
      <alignment vertical="center"/>
    </xf>
    <xf numFmtId="195" fontId="8" fillId="0" borderId="33" xfId="11" applyNumberFormat="1" applyFont="1" applyBorder="1" applyAlignment="1">
      <alignment vertical="center"/>
    </xf>
    <xf numFmtId="195" fontId="8" fillId="0" borderId="3" xfId="3" applyNumberFormat="1" applyFont="1" applyBorder="1" applyAlignment="1">
      <alignment vertical="center"/>
    </xf>
    <xf numFmtId="195" fontId="8" fillId="0" borderId="4" xfId="3" applyNumberFormat="1" applyFont="1" applyBorder="1" applyAlignment="1">
      <alignment vertical="center"/>
    </xf>
    <xf numFmtId="195" fontId="8" fillId="0" borderId="33" xfId="3" applyNumberFormat="1" applyFont="1" applyBorder="1" applyAlignment="1">
      <alignment vertical="center"/>
    </xf>
    <xf numFmtId="195" fontId="8" fillId="0" borderId="3" xfId="0" applyNumberFormat="1" applyFont="1" applyFill="1" applyBorder="1" applyAlignment="1">
      <alignment vertical="center"/>
    </xf>
    <xf numFmtId="195" fontId="8" fillId="0" borderId="33" xfId="0" applyNumberFormat="1" applyFont="1" applyFill="1" applyBorder="1" applyAlignment="1">
      <alignment vertical="center"/>
    </xf>
    <xf numFmtId="195" fontId="8" fillId="0" borderId="15" xfId="0" applyNumberFormat="1" applyFont="1" applyFill="1" applyBorder="1" applyAlignment="1">
      <alignment vertical="center"/>
    </xf>
    <xf numFmtId="195" fontId="8" fillId="0" borderId="34" xfId="0" applyNumberFormat="1" applyFont="1" applyFill="1" applyBorder="1" applyAlignment="1">
      <alignment vertical="center"/>
    </xf>
    <xf numFmtId="0" fontId="8" fillId="0" borderId="97" xfId="0" applyFont="1" applyFill="1" applyBorder="1" applyAlignment="1">
      <alignment horizontal="center" vertical="center"/>
    </xf>
    <xf numFmtId="0" fontId="8" fillId="0" borderId="96" xfId="0" applyFont="1" applyFill="1" applyBorder="1" applyAlignment="1">
      <alignment horizontal="center" vertical="center"/>
    </xf>
    <xf numFmtId="0" fontId="8" fillId="0" borderId="128" xfId="0" applyFont="1" applyFill="1" applyBorder="1" applyAlignment="1">
      <alignment horizontal="center" vertical="center"/>
    </xf>
    <xf numFmtId="195" fontId="8" fillId="0" borderId="97" xfId="0" applyNumberFormat="1" applyFont="1" applyFill="1" applyBorder="1" applyAlignment="1">
      <alignment horizontal="right" vertical="center"/>
    </xf>
    <xf numFmtId="195" fontId="8" fillId="0" borderId="96" xfId="0" applyNumberFormat="1" applyFont="1" applyFill="1" applyBorder="1" applyAlignment="1">
      <alignment horizontal="right" vertical="center"/>
    </xf>
    <xf numFmtId="195" fontId="8" fillId="0" borderId="128" xfId="0" applyNumberFormat="1" applyFont="1" applyFill="1" applyBorder="1" applyAlignment="1">
      <alignment horizontal="right" vertical="center"/>
    </xf>
    <xf numFmtId="195" fontId="8" fillId="0" borderId="45" xfId="3" applyNumberFormat="1" applyFont="1" applyFill="1" applyBorder="1" applyAlignment="1">
      <alignment horizontal="right" vertical="center"/>
    </xf>
    <xf numFmtId="195" fontId="8" fillId="0" borderId="49" xfId="3" applyNumberFormat="1" applyFont="1" applyFill="1" applyBorder="1" applyAlignment="1">
      <alignment horizontal="right" vertical="center"/>
    </xf>
    <xf numFmtId="195" fontId="8" fillId="0" borderId="89" xfId="3" applyNumberFormat="1" applyFont="1" applyFill="1" applyBorder="1" applyAlignment="1">
      <alignment horizontal="right" vertical="center"/>
    </xf>
    <xf numFmtId="195" fontId="8" fillId="0" borderId="3" xfId="3" applyNumberFormat="1" applyFont="1" applyFill="1" applyBorder="1" applyAlignment="1">
      <alignment horizontal="right" vertical="center"/>
    </xf>
    <xf numFmtId="195" fontId="8" fillId="0" borderId="4" xfId="3" applyNumberFormat="1" applyFont="1" applyFill="1" applyBorder="1" applyAlignment="1">
      <alignment horizontal="right" vertical="center"/>
    </xf>
    <xf numFmtId="195" fontId="8" fillId="0" borderId="2" xfId="3" applyNumberFormat="1" applyFont="1" applyFill="1" applyBorder="1" applyAlignment="1">
      <alignment horizontal="right" vertical="center"/>
    </xf>
    <xf numFmtId="195" fontId="8" fillId="0" borderId="4" xfId="3" applyNumberFormat="1" applyFont="1" applyFill="1" applyBorder="1" applyAlignment="1">
      <alignment horizontal="center" vertical="center"/>
    </xf>
    <xf numFmtId="195" fontId="8" fillId="0" borderId="2" xfId="3" applyNumberFormat="1" applyFont="1" applyFill="1" applyBorder="1" applyAlignment="1">
      <alignment horizontal="center" vertical="center"/>
    </xf>
    <xf numFmtId="195" fontId="8" fillId="0" borderId="3" xfId="11" applyNumberFormat="1" applyFont="1" applyFill="1" applyBorder="1" applyAlignment="1">
      <alignment horizontal="right" vertical="center"/>
    </xf>
    <xf numFmtId="195" fontId="8" fillId="0" borderId="4" xfId="11" applyNumberFormat="1" applyFont="1" applyFill="1" applyBorder="1" applyAlignment="1">
      <alignment horizontal="right" vertical="center"/>
    </xf>
    <xf numFmtId="195" fontId="8" fillId="0" borderId="2" xfId="11" applyNumberFormat="1" applyFont="1" applyFill="1" applyBorder="1" applyAlignment="1">
      <alignment horizontal="right" vertical="center"/>
    </xf>
    <xf numFmtId="195" fontId="8" fillId="0" borderId="3" xfId="0" applyNumberFormat="1" applyFont="1" applyFill="1" applyBorder="1" applyAlignment="1">
      <alignment horizontal="right" vertical="center"/>
    </xf>
    <xf numFmtId="195" fontId="8" fillId="0" borderId="4" xfId="0" applyNumberFormat="1" applyFont="1" applyFill="1" applyBorder="1" applyAlignment="1">
      <alignment horizontal="right" vertical="center"/>
    </xf>
    <xf numFmtId="195" fontId="8" fillId="0" borderId="2" xfId="0" applyNumberFormat="1" applyFont="1" applyFill="1" applyBorder="1" applyAlignment="1">
      <alignment horizontal="right" vertical="center"/>
    </xf>
    <xf numFmtId="195" fontId="8" fillId="0" borderId="3" xfId="0" applyNumberFormat="1" applyFont="1" applyFill="1" applyBorder="1" applyAlignment="1">
      <alignment horizontal="center" vertical="center"/>
    </xf>
    <xf numFmtId="195" fontId="8" fillId="0" borderId="4" xfId="0" applyNumberFormat="1" applyFont="1" applyFill="1" applyBorder="1" applyAlignment="1">
      <alignment horizontal="center" vertical="center"/>
    </xf>
    <xf numFmtId="195" fontId="8" fillId="0" borderId="2" xfId="0" applyNumberFormat="1" applyFont="1" applyFill="1" applyBorder="1" applyAlignment="1">
      <alignment horizontal="center" vertical="center"/>
    </xf>
    <xf numFmtId="195" fontId="8" fillId="0" borderId="19" xfId="0" applyNumberFormat="1" applyFont="1" applyFill="1" applyBorder="1" applyAlignment="1">
      <alignment horizontal="right" vertical="center"/>
    </xf>
    <xf numFmtId="195" fontId="8" fillId="0" borderId="9" xfId="0" applyNumberFormat="1" applyFont="1" applyFill="1" applyBorder="1" applyAlignment="1">
      <alignment horizontal="right" vertical="center"/>
    </xf>
    <xf numFmtId="195" fontId="8" fillId="0" borderId="18" xfId="0" applyNumberFormat="1" applyFont="1" applyFill="1" applyBorder="1" applyAlignment="1">
      <alignment horizontal="right" vertical="center"/>
    </xf>
    <xf numFmtId="195" fontId="8" fillId="0" borderId="15" xfId="0" applyNumberFormat="1" applyFont="1" applyFill="1" applyBorder="1" applyAlignment="1">
      <alignment horizontal="right" vertical="center"/>
    </xf>
    <xf numFmtId="195" fontId="8" fillId="0" borderId="1" xfId="0" applyNumberFormat="1" applyFont="1" applyFill="1" applyBorder="1" applyAlignment="1">
      <alignment horizontal="right" vertical="center"/>
    </xf>
    <xf numFmtId="195" fontId="8" fillId="0" borderId="14" xfId="0" applyNumberFormat="1" applyFont="1" applyFill="1" applyBorder="1" applyAlignment="1">
      <alignment horizontal="right" vertical="center"/>
    </xf>
    <xf numFmtId="188" fontId="8" fillId="0" borderId="25" xfId="0" applyNumberFormat="1" applyFont="1" applyFill="1" applyBorder="1" applyAlignment="1">
      <alignment vertical="center"/>
    </xf>
    <xf numFmtId="193" fontId="3" fillId="0" borderId="67" xfId="3" applyNumberFormat="1" applyFont="1" applyBorder="1" applyAlignment="1">
      <alignment horizontal="right" vertical="center"/>
    </xf>
    <xf numFmtId="193" fontId="3" fillId="0" borderId="55" xfId="3" applyNumberFormat="1" applyFont="1" applyBorder="1" applyAlignment="1">
      <alignment horizontal="right" vertical="center"/>
    </xf>
    <xf numFmtId="228" fontId="17" fillId="0" borderId="31" xfId="0" applyNumberFormat="1" applyFont="1" applyBorder="1" applyAlignment="1">
      <alignment vertical="center"/>
    </xf>
    <xf numFmtId="222" fontId="17" fillId="0" borderId="40" xfId="0" applyNumberFormat="1" applyFont="1" applyBorder="1" applyAlignment="1">
      <alignment horizontal="right" vertical="center"/>
    </xf>
    <xf numFmtId="222" fontId="17" fillId="0" borderId="42" xfId="0" applyNumberFormat="1" applyFont="1" applyBorder="1" applyAlignment="1">
      <alignment vertical="center"/>
    </xf>
    <xf numFmtId="0" fontId="17" fillId="0" borderId="31" xfId="0" applyNumberFormat="1" applyFont="1" applyBorder="1" applyAlignment="1">
      <alignment horizontal="right" vertical="center"/>
    </xf>
    <xf numFmtId="38" fontId="13" fillId="0" borderId="0" xfId="3" applyFont="1" applyAlignment="1">
      <alignment vertical="center"/>
    </xf>
    <xf numFmtId="0" fontId="17" fillId="0" borderId="0" xfId="0" applyFont="1" applyAlignment="1">
      <alignment horizontal="left" vertical="center"/>
    </xf>
    <xf numFmtId="184" fontId="8" fillId="0" borderId="62" xfId="0" applyNumberFormat="1" applyFont="1" applyFill="1" applyBorder="1" applyAlignment="1">
      <alignment vertical="center"/>
    </xf>
    <xf numFmtId="184" fontId="8" fillId="0" borderId="7" xfId="0" applyNumberFormat="1" applyFont="1" applyFill="1" applyBorder="1" applyAlignment="1">
      <alignment vertical="center"/>
    </xf>
    <xf numFmtId="184" fontId="8" fillId="0" borderId="8" xfId="0" applyNumberFormat="1" applyFont="1" applyFill="1" applyBorder="1" applyAlignment="1">
      <alignment vertical="center"/>
    </xf>
    <xf numFmtId="184" fontId="8" fillId="0" borderId="13" xfId="0" applyNumberFormat="1" applyFont="1" applyFill="1" applyBorder="1" applyAlignment="1">
      <alignment vertical="center"/>
    </xf>
    <xf numFmtId="184" fontId="8" fillId="0" borderId="77" xfId="0" applyNumberFormat="1" applyFont="1" applyFill="1" applyBorder="1" applyAlignment="1">
      <alignment vertical="center"/>
    </xf>
    <xf numFmtId="184" fontId="8" fillId="0" borderId="3" xfId="0" applyNumberFormat="1" applyFont="1" applyFill="1" applyBorder="1" applyAlignment="1">
      <alignment vertical="center"/>
    </xf>
    <xf numFmtId="184" fontId="8" fillId="0" borderId="15" xfId="0" applyNumberFormat="1" applyFont="1" applyFill="1" applyBorder="1" applyAlignment="1">
      <alignment vertical="center"/>
    </xf>
    <xf numFmtId="184" fontId="8" fillId="0" borderId="93" xfId="0" applyNumberFormat="1" applyFont="1" applyFill="1" applyBorder="1" applyAlignment="1">
      <alignment vertical="center"/>
    </xf>
    <xf numFmtId="184" fontId="8" fillId="0" borderId="4" xfId="0" applyNumberFormat="1" applyFont="1" applyFill="1" applyBorder="1" applyAlignment="1">
      <alignment vertical="center"/>
    </xf>
    <xf numFmtId="184" fontId="8" fillId="0" borderId="33" xfId="0" applyNumberFormat="1" applyFont="1" applyFill="1" applyBorder="1" applyAlignment="1">
      <alignment vertical="center"/>
    </xf>
    <xf numFmtId="184" fontId="8" fillId="0" borderId="1" xfId="0" applyNumberFormat="1" applyFont="1" applyFill="1" applyBorder="1" applyAlignment="1">
      <alignment vertical="center"/>
    </xf>
    <xf numFmtId="184" fontId="8" fillId="0" borderId="34" xfId="0" applyNumberFormat="1" applyFont="1" applyFill="1" applyBorder="1" applyAlignment="1">
      <alignment vertical="center"/>
    </xf>
    <xf numFmtId="229" fontId="17" fillId="0" borderId="15" xfId="0" applyNumberFormat="1" applyFont="1" applyBorder="1" applyAlignment="1">
      <alignment vertical="center"/>
    </xf>
    <xf numFmtId="229" fontId="17" fillId="0" borderId="3" xfId="0" applyNumberFormat="1" applyFont="1" applyBorder="1" applyAlignment="1">
      <alignment vertical="center"/>
    </xf>
    <xf numFmtId="229" fontId="17" fillId="0" borderId="29" xfId="0" applyNumberFormat="1" applyFont="1" applyBorder="1" applyAlignment="1">
      <alignment vertical="center"/>
    </xf>
    <xf numFmtId="229" fontId="17" fillId="0" borderId="45" xfId="0" applyNumberFormat="1" applyFont="1" applyBorder="1" applyAlignment="1">
      <alignment vertical="center"/>
    </xf>
    <xf numFmtId="229" fontId="8" fillId="2" borderId="7" xfId="4" applyNumberFormat="1" applyFont="1" applyFill="1" applyBorder="1" applyAlignment="1" applyProtection="1">
      <alignment horizontal="right" vertical="center"/>
      <protection locked="0"/>
    </xf>
    <xf numFmtId="229" fontId="8" fillId="2" borderId="34" xfId="4" applyNumberFormat="1" applyFont="1" applyFill="1" applyBorder="1" applyAlignment="1" applyProtection="1">
      <alignment horizontal="right" vertical="center"/>
      <protection locked="0"/>
    </xf>
    <xf numFmtId="229" fontId="8" fillId="0" borderId="8" xfId="0" applyNumberFormat="1" applyFont="1" applyBorder="1" applyAlignment="1">
      <alignment vertical="center"/>
    </xf>
    <xf numFmtId="229" fontId="8" fillId="0" borderId="8" xfId="0" applyNumberFormat="1" applyFont="1" applyBorder="1" applyAlignment="1">
      <alignment horizontal="center" vertical="center"/>
    </xf>
    <xf numFmtId="229" fontId="8" fillId="0" borderId="31" xfId="0" applyNumberFormat="1" applyFont="1" applyBorder="1" applyAlignment="1">
      <alignment vertical="center"/>
    </xf>
    <xf numFmtId="229" fontId="8" fillId="0" borderId="2" xfId="0" applyNumberFormat="1" applyFont="1" applyFill="1" applyBorder="1" applyAlignment="1">
      <alignment vertical="center"/>
    </xf>
    <xf numFmtId="229" fontId="8" fillId="0" borderId="30" xfId="0" applyNumberFormat="1" applyFont="1" applyFill="1" applyBorder="1" applyAlignment="1">
      <alignment horizontal="right" vertical="center"/>
    </xf>
    <xf numFmtId="229" fontId="8" fillId="2" borderId="89" xfId="4" applyNumberFormat="1" applyFont="1" applyFill="1" applyBorder="1" applyAlignment="1" applyProtection="1">
      <alignment horizontal="right" vertical="center"/>
      <protection locked="0"/>
    </xf>
    <xf numFmtId="229" fontId="8" fillId="2" borderId="14" xfId="4" applyNumberFormat="1" applyFont="1" applyFill="1" applyBorder="1" applyAlignment="1" applyProtection="1">
      <alignment horizontal="right" vertical="center"/>
      <protection locked="0"/>
    </xf>
    <xf numFmtId="0" fontId="27" fillId="4" borderId="16" xfId="1" applyFont="1" applyFill="1" applyBorder="1" applyAlignment="1" applyProtection="1">
      <alignment horizontal="center" vertical="center"/>
    </xf>
    <xf numFmtId="187" fontId="3" fillId="0" borderId="52" xfId="0" applyNumberFormat="1" applyFont="1" applyBorder="1" applyAlignment="1">
      <alignment vertical="center"/>
    </xf>
    <xf numFmtId="187" fontId="3" fillId="0" borderId="55" xfId="0" applyNumberFormat="1" applyFont="1" applyBorder="1" applyAlignment="1">
      <alignment vertical="center"/>
    </xf>
    <xf numFmtId="187" fontId="3" fillId="0" borderId="51" xfId="0" applyNumberFormat="1" applyFont="1" applyBorder="1" applyAlignment="1">
      <alignment vertical="center"/>
    </xf>
    <xf numFmtId="0" fontId="3" fillId="0" borderId="65" xfId="0" applyFont="1" applyBorder="1" applyAlignment="1">
      <alignment horizontal="right" vertical="center"/>
    </xf>
    <xf numFmtId="0" fontId="27" fillId="4" borderId="49" xfId="1" applyFont="1" applyFill="1" applyBorder="1" applyAlignment="1" applyProtection="1">
      <alignment vertical="center"/>
    </xf>
    <xf numFmtId="0" fontId="27" fillId="4" borderId="4" xfId="1" applyFont="1" applyFill="1" applyBorder="1" applyAlignment="1" applyProtection="1">
      <alignment vertical="center"/>
    </xf>
    <xf numFmtId="0" fontId="27" fillId="4" borderId="9" xfId="1" applyFont="1" applyFill="1" applyBorder="1" applyAlignment="1" applyProtection="1">
      <alignment vertical="center"/>
    </xf>
    <xf numFmtId="0" fontId="27" fillId="4" borderId="9" xfId="1" applyFont="1" applyFill="1" applyBorder="1" applyAlignment="1" applyProtection="1">
      <alignment vertical="center" wrapText="1"/>
    </xf>
    <xf numFmtId="0" fontId="27" fillId="4" borderId="1" xfId="1" applyFont="1" applyFill="1" applyBorder="1" applyAlignment="1" applyProtection="1">
      <alignment vertical="center"/>
    </xf>
    <xf numFmtId="187" fontId="8" fillId="0" borderId="2" xfId="0" applyNumberFormat="1" applyFont="1" applyBorder="1" applyAlignment="1">
      <alignment horizontal="right" vertical="center"/>
    </xf>
    <xf numFmtId="49" fontId="8" fillId="0" borderId="40" xfId="0" quotePrefix="1" applyNumberFormat="1" applyFont="1" applyBorder="1" applyAlignment="1">
      <alignment horizontal="center" vertical="center"/>
    </xf>
    <xf numFmtId="49" fontId="8" fillId="0" borderId="58" xfId="0" quotePrefix="1" applyNumberFormat="1" applyFont="1" applyBorder="1" applyAlignment="1">
      <alignment horizontal="center" vertical="center"/>
    </xf>
    <xf numFmtId="49" fontId="8" fillId="0" borderId="13" xfId="5" applyNumberFormat="1" applyFont="1" applyBorder="1" applyAlignment="1">
      <alignment horizontal="center" vertical="center"/>
    </xf>
    <xf numFmtId="220" fontId="17" fillId="0" borderId="52" xfId="0" applyNumberFormat="1" applyFont="1" applyBorder="1" applyAlignment="1">
      <alignment vertical="center"/>
    </xf>
    <xf numFmtId="222" fontId="17" fillId="0" borderId="52" xfId="0" applyNumberFormat="1" applyFont="1" applyBorder="1" applyAlignment="1">
      <alignment vertical="center"/>
    </xf>
    <xf numFmtId="222" fontId="17" fillId="0" borderId="122" xfId="0" applyNumberFormat="1" applyFont="1" applyBorder="1" applyAlignment="1">
      <alignment vertical="center"/>
    </xf>
    <xf numFmtId="222" fontId="17" fillId="0" borderId="123" xfId="0" applyNumberFormat="1" applyFont="1" applyBorder="1" applyAlignment="1">
      <alignment vertical="center"/>
    </xf>
    <xf numFmtId="222" fontId="17" fillId="0" borderId="124" xfId="0" applyNumberFormat="1" applyFont="1" applyBorder="1" applyAlignment="1">
      <alignment vertical="center"/>
    </xf>
    <xf numFmtId="222" fontId="17" fillId="0" borderId="65" xfId="0" applyNumberFormat="1" applyFont="1" applyBorder="1" applyAlignment="1">
      <alignment vertical="center"/>
    </xf>
    <xf numFmtId="223" fontId="17" fillId="0" borderId="52" xfId="0" applyNumberFormat="1" applyFont="1" applyBorder="1" applyAlignment="1">
      <alignment vertical="center"/>
    </xf>
    <xf numFmtId="221" fontId="17" fillId="0" borderId="51" xfId="0" applyNumberFormat="1" applyFont="1" applyBorder="1" applyAlignment="1">
      <alignment vertical="center"/>
    </xf>
    <xf numFmtId="0" fontId="17" fillId="0" borderId="8" xfId="0" applyNumberFormat="1" applyFont="1" applyBorder="1" applyAlignment="1">
      <alignment horizontal="right" vertical="center"/>
    </xf>
    <xf numFmtId="195" fontId="8" fillId="0" borderId="0" xfId="0" applyNumberFormat="1" applyFont="1"/>
    <xf numFmtId="230" fontId="8" fillId="0" borderId="8" xfId="0" applyNumberFormat="1" applyFont="1" applyFill="1" applyBorder="1" applyAlignment="1">
      <alignment vertical="center"/>
    </xf>
    <xf numFmtId="185" fontId="8" fillId="0" borderId="3" xfId="0" applyNumberFormat="1" applyFont="1" applyBorder="1" applyAlignment="1">
      <alignment horizontal="center" vertical="center"/>
    </xf>
    <xf numFmtId="185" fontId="8" fillId="0" borderId="4" xfId="0" applyNumberFormat="1" applyFont="1" applyBorder="1" applyAlignment="1">
      <alignment horizontal="center" vertical="center"/>
    </xf>
    <xf numFmtId="185" fontId="8" fillId="0" borderId="33" xfId="0" applyNumberFormat="1" applyFont="1" applyBorder="1" applyAlignment="1">
      <alignment horizontal="center" vertical="center"/>
    </xf>
    <xf numFmtId="184" fontId="8" fillId="0" borderId="10" xfId="0" applyNumberFormat="1" applyFont="1" applyBorder="1" applyAlignment="1">
      <alignment vertical="center"/>
    </xf>
    <xf numFmtId="184" fontId="8" fillId="0" borderId="4" xfId="0" applyNumberFormat="1" applyFont="1" applyBorder="1" applyAlignment="1">
      <alignment vertical="center"/>
    </xf>
    <xf numFmtId="184" fontId="8" fillId="0" borderId="33" xfId="0" applyNumberFormat="1" applyFont="1" applyBorder="1" applyAlignment="1">
      <alignment vertical="center"/>
    </xf>
    <xf numFmtId="185" fontId="8" fillId="0" borderId="2" xfId="0" applyNumberFormat="1" applyFont="1" applyBorder="1" applyAlignment="1">
      <alignment horizontal="center" vertical="center"/>
    </xf>
    <xf numFmtId="184" fontId="8" fillId="0" borderId="20" xfId="0" applyNumberFormat="1" applyFont="1" applyBorder="1" applyAlignment="1">
      <alignment vertical="center"/>
    </xf>
    <xf numFmtId="49" fontId="17" fillId="0" borderId="58" xfId="0" applyNumberFormat="1" applyFont="1" applyBorder="1" applyAlignment="1">
      <alignment horizontal="center" vertical="center"/>
    </xf>
    <xf numFmtId="49" fontId="8" fillId="0" borderId="58" xfId="0" applyNumberFormat="1" applyFont="1" applyBorder="1" applyAlignment="1">
      <alignment horizontal="center" vertical="center"/>
    </xf>
    <xf numFmtId="220" fontId="17" fillId="0" borderId="20" xfId="0" applyNumberFormat="1" applyFont="1" applyFill="1" applyBorder="1" applyAlignment="1">
      <alignment horizontal="right" vertical="center"/>
    </xf>
    <xf numFmtId="228" fontId="17" fillId="0" borderId="8" xfId="0" applyNumberFormat="1" applyFont="1" applyBorder="1" applyAlignment="1">
      <alignment vertical="center"/>
    </xf>
    <xf numFmtId="228" fontId="17" fillId="0" borderId="13" xfId="0" applyNumberFormat="1" applyFont="1" applyBorder="1" applyAlignment="1">
      <alignment vertical="center"/>
    </xf>
    <xf numFmtId="187" fontId="3" fillId="0" borderId="36" xfId="0" applyNumberFormat="1" applyFont="1" applyBorder="1" applyAlignment="1">
      <alignment vertical="center"/>
    </xf>
    <xf numFmtId="187" fontId="3" fillId="0" borderId="66" xfId="0" applyNumberFormat="1" applyFont="1" applyBorder="1" applyAlignment="1">
      <alignment vertical="center"/>
    </xf>
    <xf numFmtId="187" fontId="3" fillId="0" borderId="134" xfId="0" applyNumberFormat="1" applyFont="1" applyBorder="1" applyAlignment="1">
      <alignment vertical="center"/>
    </xf>
    <xf numFmtId="0" fontId="3" fillId="0" borderId="66" xfId="0" applyFont="1" applyBorder="1" applyAlignment="1">
      <alignment horizontal="distributed" vertical="center"/>
    </xf>
    <xf numFmtId="187" fontId="3" fillId="0" borderId="99" xfId="0" applyNumberFormat="1" applyFont="1" applyBorder="1" applyAlignment="1">
      <alignment vertical="center"/>
    </xf>
    <xf numFmtId="0" fontId="3" fillId="0" borderId="51" xfId="0" applyFont="1" applyBorder="1" applyAlignment="1">
      <alignment horizontal="distributed" vertical="center"/>
    </xf>
    <xf numFmtId="187" fontId="3" fillId="0" borderId="135" xfId="0" applyNumberFormat="1" applyFont="1" applyBorder="1" applyAlignment="1">
      <alignment vertical="center"/>
    </xf>
    <xf numFmtId="187" fontId="3" fillId="0" borderId="136" xfId="0" applyNumberFormat="1" applyFont="1" applyBorder="1" applyAlignment="1">
      <alignment vertical="center"/>
    </xf>
    <xf numFmtId="187" fontId="3" fillId="0" borderId="137" xfId="0" applyNumberFormat="1" applyFont="1" applyBorder="1" applyAlignment="1">
      <alignment vertical="center"/>
    </xf>
    <xf numFmtId="187" fontId="3" fillId="0" borderId="135" xfId="0" applyNumberFormat="1" applyFont="1" applyBorder="1" applyAlignment="1">
      <alignment horizontal="right" vertical="center" indent="1"/>
    </xf>
    <xf numFmtId="187" fontId="3" fillId="0" borderId="136" xfId="0" applyNumberFormat="1" applyFont="1" applyBorder="1" applyAlignment="1">
      <alignment horizontal="right" vertical="center" indent="1"/>
    </xf>
    <xf numFmtId="187" fontId="3" fillId="0" borderId="137" xfId="0" applyNumberFormat="1" applyFont="1" applyBorder="1" applyAlignment="1">
      <alignment horizontal="right" vertical="center" indent="1"/>
    </xf>
    <xf numFmtId="0" fontId="3" fillId="0" borderId="137" xfId="0" applyFont="1" applyBorder="1" applyAlignment="1">
      <alignment horizontal="distributed" vertical="center"/>
    </xf>
    <xf numFmtId="0" fontId="3" fillId="0" borderId="142" xfId="0" applyFont="1" applyBorder="1" applyAlignment="1">
      <alignment horizontal="distributed" vertical="center"/>
    </xf>
    <xf numFmtId="187" fontId="3" fillId="0" borderId="143" xfId="0" applyNumberFormat="1" applyFont="1" applyBorder="1" applyAlignment="1">
      <alignment vertical="center"/>
    </xf>
    <xf numFmtId="187" fontId="3" fillId="0" borderId="144" xfId="0" applyNumberFormat="1" applyFont="1" applyBorder="1" applyAlignment="1">
      <alignment vertical="center"/>
    </xf>
    <xf numFmtId="187" fontId="3" fillId="0" borderId="142" xfId="0" applyNumberFormat="1" applyFont="1" applyBorder="1" applyAlignment="1">
      <alignment vertical="center"/>
    </xf>
    <xf numFmtId="0" fontId="3" fillId="0" borderId="146" xfId="0" applyFont="1" applyBorder="1" applyAlignment="1">
      <alignment horizontal="distributed" vertical="center"/>
    </xf>
    <xf numFmtId="0" fontId="3" fillId="0" borderId="150" xfId="0" applyFont="1" applyBorder="1" applyAlignment="1">
      <alignment horizontal="distributed" vertical="center"/>
    </xf>
    <xf numFmtId="187" fontId="3" fillId="0" borderId="151" xfId="0" applyNumberFormat="1" applyFont="1" applyBorder="1" applyAlignment="1">
      <alignment vertical="center"/>
    </xf>
    <xf numFmtId="187" fontId="3" fillId="0" borderId="150" xfId="0" applyNumberFormat="1" applyFont="1" applyBorder="1" applyAlignment="1">
      <alignment vertical="center"/>
    </xf>
    <xf numFmtId="0" fontId="3" fillId="0" borderId="153" xfId="0" applyFont="1" applyBorder="1" applyAlignment="1">
      <alignment horizontal="distributed" vertical="center"/>
    </xf>
    <xf numFmtId="187" fontId="3" fillId="0" borderId="154" xfId="0" applyNumberFormat="1" applyFont="1" applyBorder="1" applyAlignment="1">
      <alignment horizontal="right" vertical="center" indent="1"/>
    </xf>
    <xf numFmtId="187" fontId="3" fillId="0" borderId="155" xfId="0" applyNumberFormat="1" applyFont="1" applyBorder="1" applyAlignment="1">
      <alignment horizontal="right" vertical="center" indent="1"/>
    </xf>
    <xf numFmtId="187" fontId="3" fillId="0" borderId="153" xfId="0" applyNumberFormat="1" applyFont="1" applyBorder="1" applyAlignment="1">
      <alignment horizontal="right" vertical="center" indent="1"/>
    </xf>
    <xf numFmtId="187" fontId="3" fillId="0" borderId="147" xfId="0" applyNumberFormat="1" applyFont="1" applyBorder="1" applyAlignment="1">
      <alignment vertical="center"/>
    </xf>
    <xf numFmtId="187" fontId="3" fillId="0" borderId="148" xfId="0" applyNumberFormat="1" applyFont="1" applyBorder="1" applyAlignment="1">
      <alignment vertical="center"/>
    </xf>
    <xf numFmtId="187" fontId="3" fillId="0" borderId="146" xfId="0" applyNumberFormat="1" applyFont="1" applyBorder="1" applyAlignment="1">
      <alignment vertical="center"/>
    </xf>
    <xf numFmtId="187" fontId="3" fillId="0" borderId="134" xfId="0" applyNumberFormat="1" applyFont="1" applyBorder="1" applyAlignment="1">
      <alignment horizontal="right" vertical="center" indent="1"/>
    </xf>
    <xf numFmtId="187" fontId="3" fillId="0" borderId="151" xfId="0" applyNumberFormat="1" applyFont="1" applyBorder="1" applyAlignment="1">
      <alignment horizontal="right" vertical="center" indent="1"/>
    </xf>
    <xf numFmtId="187" fontId="3" fillId="0" borderId="150" xfId="0" applyNumberFormat="1" applyFont="1" applyBorder="1" applyAlignment="1">
      <alignment horizontal="right" vertical="center" indent="1"/>
    </xf>
    <xf numFmtId="187" fontId="3" fillId="0" borderId="154" xfId="0" applyNumberFormat="1" applyFont="1" applyBorder="1" applyAlignment="1">
      <alignment vertical="center"/>
    </xf>
    <xf numFmtId="187" fontId="3" fillId="0" borderId="155" xfId="0" applyNumberFormat="1" applyFont="1" applyBorder="1" applyAlignment="1">
      <alignment vertical="center"/>
    </xf>
    <xf numFmtId="187" fontId="3" fillId="0" borderId="153" xfId="0" applyNumberFormat="1" applyFont="1" applyBorder="1" applyAlignment="1">
      <alignment vertical="center"/>
    </xf>
    <xf numFmtId="0" fontId="3" fillId="0" borderId="95" xfId="0" applyFont="1" applyBorder="1" applyAlignment="1">
      <alignment horizontal="distributed" vertical="center"/>
    </xf>
    <xf numFmtId="187" fontId="3" fillId="0" borderId="94" xfId="0" applyNumberFormat="1" applyFont="1" applyBorder="1" applyAlignment="1">
      <alignment vertical="center"/>
    </xf>
    <xf numFmtId="187" fontId="3" fillId="0" borderId="95" xfId="0" applyNumberFormat="1" applyFont="1" applyBorder="1" applyAlignment="1">
      <alignment vertical="center"/>
    </xf>
    <xf numFmtId="0" fontId="3" fillId="0" borderId="158" xfId="0" applyFont="1" applyBorder="1" applyAlignment="1">
      <alignment horizontal="distributed" vertical="center"/>
    </xf>
    <xf numFmtId="187" fontId="3" fillId="0" borderId="159" xfId="0" applyNumberFormat="1" applyFont="1" applyBorder="1" applyAlignment="1">
      <alignment vertical="center"/>
    </xf>
    <xf numFmtId="187" fontId="3" fillId="0" borderId="160" xfId="0" applyNumberFormat="1" applyFont="1" applyBorder="1" applyAlignment="1">
      <alignment vertical="center"/>
    </xf>
    <xf numFmtId="187" fontId="3" fillId="0" borderId="158" xfId="0" applyNumberFormat="1" applyFont="1" applyBorder="1" applyAlignment="1">
      <alignment vertical="center"/>
    </xf>
    <xf numFmtId="187" fontId="8" fillId="0" borderId="135" xfId="0" applyNumberFormat="1" applyFont="1" applyBorder="1" applyAlignment="1">
      <alignment vertical="center"/>
    </xf>
    <xf numFmtId="187" fontId="8" fillId="0" borderId="136" xfId="0" applyNumberFormat="1" applyFont="1" applyBorder="1" applyAlignment="1">
      <alignment vertical="center"/>
    </xf>
    <xf numFmtId="187" fontId="8" fillId="0" borderId="137" xfId="0" applyNumberFormat="1" applyFont="1" applyBorder="1" applyAlignment="1">
      <alignment vertical="center"/>
    </xf>
    <xf numFmtId="192" fontId="8" fillId="0" borderId="7" xfId="0" applyNumberFormat="1" applyFont="1" applyBorder="1" applyAlignment="1">
      <alignment vertical="center"/>
    </xf>
    <xf numFmtId="0" fontId="8" fillId="0" borderId="68" xfId="0" applyFont="1" applyBorder="1" applyAlignment="1">
      <alignment horizontal="center" vertical="center"/>
    </xf>
    <xf numFmtId="192" fontId="8" fillId="0" borderId="67" xfId="0" applyNumberFormat="1" applyFont="1" applyBorder="1" applyAlignment="1">
      <alignment vertical="center"/>
    </xf>
    <xf numFmtId="192" fontId="8" fillId="0" borderId="28" xfId="0" applyNumberFormat="1" applyFont="1" applyBorder="1" applyAlignment="1">
      <alignment vertical="center"/>
    </xf>
    <xf numFmtId="192" fontId="8" fillId="0" borderId="68" xfId="0" applyNumberFormat="1" applyFont="1" applyBorder="1" applyAlignment="1">
      <alignment vertical="center"/>
    </xf>
    <xf numFmtId="187" fontId="8" fillId="0" borderId="94" xfId="0" applyNumberFormat="1" applyFont="1" applyBorder="1" applyAlignment="1">
      <alignment horizontal="right" vertical="center"/>
    </xf>
    <xf numFmtId="0" fontId="8" fillId="0" borderId="58" xfId="0" applyFont="1" applyBorder="1" applyAlignment="1">
      <alignment horizontal="center" vertical="center"/>
    </xf>
    <xf numFmtId="192" fontId="8" fillId="0" borderId="70" xfId="0" applyNumberFormat="1" applyFont="1" applyBorder="1" applyAlignment="1">
      <alignment vertical="center"/>
    </xf>
    <xf numFmtId="192" fontId="8" fillId="0" borderId="57" xfId="0" applyNumberFormat="1" applyFont="1" applyBorder="1" applyAlignment="1">
      <alignment vertical="center"/>
    </xf>
    <xf numFmtId="192" fontId="8" fillId="0" borderId="56" xfId="0" applyNumberFormat="1" applyFont="1" applyBorder="1" applyAlignment="1">
      <alignment vertical="center"/>
    </xf>
    <xf numFmtId="192" fontId="8" fillId="0" borderId="58" xfId="0" applyNumberFormat="1" applyFont="1" applyBorder="1" applyAlignment="1">
      <alignment vertical="center"/>
    </xf>
    <xf numFmtId="187" fontId="8" fillId="0" borderId="70" xfId="0" applyNumberFormat="1" applyFont="1" applyBorder="1" applyAlignment="1">
      <alignment vertical="center"/>
    </xf>
    <xf numFmtId="187" fontId="8" fillId="0" borderId="70" xfId="0" applyNumberFormat="1" applyFont="1" applyBorder="1" applyAlignment="1">
      <alignment horizontal="right" vertical="center"/>
    </xf>
    <xf numFmtId="192" fontId="8" fillId="0" borderId="69" xfId="0" applyNumberFormat="1" applyFont="1" applyBorder="1" applyAlignment="1">
      <alignment vertical="center"/>
    </xf>
    <xf numFmtId="0" fontId="8" fillId="0" borderId="137" xfId="0" applyFont="1" applyBorder="1" applyAlignment="1">
      <alignment horizontal="center" vertical="center"/>
    </xf>
    <xf numFmtId="228" fontId="8" fillId="0" borderId="31" xfId="0" applyNumberFormat="1" applyFont="1" applyBorder="1" applyAlignment="1">
      <alignment vertical="center"/>
    </xf>
    <xf numFmtId="228" fontId="8" fillId="0" borderId="71" xfId="0" applyNumberFormat="1" applyFont="1" applyBorder="1" applyAlignment="1">
      <alignment vertical="center"/>
    </xf>
    <xf numFmtId="49" fontId="8" fillId="0" borderId="42" xfId="3" applyNumberFormat="1" applyFont="1" applyBorder="1" applyAlignment="1">
      <alignment horizontal="center" vertical="center"/>
    </xf>
    <xf numFmtId="49" fontId="8" fillId="0" borderId="13" xfId="3" applyNumberFormat="1" applyFont="1" applyBorder="1" applyAlignment="1">
      <alignment horizontal="center" vertical="center"/>
    </xf>
    <xf numFmtId="187" fontId="8" fillId="0" borderId="23" xfId="3" applyNumberFormat="1" applyFont="1" applyBorder="1" applyAlignment="1">
      <alignment vertical="center"/>
    </xf>
    <xf numFmtId="49" fontId="8" fillId="0" borderId="40" xfId="3" applyNumberFormat="1" applyFont="1" applyBorder="1" applyAlignment="1">
      <alignment horizontal="center" vertical="center"/>
    </xf>
    <xf numFmtId="187" fontId="8" fillId="0" borderId="45" xfId="3" applyNumberFormat="1" applyFont="1" applyBorder="1" applyAlignment="1">
      <alignment vertical="center"/>
    </xf>
    <xf numFmtId="187" fontId="8" fillId="0" borderId="49" xfId="3" applyNumberFormat="1" applyFont="1" applyBorder="1" applyAlignment="1">
      <alignment vertical="center"/>
    </xf>
    <xf numFmtId="187" fontId="8" fillId="0" borderId="161" xfId="3" applyNumberFormat="1" applyFont="1" applyBorder="1" applyAlignment="1">
      <alignment vertical="center"/>
    </xf>
    <xf numFmtId="49" fontId="8" fillId="0" borderId="7" xfId="3" applyNumberFormat="1" applyFont="1" applyBorder="1" applyAlignment="1">
      <alignment horizontal="center" vertical="center"/>
    </xf>
    <xf numFmtId="187" fontId="8" fillId="0" borderId="89" xfId="3" applyNumberFormat="1" applyFont="1" applyBorder="1" applyAlignment="1">
      <alignment vertical="center"/>
    </xf>
    <xf numFmtId="187" fontId="8" fillId="0" borderId="25" xfId="3" applyNumberFormat="1" applyFont="1" applyBorder="1" applyAlignment="1">
      <alignment vertical="center"/>
    </xf>
    <xf numFmtId="49" fontId="8" fillId="0" borderId="101" xfId="3" applyNumberFormat="1" applyFont="1" applyBorder="1" applyAlignment="1">
      <alignment horizontal="center" vertical="center"/>
    </xf>
    <xf numFmtId="38" fontId="8" fillId="0" borderId="84" xfId="3" applyFont="1" applyBorder="1" applyAlignment="1">
      <alignment horizontal="center" vertical="center"/>
    </xf>
    <xf numFmtId="187" fontId="8" fillId="0" borderId="97" xfId="3" applyNumberFormat="1" applyFont="1" applyBorder="1" applyAlignment="1">
      <alignment vertical="center"/>
    </xf>
    <xf numFmtId="187" fontId="8" fillId="0" borderId="96" xfId="3" applyNumberFormat="1" applyFont="1" applyBorder="1" applyAlignment="1">
      <alignment vertical="center"/>
    </xf>
    <xf numFmtId="187" fontId="8" fillId="0" borderId="162" xfId="3" applyNumberFormat="1" applyFont="1" applyBorder="1" applyAlignment="1">
      <alignment vertical="center"/>
    </xf>
    <xf numFmtId="38" fontId="8" fillId="0" borderId="62" xfId="3" applyFont="1" applyBorder="1" applyAlignment="1">
      <alignment horizontal="center" vertical="center"/>
    </xf>
    <xf numFmtId="187" fontId="8" fillId="0" borderId="128" xfId="3" applyNumberFormat="1" applyFont="1" applyBorder="1" applyAlignment="1">
      <alignment vertical="center"/>
    </xf>
    <xf numFmtId="187" fontId="8" fillId="0" borderId="63" xfId="3" applyNumberFormat="1" applyFont="1" applyBorder="1" applyAlignment="1">
      <alignment vertical="center"/>
    </xf>
    <xf numFmtId="38" fontId="8" fillId="0" borderId="163" xfId="3" applyFont="1" applyBorder="1" applyAlignment="1">
      <alignment horizontal="center" vertical="center"/>
    </xf>
    <xf numFmtId="0" fontId="8" fillId="0" borderId="163" xfId="3" applyNumberFormat="1" applyFont="1" applyBorder="1" applyAlignment="1">
      <alignment horizontal="center" vertical="center"/>
    </xf>
    <xf numFmtId="38" fontId="8" fillId="0" borderId="164" xfId="3" applyFont="1" applyBorder="1" applyAlignment="1">
      <alignment horizontal="center"/>
    </xf>
    <xf numFmtId="187" fontId="8" fillId="0" borderId="84" xfId="3" applyNumberFormat="1" applyFont="1" applyBorder="1" applyAlignment="1">
      <alignment vertical="center"/>
    </xf>
    <xf numFmtId="38" fontId="8" fillId="0" borderId="84" xfId="3" applyFont="1" applyBorder="1" applyAlignment="1">
      <alignment horizontal="center"/>
    </xf>
    <xf numFmtId="187" fontId="8" fillId="0" borderId="40" xfId="3" applyNumberFormat="1" applyFont="1" applyBorder="1" applyAlignment="1">
      <alignment vertical="center"/>
    </xf>
    <xf numFmtId="38" fontId="8" fillId="0" borderId="40" xfId="3" applyFont="1" applyBorder="1" applyAlignment="1">
      <alignment horizontal="center"/>
    </xf>
    <xf numFmtId="49" fontId="8" fillId="0" borderId="71" xfId="3" applyNumberFormat="1" applyFont="1" applyBorder="1" applyAlignment="1">
      <alignment horizontal="center" vertical="center"/>
    </xf>
    <xf numFmtId="187" fontId="8" fillId="0" borderId="29" xfId="3" applyNumberFormat="1" applyFont="1" applyBorder="1" applyAlignment="1">
      <alignment vertical="center"/>
    </xf>
    <xf numFmtId="187" fontId="8" fillId="0" borderId="32" xfId="3" applyNumberFormat="1" applyFont="1" applyBorder="1" applyAlignment="1">
      <alignment vertical="center"/>
    </xf>
    <xf numFmtId="187" fontId="8" fillId="0" borderId="165" xfId="3" applyNumberFormat="1" applyFont="1" applyBorder="1" applyAlignment="1">
      <alignment vertical="center"/>
    </xf>
    <xf numFmtId="49" fontId="8" fillId="0" borderId="58" xfId="3" applyNumberFormat="1" applyFont="1" applyBorder="1" applyAlignment="1">
      <alignment horizontal="center" vertical="center"/>
    </xf>
    <xf numFmtId="187" fontId="8" fillId="0" borderId="30" xfId="3" applyNumberFormat="1" applyFont="1" applyBorder="1" applyAlignment="1">
      <alignment vertical="center"/>
    </xf>
    <xf numFmtId="187" fontId="8" fillId="0" borderId="69" xfId="3" applyNumberFormat="1" applyFont="1" applyBorder="1" applyAlignment="1">
      <alignment vertical="center"/>
    </xf>
    <xf numFmtId="49" fontId="8" fillId="0" borderId="166" xfId="3" applyNumberFormat="1" applyFont="1" applyBorder="1" applyAlignment="1">
      <alignment horizontal="center" vertical="center"/>
    </xf>
    <xf numFmtId="38" fontId="8" fillId="0" borderId="84" xfId="3" applyFont="1" applyBorder="1" applyAlignment="1">
      <alignment vertical="center"/>
    </xf>
    <xf numFmtId="218" fontId="3" fillId="0" borderId="31" xfId="0" applyNumberFormat="1" applyFont="1" applyBorder="1" applyAlignment="1">
      <alignment horizontal="right" vertical="center"/>
    </xf>
    <xf numFmtId="193" fontId="3" fillId="0" borderId="31" xfId="3" applyNumberFormat="1" applyFont="1" applyBorder="1" applyAlignment="1">
      <alignment horizontal="right" vertical="center"/>
    </xf>
    <xf numFmtId="218" fontId="3" fillId="0" borderId="31" xfId="0" applyNumberFormat="1" applyFont="1" applyBorder="1" applyAlignment="1">
      <alignment vertical="center"/>
    </xf>
    <xf numFmtId="0" fontId="8" fillId="0" borderId="84" xfId="0" applyFont="1" applyBorder="1" applyAlignment="1">
      <alignment horizontal="center" vertical="center"/>
    </xf>
    <xf numFmtId="0" fontId="8" fillId="0" borderId="0" xfId="0" applyFont="1" applyBorder="1" applyAlignment="1">
      <alignment horizontal="center" vertical="center"/>
    </xf>
    <xf numFmtId="184" fontId="8" fillId="0" borderId="76" xfId="0" applyNumberFormat="1" applyFont="1" applyFill="1" applyBorder="1" applyAlignment="1">
      <alignment vertical="center"/>
    </xf>
    <xf numFmtId="228" fontId="8" fillId="0" borderId="96" xfId="0" applyNumberFormat="1" applyFont="1" applyBorder="1" applyAlignment="1">
      <alignment vertical="center"/>
    </xf>
    <xf numFmtId="0" fontId="31" fillId="0" borderId="0" xfId="5" applyFont="1" applyBorder="1" applyAlignment="1">
      <alignment vertical="center"/>
    </xf>
    <xf numFmtId="0" fontId="31" fillId="0" borderId="0" xfId="5" applyFont="1" applyBorder="1" applyAlignment="1">
      <alignment horizontal="centerContinuous" vertical="center"/>
    </xf>
    <xf numFmtId="0" fontId="8" fillId="0" borderId="84" xfId="0" applyFont="1" applyBorder="1" applyAlignment="1">
      <alignment horizontal="center" vertical="center"/>
    </xf>
    <xf numFmtId="0" fontId="8" fillId="0" borderId="84" xfId="0" applyFont="1" applyBorder="1" applyAlignment="1">
      <alignment vertical="center"/>
    </xf>
    <xf numFmtId="49" fontId="33" fillId="0" borderId="101" xfId="9" applyNumberFormat="1" applyFont="1" applyFill="1" applyBorder="1" applyAlignment="1">
      <alignment horizontal="center" vertical="center"/>
    </xf>
    <xf numFmtId="49" fontId="33" fillId="0" borderId="62" xfId="9" applyNumberFormat="1" applyFont="1" applyFill="1" applyBorder="1" applyAlignment="1">
      <alignment horizontal="center" vertical="center"/>
    </xf>
    <xf numFmtId="187" fontId="33" fillId="0" borderId="63" xfId="9" quotePrefix="1" applyNumberFormat="1" applyFont="1" applyFill="1" applyBorder="1" applyAlignment="1">
      <alignment horizontal="right" vertical="center"/>
    </xf>
    <xf numFmtId="187" fontId="33" fillId="0" borderId="96" xfId="9" quotePrefix="1" applyNumberFormat="1" applyFont="1" applyFill="1" applyBorder="1" applyAlignment="1">
      <alignment horizontal="right" vertical="center"/>
    </xf>
    <xf numFmtId="187" fontId="33" fillId="0" borderId="84" xfId="9" quotePrefix="1" applyNumberFormat="1" applyFont="1" applyFill="1" applyBorder="1" applyAlignment="1">
      <alignment horizontal="right" vertical="center"/>
    </xf>
    <xf numFmtId="49" fontId="33" fillId="0" borderId="163" xfId="9" applyNumberFormat="1" applyFont="1" applyFill="1" applyBorder="1" applyAlignment="1">
      <alignment horizontal="center" vertical="center"/>
    </xf>
    <xf numFmtId="192" fontId="8" fillId="0" borderId="63" xfId="0" applyNumberFormat="1" applyFont="1" applyBorder="1" applyAlignment="1">
      <alignment vertical="center"/>
    </xf>
    <xf numFmtId="192" fontId="8" fillId="0" borderId="96" xfId="0" applyNumberFormat="1" applyFont="1" applyBorder="1" applyAlignment="1">
      <alignment vertical="center"/>
    </xf>
    <xf numFmtId="192" fontId="8" fillId="0" borderId="84" xfId="0" applyNumberFormat="1" applyFont="1" applyBorder="1" applyAlignment="1">
      <alignment vertical="center"/>
    </xf>
    <xf numFmtId="187" fontId="33" fillId="0" borderId="0" xfId="9" quotePrefix="1" applyNumberFormat="1" applyFont="1" applyFill="1" applyBorder="1" applyAlignment="1">
      <alignment horizontal="right" vertical="center"/>
    </xf>
    <xf numFmtId="0" fontId="8" fillId="0" borderId="84" xfId="0" applyFont="1" applyBorder="1" applyAlignment="1"/>
    <xf numFmtId="49" fontId="33" fillId="0" borderId="58" xfId="9" applyNumberFormat="1" applyFont="1" applyFill="1" applyBorder="1" applyAlignment="1">
      <alignment horizontal="center" vertical="center"/>
    </xf>
    <xf numFmtId="187" fontId="33" fillId="0" borderId="69" xfId="9" quotePrefix="1" applyNumberFormat="1" applyFont="1" applyFill="1" applyBorder="1" applyAlignment="1">
      <alignment horizontal="right" vertical="center"/>
    </xf>
    <xf numFmtId="187" fontId="33" fillId="0" borderId="32" xfId="9" quotePrefix="1" applyNumberFormat="1" applyFont="1" applyFill="1" applyBorder="1" applyAlignment="1">
      <alignment horizontal="right" vertical="center"/>
    </xf>
    <xf numFmtId="187" fontId="33" fillId="0" borderId="71" xfId="9" quotePrefix="1" applyNumberFormat="1" applyFont="1" applyFill="1" applyBorder="1" applyAlignment="1">
      <alignment horizontal="right" vertical="center"/>
    </xf>
    <xf numFmtId="49" fontId="33" fillId="0" borderId="166" xfId="9" applyNumberFormat="1" applyFont="1" applyFill="1" applyBorder="1" applyAlignment="1">
      <alignment horizontal="center" vertical="center"/>
    </xf>
    <xf numFmtId="49" fontId="33" fillId="0" borderId="84" xfId="9" applyNumberFormat="1" applyFont="1" applyFill="1" applyBorder="1" applyAlignment="1">
      <alignment horizontal="center" vertical="center"/>
    </xf>
    <xf numFmtId="208" fontId="33" fillId="0" borderId="84" xfId="9" quotePrefix="1" applyNumberFormat="1" applyFont="1" applyFill="1" applyBorder="1" applyAlignment="1">
      <alignment horizontal="right"/>
    </xf>
    <xf numFmtId="207" fontId="33" fillId="0" borderId="84" xfId="9" quotePrefix="1" applyNumberFormat="1" applyFont="1" applyFill="1" applyBorder="1" applyAlignment="1">
      <alignment horizontal="right"/>
    </xf>
    <xf numFmtId="49" fontId="33" fillId="0" borderId="66" xfId="9" applyNumberFormat="1" applyFont="1" applyFill="1" applyBorder="1" applyAlignment="1">
      <alignment horizontal="center" vertical="center"/>
    </xf>
    <xf numFmtId="195" fontId="33" fillId="0" borderId="54" xfId="9" quotePrefix="1" applyNumberFormat="1" applyFont="1" applyFill="1" applyBorder="1" applyAlignment="1">
      <alignment horizontal="right" vertical="center"/>
    </xf>
    <xf numFmtId="195" fontId="33" fillId="0" borderId="38" xfId="9" quotePrefix="1" applyNumberFormat="1" applyFont="1" applyFill="1" applyBorder="1" applyAlignment="1">
      <alignment horizontal="right" vertical="center"/>
    </xf>
    <xf numFmtId="195" fontId="33" fillId="0" borderId="0" xfId="9" quotePrefix="1" applyNumberFormat="1" applyFont="1" applyFill="1" applyBorder="1" applyAlignment="1">
      <alignment horizontal="right" vertical="center"/>
    </xf>
    <xf numFmtId="195" fontId="33" fillId="0" borderId="84" xfId="9" quotePrefix="1" applyNumberFormat="1" applyFont="1" applyFill="1" applyBorder="1" applyAlignment="1">
      <alignment horizontal="right" vertical="center"/>
    </xf>
    <xf numFmtId="195" fontId="8" fillId="0" borderId="84" xfId="0" applyNumberFormat="1" applyFont="1" applyBorder="1" applyAlignment="1">
      <alignment vertical="center"/>
    </xf>
    <xf numFmtId="49" fontId="33" fillId="0" borderId="167" xfId="9" applyNumberFormat="1" applyFont="1" applyFill="1" applyBorder="1" applyAlignment="1">
      <alignment horizontal="center" vertical="center"/>
    </xf>
    <xf numFmtId="49" fontId="33" fillId="0" borderId="68" xfId="9" applyNumberFormat="1" applyFont="1" applyFill="1" applyBorder="1" applyAlignment="1">
      <alignment horizontal="center" vertical="center"/>
    </xf>
    <xf numFmtId="195" fontId="33" fillId="0" borderId="28" xfId="9" quotePrefix="1" applyNumberFormat="1" applyFont="1" applyFill="1" applyBorder="1" applyAlignment="1">
      <alignment horizontal="right" vertical="center"/>
    </xf>
    <xf numFmtId="195" fontId="33" fillId="0" borderId="76" xfId="9" quotePrefix="1" applyNumberFormat="1" applyFont="1" applyFill="1" applyBorder="1" applyAlignment="1">
      <alignment horizontal="right" vertical="center"/>
    </xf>
    <xf numFmtId="195" fontId="33" fillId="0" borderId="60" xfId="9" quotePrefix="1" applyNumberFormat="1" applyFont="1" applyFill="1" applyBorder="1" applyAlignment="1">
      <alignment horizontal="right" vertical="center"/>
    </xf>
    <xf numFmtId="49" fontId="33" fillId="0" borderId="168" xfId="9" applyNumberFormat="1" applyFont="1" applyFill="1" applyBorder="1" applyAlignment="1">
      <alignment horizontal="center" vertical="center"/>
    </xf>
    <xf numFmtId="195" fontId="33" fillId="0" borderId="69" xfId="9" quotePrefix="1" applyNumberFormat="1" applyFont="1" applyFill="1" applyBorder="1" applyAlignment="1">
      <alignment horizontal="right" vertical="center"/>
    </xf>
    <xf numFmtId="195" fontId="33" fillId="0" borderId="32" xfId="9" quotePrefix="1" applyNumberFormat="1" applyFont="1" applyFill="1" applyBorder="1" applyAlignment="1">
      <alignment horizontal="right" vertical="center"/>
    </xf>
    <xf numFmtId="195" fontId="33" fillId="0" borderId="71" xfId="9" quotePrefix="1" applyNumberFormat="1" applyFont="1" applyFill="1" applyBorder="1" applyAlignment="1">
      <alignment horizontal="right" vertical="center"/>
    </xf>
    <xf numFmtId="187" fontId="8" fillId="0" borderId="169" xfId="3" applyNumberFormat="1" applyFont="1" applyBorder="1" applyAlignment="1">
      <alignment vertical="center"/>
    </xf>
    <xf numFmtId="49" fontId="33" fillId="0" borderId="60" xfId="9" applyNumberFormat="1" applyFont="1" applyFill="1" applyBorder="1" applyAlignment="1">
      <alignment horizontal="center" vertical="center"/>
    </xf>
    <xf numFmtId="208" fontId="33" fillId="0" borderId="60" xfId="9" quotePrefix="1" applyNumberFormat="1" applyFont="1" applyFill="1" applyBorder="1" applyAlignment="1">
      <alignment horizontal="right"/>
    </xf>
    <xf numFmtId="207" fontId="33" fillId="0" borderId="60" xfId="9" quotePrefix="1" applyNumberFormat="1" applyFont="1" applyFill="1" applyBorder="1" applyAlignment="1">
      <alignment horizontal="right"/>
    </xf>
    <xf numFmtId="49" fontId="33" fillId="0" borderId="42" xfId="9" applyNumberFormat="1" applyFont="1" applyFill="1" applyBorder="1" applyAlignment="1">
      <alignment horizontal="center" vertical="center"/>
    </xf>
    <xf numFmtId="208" fontId="33" fillId="0" borderId="42" xfId="9" quotePrefix="1" applyNumberFormat="1" applyFont="1" applyFill="1" applyBorder="1" applyAlignment="1">
      <alignment horizontal="right"/>
    </xf>
    <xf numFmtId="0" fontId="8" fillId="0" borderId="60" xfId="0" applyFont="1" applyBorder="1" applyAlignment="1"/>
    <xf numFmtId="0" fontId="8" fillId="0" borderId="170" xfId="0" applyFont="1" applyBorder="1" applyAlignment="1"/>
    <xf numFmtId="0" fontId="8" fillId="0" borderId="171" xfId="0" applyFont="1" applyBorder="1" applyAlignment="1"/>
    <xf numFmtId="0" fontId="8" fillId="0" borderId="164" xfId="0" applyFont="1" applyBorder="1" applyAlignment="1">
      <alignment horizontal="center" vertical="center"/>
    </xf>
    <xf numFmtId="49" fontId="8" fillId="0" borderId="172" xfId="3" applyNumberFormat="1" applyFont="1" applyBorder="1" applyAlignment="1">
      <alignment horizontal="center" vertical="center"/>
    </xf>
    <xf numFmtId="49" fontId="8" fillId="0" borderId="174" xfId="3" applyNumberFormat="1" applyFont="1" applyBorder="1" applyAlignment="1">
      <alignment horizontal="center" vertical="center"/>
    </xf>
    <xf numFmtId="49" fontId="8" fillId="0" borderId="175" xfId="3" applyNumberFormat="1" applyFont="1" applyBorder="1" applyAlignment="1">
      <alignment horizontal="center" vertical="center"/>
    </xf>
    <xf numFmtId="187" fontId="8" fillId="0" borderId="60" xfId="3" applyNumberFormat="1" applyFont="1" applyBorder="1" applyAlignment="1">
      <alignment vertical="center"/>
    </xf>
    <xf numFmtId="187" fontId="8" fillId="0" borderId="31" xfId="3" applyNumberFormat="1" applyFont="1" applyBorder="1" applyAlignment="1">
      <alignment vertical="center"/>
    </xf>
    <xf numFmtId="187" fontId="8" fillId="0" borderId="41" xfId="3" applyNumberFormat="1" applyFont="1" applyBorder="1" applyAlignment="1">
      <alignment vertical="center"/>
    </xf>
    <xf numFmtId="187" fontId="8" fillId="0" borderId="71" xfId="3" applyNumberFormat="1" applyFont="1" applyBorder="1" applyAlignment="1">
      <alignment vertical="center"/>
    </xf>
    <xf numFmtId="49" fontId="8" fillId="0" borderId="176" xfId="3" applyNumberFormat="1" applyFont="1" applyBorder="1" applyAlignment="1">
      <alignment horizontal="center" vertical="center"/>
    </xf>
    <xf numFmtId="38" fontId="8" fillId="0" borderId="174" xfId="3" applyFont="1" applyBorder="1" applyAlignment="1">
      <alignment horizontal="center"/>
    </xf>
    <xf numFmtId="38" fontId="8" fillId="0" borderId="173" xfId="3" applyFont="1" applyBorder="1" applyAlignment="1">
      <alignment horizontal="center"/>
    </xf>
    <xf numFmtId="187" fontId="8" fillId="0" borderId="42" xfId="3" applyNumberFormat="1" applyFont="1" applyBorder="1" applyAlignment="1">
      <alignment vertical="center"/>
    </xf>
    <xf numFmtId="195" fontId="8" fillId="0" borderId="60" xfId="0" applyNumberFormat="1" applyFont="1" applyBorder="1" applyAlignment="1">
      <alignment vertical="center"/>
    </xf>
    <xf numFmtId="195" fontId="8" fillId="0" borderId="170" xfId="0" applyNumberFormat="1" applyFont="1" applyBorder="1" applyAlignment="1">
      <alignment vertical="center"/>
    </xf>
    <xf numFmtId="195" fontId="8" fillId="0" borderId="171" xfId="0" applyNumberFormat="1" applyFont="1" applyBorder="1" applyAlignment="1">
      <alignment vertical="center"/>
    </xf>
    <xf numFmtId="0" fontId="27" fillId="4" borderId="9" xfId="1" applyFont="1" applyFill="1" applyBorder="1" applyAlignment="1" applyProtection="1">
      <alignment vertical="center"/>
    </xf>
    <xf numFmtId="0" fontId="27" fillId="4" borderId="49" xfId="1" applyFont="1" applyFill="1" applyBorder="1" applyAlignment="1" applyProtection="1">
      <alignment vertical="center"/>
    </xf>
    <xf numFmtId="0" fontId="28" fillId="0" borderId="0" xfId="5" applyFont="1" applyAlignment="1">
      <alignment horizontal="center" vertical="center"/>
    </xf>
    <xf numFmtId="0" fontId="26" fillId="3" borderId="116" xfId="5" applyFont="1" applyFill="1" applyBorder="1" applyAlignment="1">
      <alignment horizontal="center" vertical="center"/>
    </xf>
    <xf numFmtId="0" fontId="26" fillId="3" borderId="79" xfId="5" applyFont="1" applyFill="1" applyBorder="1" applyAlignment="1">
      <alignment horizontal="center" vertical="center"/>
    </xf>
    <xf numFmtId="0" fontId="43" fillId="4" borderId="9" xfId="1" applyFont="1" applyFill="1" applyBorder="1" applyAlignment="1" applyProtection="1">
      <alignment horizontal="left" vertical="center"/>
    </xf>
    <xf numFmtId="0" fontId="43" fillId="4" borderId="49" xfId="1" applyFont="1" applyFill="1" applyBorder="1" applyAlignment="1" applyProtection="1">
      <alignment horizontal="left" vertical="center"/>
    </xf>
    <xf numFmtId="0" fontId="27" fillId="4" borderId="9" xfId="1" applyFont="1" applyFill="1" applyBorder="1" applyAlignment="1" applyProtection="1">
      <alignment vertical="center"/>
    </xf>
    <xf numFmtId="0" fontId="27" fillId="4" borderId="49" xfId="1" applyFont="1" applyFill="1" applyBorder="1" applyAlignment="1" applyProtection="1">
      <alignment vertical="center"/>
    </xf>
    <xf numFmtId="49" fontId="17" fillId="0" borderId="104" xfId="0" applyNumberFormat="1" applyFont="1" applyBorder="1" applyAlignment="1">
      <alignment horizontal="center" vertical="center"/>
    </xf>
    <xf numFmtId="49" fontId="17" fillId="0" borderId="58" xfId="0" applyNumberFormat="1" applyFont="1" applyBorder="1" applyAlignment="1">
      <alignment horizontal="center" vertical="center"/>
    </xf>
    <xf numFmtId="0" fontId="17" fillId="0" borderId="44" xfId="0" applyFont="1" applyBorder="1" applyAlignment="1">
      <alignment horizontal="center" vertical="center" wrapText="1" shrinkToFit="1"/>
    </xf>
    <xf numFmtId="0" fontId="17" fillId="0" borderId="70" xfId="0" applyFont="1" applyBorder="1" applyAlignment="1">
      <alignment horizontal="center" vertical="center" shrinkToFit="1"/>
    </xf>
    <xf numFmtId="0" fontId="17" fillId="0" borderId="44" xfId="0" applyFont="1" applyBorder="1" applyAlignment="1">
      <alignment horizontal="center" vertical="center"/>
    </xf>
    <xf numFmtId="0" fontId="17" fillId="0" borderId="70" xfId="0" applyFont="1" applyBorder="1" applyAlignment="1">
      <alignment horizontal="center" vertical="center"/>
    </xf>
    <xf numFmtId="0" fontId="17" fillId="0" borderId="46"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109" xfId="0" applyFont="1" applyBorder="1" applyAlignment="1">
      <alignment horizontal="center" vertical="center"/>
    </xf>
    <xf numFmtId="0" fontId="17" fillId="0" borderId="69" xfId="0" applyFont="1" applyBorder="1" applyAlignment="1">
      <alignment horizontal="center" vertical="center"/>
    </xf>
    <xf numFmtId="0" fontId="17" fillId="0" borderId="44"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58" xfId="0" applyFont="1" applyBorder="1" applyAlignment="1">
      <alignment horizontal="center" vertical="center" wrapText="1"/>
    </xf>
    <xf numFmtId="49" fontId="31" fillId="0" borderId="0" xfId="0" applyNumberFormat="1" applyFont="1" applyBorder="1" applyAlignment="1">
      <alignment horizontal="right" vertical="center"/>
    </xf>
    <xf numFmtId="0" fontId="39" fillId="0" borderId="0" xfId="0" applyFont="1" applyAlignment="1">
      <alignment horizontal="right" vertical="center"/>
    </xf>
    <xf numFmtId="49" fontId="31" fillId="0" borderId="0" xfId="0" applyNumberFormat="1" applyFont="1" applyAlignment="1">
      <alignment vertical="center"/>
    </xf>
    <xf numFmtId="0" fontId="39" fillId="0" borderId="0" xfId="0" applyFont="1" applyAlignment="1">
      <alignment vertical="center"/>
    </xf>
    <xf numFmtId="0" fontId="17" fillId="0" borderId="0" xfId="0" applyFont="1" applyAlignment="1">
      <alignment horizontal="left" vertical="center"/>
    </xf>
    <xf numFmtId="0" fontId="38" fillId="0" borderId="0" xfId="0" applyFont="1" applyAlignment="1">
      <alignment vertical="center"/>
    </xf>
    <xf numFmtId="49" fontId="17" fillId="0" borderId="0" xfId="0" applyNumberFormat="1" applyFont="1" applyBorder="1" applyAlignment="1">
      <alignment horizontal="justify" vertical="center"/>
    </xf>
    <xf numFmtId="0" fontId="38" fillId="0" borderId="0" xfId="0" applyFont="1" applyAlignment="1">
      <alignment horizontal="justify"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176" fontId="8" fillId="0" borderId="118" xfId="0" applyNumberFormat="1" applyFont="1" applyBorder="1" applyAlignment="1">
      <alignment horizontal="center" vertical="center" wrapText="1" shrinkToFit="1"/>
    </xf>
    <xf numFmtId="176" fontId="8" fillId="0" borderId="57" xfId="0" applyNumberFormat="1" applyFont="1" applyBorder="1" applyAlignment="1">
      <alignment horizontal="center" vertical="center" wrapText="1" shrinkToFit="1"/>
    </xf>
    <xf numFmtId="176" fontId="8" fillId="0" borderId="119" xfId="0" applyNumberFormat="1" applyFont="1" applyBorder="1" applyAlignment="1">
      <alignment horizontal="center" vertical="center" wrapText="1" shrinkToFit="1"/>
    </xf>
    <xf numFmtId="176" fontId="8" fillId="0" borderId="56" xfId="0" applyNumberFormat="1" applyFont="1" applyBorder="1" applyAlignment="1">
      <alignment horizontal="center" vertical="center" wrapText="1" shrinkToFit="1"/>
    </xf>
    <xf numFmtId="176" fontId="31" fillId="0" borderId="0" xfId="0" applyNumberFormat="1" applyFont="1" applyAlignment="1">
      <alignment horizontal="left" vertical="center"/>
    </xf>
    <xf numFmtId="176" fontId="31" fillId="0" borderId="0" xfId="0" applyNumberFormat="1" applyFont="1" applyAlignment="1">
      <alignment horizontal="right" vertical="center"/>
    </xf>
    <xf numFmtId="176" fontId="8" fillId="0" borderId="50" xfId="0" applyNumberFormat="1" applyFont="1" applyBorder="1" applyAlignment="1">
      <alignment horizontal="center" vertical="center"/>
    </xf>
    <xf numFmtId="176" fontId="8" fillId="0" borderId="43" xfId="0" applyNumberFormat="1" applyFont="1" applyBorder="1" applyAlignment="1">
      <alignment horizontal="center" vertical="center"/>
    </xf>
    <xf numFmtId="176" fontId="8" fillId="0" borderId="85" xfId="0" applyNumberFormat="1" applyFont="1" applyBorder="1" applyAlignment="1">
      <alignment horizontal="center" vertical="center"/>
    </xf>
    <xf numFmtId="176" fontId="8" fillId="0" borderId="83" xfId="0" applyNumberFormat="1" applyFont="1" applyBorder="1" applyAlignment="1">
      <alignment horizontal="center" vertical="center"/>
    </xf>
    <xf numFmtId="176" fontId="8" fillId="0" borderId="82" xfId="0" applyNumberFormat="1" applyFont="1" applyBorder="1" applyAlignment="1">
      <alignment horizontal="center" vertical="center"/>
    </xf>
    <xf numFmtId="0" fontId="31" fillId="0" borderId="0" xfId="0" applyFont="1" applyAlignment="1">
      <alignment horizontal="right" vertical="center"/>
    </xf>
    <xf numFmtId="0" fontId="31" fillId="0" borderId="0" xfId="0" applyFont="1" applyAlignment="1">
      <alignment horizontal="left" vertical="center"/>
    </xf>
    <xf numFmtId="0" fontId="17" fillId="0" borderId="63"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50" xfId="0" applyFont="1" applyBorder="1" applyAlignment="1">
      <alignment horizontal="center" vertical="center"/>
    </xf>
    <xf numFmtId="0" fontId="17" fillId="0" borderId="0" xfId="0" applyFont="1" applyBorder="1" applyAlignment="1">
      <alignment horizontal="center" vertical="center"/>
    </xf>
    <xf numFmtId="0" fontId="17" fillId="0" borderId="43" xfId="0" applyFont="1" applyBorder="1" applyAlignment="1">
      <alignment horizontal="center" vertical="center"/>
    </xf>
    <xf numFmtId="0" fontId="17" fillId="0" borderId="85"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17" fillId="0" borderId="63" xfId="0" applyFont="1" applyBorder="1" applyAlignment="1">
      <alignment horizontal="center" vertical="center"/>
    </xf>
    <xf numFmtId="0" fontId="17" fillId="0" borderId="62" xfId="0" applyFont="1" applyBorder="1" applyAlignment="1">
      <alignment horizontal="center" vertical="center"/>
    </xf>
    <xf numFmtId="0" fontId="17" fillId="0" borderId="61" xfId="0" applyFont="1" applyBorder="1" applyAlignment="1">
      <alignment horizontal="center" vertical="center" shrinkToFit="1"/>
    </xf>
    <xf numFmtId="0" fontId="17" fillId="0" borderId="84" xfId="0" applyFont="1" applyBorder="1" applyAlignment="1">
      <alignment horizontal="center" vertical="center"/>
    </xf>
    <xf numFmtId="38" fontId="8" fillId="0" borderId="65" xfId="3" applyFont="1" applyBorder="1" applyAlignment="1">
      <alignment horizontal="right" vertical="center"/>
    </xf>
    <xf numFmtId="38" fontId="31" fillId="0" borderId="0" xfId="3" applyFont="1" applyAlignment="1">
      <alignment horizontal="right" vertical="center"/>
    </xf>
    <xf numFmtId="38" fontId="31" fillId="0" borderId="0" xfId="3" applyFont="1" applyAlignment="1">
      <alignment horizontal="left"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Fill="1" applyBorder="1" applyAlignment="1">
      <alignment horizontal="center" vertical="center"/>
    </xf>
    <xf numFmtId="191" fontId="8" fillId="0" borderId="61" xfId="0" applyNumberFormat="1"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61" xfId="0" applyFont="1" applyFill="1" applyBorder="1" applyAlignment="1">
      <alignment horizontal="center" vertical="center"/>
    </xf>
    <xf numFmtId="191" fontId="8" fillId="0" borderId="85" xfId="0" applyNumberFormat="1" applyFont="1" applyBorder="1" applyAlignment="1">
      <alignment horizontal="center" vertical="center"/>
    </xf>
    <xf numFmtId="0" fontId="0" fillId="0" borderId="82"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57" xfId="0" applyFont="1" applyBorder="1" applyAlignment="1">
      <alignment horizontal="center" vertical="center"/>
    </xf>
    <xf numFmtId="0" fontId="3" fillId="0" borderId="141" xfId="0" applyFont="1" applyBorder="1" applyAlignment="1">
      <alignment horizontal="center" vertical="center"/>
    </xf>
    <xf numFmtId="0" fontId="3" fillId="0" borderId="145" xfId="0" applyFont="1" applyBorder="1" applyAlignment="1">
      <alignment horizontal="center" vertical="center"/>
    </xf>
    <xf numFmtId="0" fontId="3" fillId="0" borderId="140" xfId="0" applyFont="1" applyBorder="1" applyAlignment="1">
      <alignment horizontal="center" vertical="center"/>
    </xf>
    <xf numFmtId="0" fontId="3" fillId="0" borderId="156" xfId="0" applyFont="1" applyBorder="1" applyAlignment="1">
      <alignment horizontal="center" vertical="center"/>
    </xf>
    <xf numFmtId="0" fontId="3" fillId="0" borderId="149" xfId="0" applyFont="1" applyBorder="1" applyAlignment="1">
      <alignment horizontal="center" vertical="center"/>
    </xf>
    <xf numFmtId="0" fontId="3" fillId="0" borderId="152" xfId="0" applyFont="1" applyBorder="1" applyAlignment="1">
      <alignment horizontal="center" vertical="center"/>
    </xf>
    <xf numFmtId="0" fontId="31" fillId="0" borderId="0" xfId="0" applyFont="1" applyBorder="1" applyAlignment="1">
      <alignment horizontal="right" vertical="center"/>
    </xf>
    <xf numFmtId="0" fontId="10" fillId="0" borderId="65" xfId="0" applyFont="1" applyBorder="1" applyAlignment="1">
      <alignment horizontal="right" vertical="center"/>
    </xf>
    <xf numFmtId="0" fontId="3" fillId="0" borderId="50" xfId="0" applyFont="1" applyBorder="1" applyAlignment="1">
      <alignment horizontal="center" vertical="center"/>
    </xf>
    <xf numFmtId="0" fontId="3" fillId="0" borderId="64" xfId="0" applyFont="1" applyBorder="1" applyAlignment="1">
      <alignment horizontal="center" vertical="center"/>
    </xf>
    <xf numFmtId="0" fontId="3" fillId="0" borderId="43" xfId="0" applyFont="1" applyBorder="1" applyAlignment="1">
      <alignment horizontal="center" vertical="center"/>
    </xf>
    <xf numFmtId="0" fontId="3" fillId="0" borderId="59" xfId="0" applyFont="1" applyBorder="1" applyAlignment="1">
      <alignment horizontal="center" vertical="center"/>
    </xf>
    <xf numFmtId="0" fontId="3" fillId="0" borderId="85" xfId="0" applyFont="1" applyBorder="1" applyAlignment="1">
      <alignment horizontal="right" vertical="center" indent="3"/>
    </xf>
    <xf numFmtId="0" fontId="6" fillId="0" borderId="83" xfId="0" applyFont="1" applyBorder="1" applyAlignment="1">
      <alignment horizontal="right" indent="3"/>
    </xf>
    <xf numFmtId="0" fontId="3" fillId="0" borderId="83" xfId="0" applyFont="1" applyBorder="1" applyAlignment="1">
      <alignment horizontal="left" vertical="center" indent="3"/>
    </xf>
    <xf numFmtId="0" fontId="6" fillId="0" borderId="83" xfId="0" applyFont="1" applyBorder="1" applyAlignment="1">
      <alignment horizontal="left" indent="3"/>
    </xf>
    <xf numFmtId="0" fontId="6" fillId="0" borderId="82" xfId="0" applyFont="1" applyBorder="1" applyAlignment="1">
      <alignment horizontal="left" indent="3"/>
    </xf>
    <xf numFmtId="0" fontId="3" fillId="0" borderId="85" xfId="0" applyFont="1" applyBorder="1" applyAlignment="1">
      <alignment horizontal="center" vertical="center"/>
    </xf>
    <xf numFmtId="0" fontId="3" fillId="0" borderId="63" xfId="0" applyFont="1" applyBorder="1" applyAlignment="1">
      <alignment horizontal="center" vertical="center"/>
    </xf>
    <xf numFmtId="0" fontId="3" fillId="0" borderId="65" xfId="0" applyFont="1" applyBorder="1" applyAlignment="1">
      <alignment horizontal="right" vertical="center"/>
    </xf>
    <xf numFmtId="0" fontId="3" fillId="0" borderId="82" xfId="0" applyFont="1" applyBorder="1" applyAlignment="1">
      <alignment horizontal="left" vertical="center" indent="3"/>
    </xf>
    <xf numFmtId="0" fontId="3" fillId="0" borderId="119" xfId="0" applyFont="1" applyBorder="1" applyAlignment="1">
      <alignment horizontal="center" vertical="center"/>
    </xf>
    <xf numFmtId="0" fontId="3" fillId="0" borderId="56" xfId="0" applyFont="1" applyBorder="1" applyAlignment="1">
      <alignment horizontal="center" vertical="center"/>
    </xf>
    <xf numFmtId="0" fontId="3" fillId="0" borderId="0" xfId="0" applyFont="1" applyBorder="1" applyAlignment="1">
      <alignment horizontal="left" vertical="center" wrapText="1"/>
    </xf>
    <xf numFmtId="38" fontId="3" fillId="0" borderId="118" xfId="3" applyFont="1" applyBorder="1" applyAlignment="1">
      <alignment horizontal="center" vertical="center"/>
    </xf>
    <xf numFmtId="38" fontId="3" fillId="0" borderId="57" xfId="3" applyFont="1" applyBorder="1" applyAlignment="1">
      <alignment horizontal="center" vertical="center"/>
    </xf>
    <xf numFmtId="0" fontId="31" fillId="0" borderId="0" xfId="0" applyFont="1" applyAlignment="1">
      <alignment horizontal="center" vertical="center"/>
    </xf>
    <xf numFmtId="0" fontId="3" fillId="0" borderId="119" xfId="0" applyFont="1" applyBorder="1" applyAlignment="1">
      <alignment horizontal="center" vertical="center" wrapText="1"/>
    </xf>
    <xf numFmtId="0" fontId="3" fillId="0" borderId="56" xfId="0" applyFont="1" applyBorder="1" applyAlignment="1">
      <alignment horizontal="center" vertical="center" wrapText="1"/>
    </xf>
    <xf numFmtId="38" fontId="3" fillId="0" borderId="118" xfId="3" applyFont="1" applyBorder="1" applyAlignment="1">
      <alignment horizontal="center" vertical="center" wrapText="1" shrinkToFit="1"/>
    </xf>
    <xf numFmtId="38" fontId="3" fillId="0" borderId="57" xfId="3" applyFont="1" applyBorder="1" applyAlignment="1">
      <alignment horizontal="center" vertical="center" wrapText="1" shrinkToFit="1"/>
    </xf>
    <xf numFmtId="38" fontId="3" fillId="0" borderId="50" xfId="3" applyFont="1" applyBorder="1" applyAlignment="1">
      <alignment horizontal="center" vertical="center" wrapText="1" shrinkToFit="1"/>
    </xf>
    <xf numFmtId="38" fontId="3" fillId="0" borderId="43" xfId="3" applyFont="1" applyBorder="1" applyAlignment="1">
      <alignment horizontal="center" vertical="center" wrapText="1" shrinkToFit="1"/>
    </xf>
    <xf numFmtId="38" fontId="3" fillId="0" borderId="36" xfId="3" applyFont="1" applyBorder="1" applyAlignment="1">
      <alignment horizontal="center" vertical="center" wrapText="1" shrinkToFit="1"/>
    </xf>
    <xf numFmtId="38" fontId="3" fillId="0" borderId="0" xfId="3" applyFont="1" applyBorder="1" applyAlignment="1">
      <alignment horizontal="center" vertical="center" wrapText="1" shrinkToFit="1"/>
    </xf>
    <xf numFmtId="38" fontId="3" fillId="0" borderId="109" xfId="3" applyFont="1" applyBorder="1" applyAlignment="1">
      <alignment horizontal="center" vertical="center"/>
    </xf>
    <xf numFmtId="38" fontId="3" fillId="0" borderId="46" xfId="3" applyFont="1" applyBorder="1" applyAlignment="1">
      <alignment horizontal="center" vertical="center"/>
    </xf>
    <xf numFmtId="38" fontId="3" fillId="0" borderId="104" xfId="3" applyFont="1" applyBorder="1" applyAlignment="1">
      <alignment horizontal="center" vertical="center"/>
    </xf>
    <xf numFmtId="0" fontId="31" fillId="0" borderId="0" xfId="5" applyFont="1" applyAlignment="1">
      <alignment horizontal="center" vertical="center"/>
    </xf>
    <xf numFmtId="0" fontId="41" fillId="0" borderId="0" xfId="5" applyFont="1" applyAlignment="1">
      <alignment horizontal="center" vertical="center"/>
    </xf>
    <xf numFmtId="0" fontId="41" fillId="0" borderId="0" xfId="5" applyFont="1" applyAlignment="1">
      <alignment horizontal="center"/>
    </xf>
    <xf numFmtId="0" fontId="8" fillId="0" borderId="64" xfId="0" applyFont="1" applyBorder="1" applyAlignment="1">
      <alignment horizontal="center" vertical="center"/>
    </xf>
    <xf numFmtId="0" fontId="8" fillId="0" borderId="59" xfId="0" applyFont="1" applyBorder="1" applyAlignment="1">
      <alignment horizontal="center" vertical="center"/>
    </xf>
    <xf numFmtId="0" fontId="8" fillId="0" borderId="118" xfId="0" applyFont="1" applyBorder="1" applyAlignment="1">
      <alignment horizontal="center" vertical="center"/>
    </xf>
    <xf numFmtId="0" fontId="8" fillId="0" borderId="57" xfId="0" applyFont="1" applyBorder="1" applyAlignment="1">
      <alignment horizontal="center" vertical="center"/>
    </xf>
    <xf numFmtId="0" fontId="8" fillId="0" borderId="86" xfId="0" applyFont="1" applyBorder="1" applyAlignment="1">
      <alignment horizontal="center" vertical="center"/>
    </xf>
    <xf numFmtId="0" fontId="8" fillId="0" borderId="85" xfId="0" applyFont="1" applyBorder="1" applyAlignment="1">
      <alignment horizontal="center" vertical="center"/>
    </xf>
    <xf numFmtId="0" fontId="31" fillId="0" borderId="0" xfId="6" applyFont="1" applyAlignment="1">
      <alignment horizontal="right" vertical="center"/>
    </xf>
    <xf numFmtId="0" fontId="31" fillId="0" borderId="0" xfId="6" applyFont="1" applyAlignment="1">
      <alignment horizontal="left" vertical="center"/>
    </xf>
    <xf numFmtId="0" fontId="8" fillId="0" borderId="64" xfId="0" applyFont="1" applyBorder="1" applyAlignment="1">
      <alignment horizontal="distributed" vertical="center" justifyLastLine="1"/>
    </xf>
    <xf numFmtId="0" fontId="8" fillId="0" borderId="66" xfId="0" applyFont="1" applyBorder="1" applyAlignment="1">
      <alignment horizontal="distributed" vertical="center" justifyLastLine="1"/>
    </xf>
    <xf numFmtId="0" fontId="8" fillId="0" borderId="59" xfId="0" applyFont="1" applyBorder="1" applyAlignment="1">
      <alignment horizontal="distributed" vertical="center" justifyLastLine="1"/>
    </xf>
    <xf numFmtId="0" fontId="8" fillId="0" borderId="85" xfId="0" applyFont="1" applyBorder="1" applyAlignment="1">
      <alignment horizontal="distributed" vertical="center" justifyLastLine="1"/>
    </xf>
    <xf numFmtId="0" fontId="8" fillId="0" borderId="83" xfId="0" applyFont="1" applyBorder="1" applyAlignment="1">
      <alignment horizontal="distributed" vertical="center" justifyLastLine="1"/>
    </xf>
    <xf numFmtId="0" fontId="8" fillId="0" borderId="82" xfId="0" applyFont="1" applyBorder="1" applyAlignment="1">
      <alignment horizontal="distributed" vertical="center" justifyLastLine="1"/>
    </xf>
    <xf numFmtId="0" fontId="34" fillId="0" borderId="0" xfId="0" applyFont="1" applyAlignment="1">
      <alignment vertical="center"/>
    </xf>
    <xf numFmtId="0" fontId="8" fillId="0" borderId="65" xfId="0" applyFont="1" applyBorder="1" applyAlignment="1">
      <alignment horizontal="right" vertical="center"/>
    </xf>
    <xf numFmtId="0" fontId="8" fillId="0" borderId="82" xfId="0" applyFont="1" applyBorder="1" applyAlignment="1">
      <alignment horizontal="center" vertical="center"/>
    </xf>
    <xf numFmtId="0" fontId="8" fillId="0" borderId="64" xfId="0" applyFont="1" applyBorder="1" applyAlignment="1">
      <alignment horizontal="center" vertical="center" wrapText="1"/>
    </xf>
    <xf numFmtId="0" fontId="8" fillId="0" borderId="65" xfId="0" applyFont="1" applyBorder="1" applyAlignment="1">
      <alignment horizontal="center" vertical="center"/>
    </xf>
    <xf numFmtId="0" fontId="3" fillId="0" borderId="109" xfId="0" applyFont="1" applyBorder="1" applyAlignment="1">
      <alignment horizontal="center" vertical="center"/>
    </xf>
    <xf numFmtId="0" fontId="0" fillId="0" borderId="46" xfId="0" applyBorder="1" applyAlignment="1">
      <alignment horizontal="center" vertical="center"/>
    </xf>
    <xf numFmtId="0" fontId="3" fillId="0" borderId="109" xfId="0" applyFont="1" applyBorder="1" applyAlignment="1">
      <alignment horizontal="right" vertical="center"/>
    </xf>
    <xf numFmtId="0" fontId="0" fillId="0" borderId="46" xfId="0" applyBorder="1" applyAlignment="1">
      <alignment horizontal="right" vertical="center"/>
    </xf>
    <xf numFmtId="0" fontId="0" fillId="0" borderId="43" xfId="0" applyBorder="1" applyAlignment="1">
      <alignment horizontal="center" vertical="center"/>
    </xf>
    <xf numFmtId="0" fontId="0" fillId="0" borderId="104" xfId="0" applyBorder="1" applyAlignment="1">
      <alignment vertical="center"/>
    </xf>
    <xf numFmtId="0" fontId="8" fillId="0" borderId="64" xfId="6" applyFont="1" applyBorder="1" applyAlignment="1">
      <alignment horizontal="center" vertical="center"/>
    </xf>
    <xf numFmtId="0" fontId="8" fillId="0" borderId="59" xfId="6" applyFont="1" applyBorder="1" applyAlignment="1">
      <alignment horizontal="center" vertical="center"/>
    </xf>
    <xf numFmtId="0" fontId="8" fillId="0" borderId="85" xfId="6" applyFont="1" applyBorder="1" applyAlignment="1">
      <alignment horizontal="distributed" vertical="center" indent="5"/>
    </xf>
    <xf numFmtId="0" fontId="8" fillId="0" borderId="83" xfId="6" applyFont="1" applyBorder="1" applyAlignment="1">
      <alignment horizontal="distributed" vertical="center" indent="5"/>
    </xf>
    <xf numFmtId="0" fontId="8" fillId="0" borderId="82" xfId="6" applyFont="1" applyBorder="1" applyAlignment="1">
      <alignment horizontal="distributed" vertical="center" indent="5"/>
    </xf>
    <xf numFmtId="0" fontId="8" fillId="0" borderId="85" xfId="6" applyFont="1" applyBorder="1" applyAlignment="1">
      <alignment horizontal="distributed" vertical="center" indent="3"/>
    </xf>
    <xf numFmtId="0" fontId="8" fillId="0" borderId="83" xfId="6" applyFont="1" applyBorder="1" applyAlignment="1">
      <alignment horizontal="distributed" vertical="center" indent="3"/>
    </xf>
    <xf numFmtId="0" fontId="16" fillId="0" borderId="0" xfId="6" applyFont="1" applyAlignment="1">
      <alignment horizontal="center" vertical="center"/>
    </xf>
    <xf numFmtId="0" fontId="32" fillId="0" borderId="0" xfId="10" applyNumberFormat="1" applyFont="1" applyFill="1" applyBorder="1" applyAlignment="1">
      <alignment horizontal="center" vertical="center"/>
    </xf>
    <xf numFmtId="187" fontId="33" fillId="0" borderId="50" xfId="10" applyNumberFormat="1" applyFont="1" applyFill="1" applyBorder="1" applyAlignment="1">
      <alignment horizontal="center" vertical="center"/>
    </xf>
    <xf numFmtId="187" fontId="33" fillId="0" borderId="43" xfId="10" applyNumberFormat="1" applyFont="1" applyFill="1" applyBorder="1" applyAlignment="1">
      <alignment horizontal="center" vertical="center"/>
    </xf>
    <xf numFmtId="0" fontId="8" fillId="0" borderId="0" xfId="0" applyFont="1" applyBorder="1" applyAlignment="1">
      <alignment horizontal="left" vertical="center" wrapText="1"/>
    </xf>
    <xf numFmtId="0" fontId="0" fillId="0" borderId="0" xfId="0" applyFont="1" applyAlignment="1">
      <alignment vertical="center"/>
    </xf>
    <xf numFmtId="0" fontId="31" fillId="0" borderId="0" xfId="0" applyFont="1" applyBorder="1" applyAlignment="1">
      <alignment horizontal="left" vertical="center"/>
    </xf>
    <xf numFmtId="0" fontId="39" fillId="0" borderId="0" xfId="0" applyFont="1" applyAlignment="1">
      <alignment horizontal="center" vertical="center"/>
    </xf>
    <xf numFmtId="0" fontId="8" fillId="0" borderId="5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19" xfId="0" applyFont="1" applyBorder="1" applyAlignment="1">
      <alignment horizontal="center" vertical="center" wrapText="1"/>
    </xf>
    <xf numFmtId="0" fontId="0" fillId="0" borderId="64" xfId="0" applyFont="1" applyBorder="1" applyAlignment="1">
      <alignment vertical="center"/>
    </xf>
    <xf numFmtId="0" fontId="8" fillId="0" borderId="56" xfId="0" applyFont="1" applyBorder="1" applyAlignment="1">
      <alignment horizontal="center" vertical="center"/>
    </xf>
    <xf numFmtId="0" fontId="8" fillId="0" borderId="60" xfId="0" applyFont="1" applyBorder="1" applyAlignment="1">
      <alignment horizontal="left" vertical="center" indent="1"/>
    </xf>
    <xf numFmtId="0" fontId="8" fillId="0" borderId="68" xfId="0" applyFont="1" applyBorder="1" applyAlignment="1">
      <alignment horizontal="left" vertical="center" indent="1"/>
    </xf>
    <xf numFmtId="0" fontId="8" fillId="0" borderId="86" xfId="0" applyFont="1" applyBorder="1" applyAlignment="1">
      <alignment horizontal="center" vertical="center" wrapText="1"/>
    </xf>
    <xf numFmtId="0" fontId="8" fillId="0" borderId="50" xfId="0" applyFont="1" applyBorder="1" applyAlignment="1">
      <alignment horizontal="center" vertical="center"/>
    </xf>
    <xf numFmtId="0" fontId="8" fillId="0" borderId="43" xfId="0" applyFont="1" applyBorder="1" applyAlignment="1">
      <alignment horizontal="center" vertical="center"/>
    </xf>
    <xf numFmtId="0" fontId="8" fillId="0" borderId="9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94" xfId="0" applyFont="1" applyBorder="1" applyAlignment="1">
      <alignment horizontal="center" vertical="center"/>
    </xf>
    <xf numFmtId="0" fontId="31" fillId="0" borderId="0" xfId="0" applyFont="1" applyAlignment="1">
      <alignment vertical="center"/>
    </xf>
    <xf numFmtId="0" fontId="8" fillId="0" borderId="99" xfId="0" applyFont="1" applyBorder="1" applyAlignment="1">
      <alignment horizontal="center" vertical="center"/>
    </xf>
    <xf numFmtId="0" fontId="8" fillId="0" borderId="125" xfId="0" applyFont="1" applyBorder="1" applyAlignment="1">
      <alignment horizontal="left" vertical="center" wrapText="1"/>
    </xf>
    <xf numFmtId="0" fontId="8" fillId="0" borderId="126" xfId="0" applyFont="1" applyBorder="1" applyAlignment="1">
      <alignment horizontal="left" vertical="center"/>
    </xf>
    <xf numFmtId="0" fontId="8" fillId="0" borderId="127" xfId="0" applyFont="1" applyBorder="1" applyAlignment="1">
      <alignment horizontal="left" vertical="center"/>
    </xf>
    <xf numFmtId="0" fontId="8" fillId="0" borderId="130" xfId="0" applyFont="1" applyBorder="1" applyAlignment="1">
      <alignment horizontal="center" vertical="center"/>
    </xf>
    <xf numFmtId="0" fontId="8" fillId="0" borderId="132" xfId="0" applyFont="1" applyBorder="1" applyAlignment="1">
      <alignment horizontal="center" vertical="center"/>
    </xf>
    <xf numFmtId="0" fontId="8" fillId="0" borderId="131" xfId="0" applyFont="1" applyBorder="1" applyAlignment="1">
      <alignment horizontal="center" vertical="center"/>
    </xf>
    <xf numFmtId="0" fontId="8" fillId="0" borderId="133" xfId="0" applyFont="1" applyBorder="1" applyAlignment="1">
      <alignment horizontal="center" vertical="center"/>
    </xf>
    <xf numFmtId="0" fontId="8" fillId="0" borderId="61" xfId="0" applyFont="1" applyBorder="1" applyAlignment="1">
      <alignment horizontal="center" vertical="center" wrapText="1"/>
    </xf>
    <xf numFmtId="0" fontId="0" fillId="0" borderId="83" xfId="0" applyFont="1" applyBorder="1" applyAlignment="1">
      <alignment horizontal="center" vertical="center"/>
    </xf>
    <xf numFmtId="0" fontId="8" fillId="0" borderId="83" xfId="0" applyFont="1" applyBorder="1" applyAlignment="1">
      <alignment vertical="center"/>
    </xf>
    <xf numFmtId="0" fontId="0" fillId="0" borderId="83" xfId="0" applyFont="1" applyBorder="1" applyAlignment="1">
      <alignment vertical="center"/>
    </xf>
    <xf numFmtId="0" fontId="0" fillId="0" borderId="82" xfId="0" applyFont="1" applyBorder="1" applyAlignment="1">
      <alignment vertical="center"/>
    </xf>
    <xf numFmtId="0" fontId="0" fillId="0" borderId="84" xfId="0" applyFont="1" applyBorder="1" applyAlignment="1">
      <alignment horizontal="center" vertical="center"/>
    </xf>
    <xf numFmtId="0" fontId="8" fillId="0" borderId="84" xfId="0" applyFont="1" applyBorder="1" applyAlignment="1">
      <alignment vertical="center"/>
    </xf>
    <xf numFmtId="0" fontId="0" fillId="0" borderId="84" xfId="0" applyFont="1" applyBorder="1" applyAlignment="1">
      <alignment vertical="center"/>
    </xf>
    <xf numFmtId="0" fontId="0" fillId="0" borderId="62" xfId="0" applyFont="1" applyBorder="1" applyAlignment="1">
      <alignment vertical="center"/>
    </xf>
    <xf numFmtId="0" fontId="8" fillId="0" borderId="0" xfId="0" applyFont="1" applyBorder="1" applyAlignment="1">
      <alignment horizontal="center" vertical="center"/>
    </xf>
    <xf numFmtId="0" fontId="8" fillId="0" borderId="82" xfId="0" applyFont="1" applyBorder="1" applyAlignment="1">
      <alignment vertical="center"/>
    </xf>
    <xf numFmtId="0" fontId="8" fillId="0" borderId="62" xfId="0" applyFont="1" applyBorder="1" applyAlignment="1">
      <alignment vertical="center"/>
    </xf>
    <xf numFmtId="0" fontId="32" fillId="0" borderId="0" xfId="9" applyNumberFormat="1" applyFont="1" applyFill="1" applyBorder="1" applyAlignment="1">
      <alignment horizontal="center" wrapText="1"/>
    </xf>
    <xf numFmtId="0" fontId="32" fillId="0" borderId="0" xfId="9" applyNumberFormat="1" applyFont="1" applyFill="1" applyBorder="1" applyAlignment="1">
      <alignment horizontal="center"/>
    </xf>
    <xf numFmtId="0" fontId="32" fillId="0" borderId="0" xfId="9" applyNumberFormat="1" applyFont="1" applyFill="1" applyBorder="1" applyAlignment="1">
      <alignment horizontal="center" vertical="top" wrapText="1"/>
    </xf>
    <xf numFmtId="0" fontId="32" fillId="0" borderId="0" xfId="9" applyNumberFormat="1" applyFont="1" applyFill="1" applyBorder="1" applyAlignment="1">
      <alignment horizontal="center" vertical="top"/>
    </xf>
    <xf numFmtId="0" fontId="0" fillId="0" borderId="43" xfId="0" applyFont="1" applyBorder="1" applyAlignment="1">
      <alignment horizontal="center" vertical="center"/>
    </xf>
    <xf numFmtId="0" fontId="8" fillId="0" borderId="118" xfId="0" applyFont="1" applyBorder="1" applyAlignment="1">
      <alignment horizontal="center" vertical="center" wrapText="1"/>
    </xf>
    <xf numFmtId="0" fontId="0" fillId="0" borderId="57" xfId="0" applyFont="1" applyBorder="1" applyAlignment="1">
      <alignment horizontal="center" vertical="center"/>
    </xf>
    <xf numFmtId="0" fontId="8" fillId="0" borderId="119" xfId="0" applyFont="1" applyBorder="1" applyAlignment="1">
      <alignment horizontal="center" vertical="center"/>
    </xf>
    <xf numFmtId="0" fontId="0" fillId="0" borderId="50" xfId="0" applyFont="1" applyBorder="1" applyAlignment="1">
      <alignment horizontal="center" vertical="center"/>
    </xf>
    <xf numFmtId="0" fontId="8" fillId="0" borderId="104" xfId="0" applyFont="1" applyBorder="1" applyAlignment="1">
      <alignment horizontal="center" vertical="center" wrapText="1"/>
    </xf>
    <xf numFmtId="0" fontId="0" fillId="0" borderId="58" xfId="0" applyFont="1" applyBorder="1" applyAlignment="1">
      <alignment horizontal="center" vertical="center"/>
    </xf>
    <xf numFmtId="0" fontId="8" fillId="0" borderId="120" xfId="0" applyFont="1" applyBorder="1" applyAlignment="1">
      <alignment horizontal="center" vertical="distributed" textRotation="255" justifyLastLine="1"/>
    </xf>
    <xf numFmtId="0" fontId="8" fillId="0" borderId="88" xfId="0" applyFont="1" applyBorder="1" applyAlignment="1">
      <alignment horizontal="center" vertical="distributed" textRotation="255" justifyLastLine="1"/>
    </xf>
    <xf numFmtId="0" fontId="8" fillId="0" borderId="87" xfId="0" applyFont="1" applyBorder="1" applyAlignment="1">
      <alignment horizontal="center" vertical="distributed" textRotation="255" justifyLastLine="1"/>
    </xf>
    <xf numFmtId="0" fontId="8" fillId="0" borderId="85"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95" xfId="0" applyFont="1" applyFill="1" applyBorder="1" applyAlignment="1">
      <alignment horizontal="center" vertical="center"/>
    </xf>
    <xf numFmtId="0" fontId="8" fillId="0" borderId="59" xfId="0" applyFont="1" applyFill="1" applyBorder="1" applyAlignment="1">
      <alignment horizontal="center" vertical="center"/>
    </xf>
    <xf numFmtId="191" fontId="8" fillId="0" borderId="94" xfId="0" applyNumberFormat="1" applyFont="1" applyBorder="1" applyAlignment="1">
      <alignment horizontal="center" vertical="center"/>
    </xf>
    <xf numFmtId="191" fontId="8" fillId="0" borderId="57" xfId="0" applyNumberFormat="1" applyFont="1" applyBorder="1" applyAlignment="1">
      <alignment horizontal="center" vertical="center"/>
    </xf>
    <xf numFmtId="191" fontId="8" fillId="0" borderId="82" xfId="0" applyNumberFormat="1"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8" fillId="0" borderId="157" xfId="0" applyFont="1" applyBorder="1" applyAlignment="1">
      <alignment horizontal="center" vertical="center"/>
    </xf>
    <xf numFmtId="0" fontId="0" fillId="0" borderId="83" xfId="0" applyFont="1" applyBorder="1"/>
    <xf numFmtId="0" fontId="0" fillId="0" borderId="82" xfId="0" applyFont="1" applyBorder="1"/>
    <xf numFmtId="0" fontId="8" fillId="0" borderId="141" xfId="0" applyFont="1" applyBorder="1" applyAlignment="1">
      <alignment horizontal="center" vertical="center"/>
    </xf>
    <xf numFmtId="0" fontId="37" fillId="0" borderId="0" xfId="0" applyFont="1" applyBorder="1" applyAlignment="1">
      <alignment horizontal="right" vertical="center"/>
    </xf>
    <xf numFmtId="0" fontId="37" fillId="0" borderId="0" xfId="0" applyFont="1" applyAlignment="1">
      <alignment horizontal="left" vertical="center"/>
    </xf>
    <xf numFmtId="0" fontId="8" fillId="0" borderId="0" xfId="0" applyFont="1" applyBorder="1" applyAlignment="1">
      <alignment horizontal="center" vertical="center" wrapText="1"/>
    </xf>
    <xf numFmtId="0" fontId="15" fillId="0" borderId="0" xfId="0" applyFont="1" applyBorder="1" applyAlignment="1">
      <alignment horizontal="right" vertical="center"/>
    </xf>
    <xf numFmtId="0" fontId="3" fillId="0" borderId="0" xfId="0" applyFont="1" applyFill="1" applyBorder="1" applyAlignment="1">
      <alignment horizontal="left" vertical="center"/>
    </xf>
    <xf numFmtId="0" fontId="8" fillId="0" borderId="36" xfId="0" applyFont="1" applyBorder="1" applyAlignment="1">
      <alignment horizontal="center" vertical="top" wrapText="1"/>
    </xf>
    <xf numFmtId="0" fontId="8" fillId="0" borderId="57" xfId="0" applyFont="1" applyBorder="1" applyAlignment="1">
      <alignment horizontal="center" vertical="top" wrapText="1"/>
    </xf>
    <xf numFmtId="0" fontId="8" fillId="0" borderId="117" xfId="0" applyFont="1" applyBorder="1" applyAlignment="1">
      <alignment horizontal="center" vertical="center"/>
    </xf>
    <xf numFmtId="0" fontId="8" fillId="0" borderId="95" xfId="0" applyFont="1" applyBorder="1" applyAlignment="1">
      <alignment horizontal="center" vertical="center"/>
    </xf>
    <xf numFmtId="0" fontId="8" fillId="0" borderId="36"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94" xfId="0" applyFont="1" applyBorder="1" applyAlignment="1">
      <alignment horizontal="center" vertical="center" wrapText="1" justifyLastLine="1"/>
    </xf>
    <xf numFmtId="0" fontId="8" fillId="0" borderId="36" xfId="0" applyFont="1" applyBorder="1" applyAlignment="1">
      <alignment horizontal="center" vertical="center" wrapText="1" justifyLastLine="1"/>
    </xf>
    <xf numFmtId="0" fontId="8" fillId="0" borderId="57" xfId="0" applyFont="1" applyBorder="1" applyAlignment="1">
      <alignment horizontal="center" vertical="center" wrapText="1" justifyLastLine="1"/>
    </xf>
    <xf numFmtId="0" fontId="8" fillId="0" borderId="66" xfId="0" applyFont="1" applyBorder="1" applyAlignment="1">
      <alignment horizontal="center" vertical="center" wrapText="1"/>
    </xf>
    <xf numFmtId="0" fontId="8" fillId="0" borderId="54" xfId="0" applyFont="1" applyBorder="1" applyAlignment="1">
      <alignment horizontal="center" vertical="top" wrapText="1"/>
    </xf>
    <xf numFmtId="0" fontId="8" fillId="0" borderId="56" xfId="0" applyFont="1" applyBorder="1" applyAlignment="1">
      <alignment horizontal="center" vertical="top" wrapText="1"/>
    </xf>
    <xf numFmtId="0" fontId="8" fillId="0" borderId="54" xfId="0" applyFont="1" applyBorder="1" applyAlignment="1">
      <alignment horizontal="center" vertical="center" wrapText="1"/>
    </xf>
    <xf numFmtId="0" fontId="15" fillId="0" borderId="0" xfId="0" applyFont="1" applyAlignment="1">
      <alignment vertical="center"/>
    </xf>
    <xf numFmtId="0" fontId="8" fillId="0" borderId="95" xfId="0" applyFont="1" applyBorder="1" applyAlignment="1">
      <alignment horizontal="center" vertical="center" wrapText="1"/>
    </xf>
    <xf numFmtId="0" fontId="8" fillId="0" borderId="84" xfId="0" applyFont="1" applyBorder="1" applyAlignment="1">
      <alignment horizontal="left" vertical="center"/>
    </xf>
    <xf numFmtId="0" fontId="8" fillId="0" borderId="62" xfId="0" applyFont="1" applyBorder="1" applyAlignment="1">
      <alignment horizontal="left" vertical="center"/>
    </xf>
    <xf numFmtId="0" fontId="8" fillId="0" borderId="109" xfId="0" applyFont="1" applyBorder="1" applyAlignment="1">
      <alignment horizontal="center" vertical="center"/>
    </xf>
    <xf numFmtId="0" fontId="8" fillId="0" borderId="46" xfId="0" applyFont="1" applyBorder="1" applyAlignment="1">
      <alignment horizontal="center" vertical="center"/>
    </xf>
    <xf numFmtId="0" fontId="8" fillId="0" borderId="104" xfId="0" applyFont="1" applyBorder="1" applyAlignment="1">
      <alignment horizontal="center" vertical="center"/>
    </xf>
    <xf numFmtId="0" fontId="8" fillId="0" borderId="118"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0"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85" xfId="0" applyFont="1" applyFill="1" applyBorder="1" applyAlignment="1">
      <alignment horizontal="right" vertical="center"/>
    </xf>
    <xf numFmtId="0" fontId="8" fillId="0" borderId="83" xfId="0" applyFont="1" applyFill="1" applyBorder="1" applyAlignment="1">
      <alignment horizontal="right" vertical="center"/>
    </xf>
    <xf numFmtId="0" fontId="31" fillId="0" borderId="0" xfId="0" applyFont="1" applyFill="1" applyAlignment="1">
      <alignment horizontal="right" vertical="center"/>
    </xf>
    <xf numFmtId="0" fontId="8" fillId="0" borderId="11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3" fillId="0" borderId="65" xfId="0" applyFont="1" applyFill="1" applyBorder="1" applyAlignment="1">
      <alignment horizontal="right" vertical="center"/>
    </xf>
    <xf numFmtId="0" fontId="31" fillId="0" borderId="0" xfId="0" applyFont="1" applyFill="1" applyAlignment="1">
      <alignment vertical="center"/>
    </xf>
    <xf numFmtId="0" fontId="8" fillId="0" borderId="65" xfId="0" applyFont="1" applyFill="1" applyBorder="1" applyAlignment="1">
      <alignment horizontal="right" vertical="center"/>
    </xf>
    <xf numFmtId="0" fontId="8" fillId="0" borderId="60" xfId="0" applyFont="1" applyFill="1" applyBorder="1" applyAlignment="1">
      <alignment horizontal="center" vertical="center"/>
    </xf>
    <xf numFmtId="0" fontId="8" fillId="0" borderId="68" xfId="0" applyFont="1" applyFill="1" applyBorder="1" applyAlignment="1">
      <alignment horizontal="center" vertical="center"/>
    </xf>
  </cellXfs>
  <cellStyles count="15">
    <cellStyle name="ハイパーリンク" xfId="1" builtinId="8"/>
    <cellStyle name="ハイパーリンク 2" xfId="2"/>
    <cellStyle name="桁区切り" xfId="3" builtinId="6"/>
    <cellStyle name="桁区切り 2" xfId="4"/>
    <cellStyle name="桁区切り 2 2" xfId="12"/>
    <cellStyle name="標準" xfId="0" builtinId="0"/>
    <cellStyle name="標準 2" xfId="5"/>
    <cellStyle name="標準 2 2" xfId="13"/>
    <cellStyle name="標準 3" xfId="6"/>
    <cellStyle name="標準 4" xfId="7"/>
    <cellStyle name="標準 5" xfId="14"/>
    <cellStyle name="標準_021昼間人口" xfId="8"/>
    <cellStyle name="標準_JB16" xfId="9"/>
    <cellStyle name="標準_JB16_031国籍（6区分）、男女別外国人数" xfId="10"/>
    <cellStyle name="標準_平成2年度 校区別人口集計表（大和）"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577663</xdr:colOff>
      <xdr:row>32</xdr:row>
      <xdr:rowOff>66675</xdr:rowOff>
    </xdr:from>
    <xdr:to>
      <xdr:col>2</xdr:col>
      <xdr:colOff>644338</xdr:colOff>
      <xdr:row>34</xdr:row>
      <xdr:rowOff>142875</xdr:rowOff>
    </xdr:to>
    <xdr:sp macro="" textlink="">
      <xdr:nvSpPr>
        <xdr:cNvPr id="9231" name="AutoShape 1"/>
        <xdr:cNvSpPr>
          <a:spLocks/>
        </xdr:cNvSpPr>
      </xdr:nvSpPr>
      <xdr:spPr bwMode="auto">
        <a:xfrm>
          <a:off x="2056839" y="10353675"/>
          <a:ext cx="66675" cy="457200"/>
        </a:xfrm>
        <a:prstGeom prst="rightBrace">
          <a:avLst>
            <a:gd name="adj1" fmla="val 150000"/>
            <a:gd name="adj2" fmla="val 50000"/>
          </a:avLst>
        </a:prstGeom>
        <a:noFill/>
        <a:ln w="9525">
          <a:solidFill>
            <a:srgbClr val="000000"/>
          </a:solidFill>
          <a:round/>
          <a:headEnd/>
          <a:tailEnd/>
        </a:ln>
      </xdr:spPr>
    </xdr:sp>
    <xdr:clientData/>
  </xdr:twoCellAnchor>
  <xdr:twoCellAnchor editAs="absolute">
    <xdr:from>
      <xdr:col>0</xdr:col>
      <xdr:colOff>0</xdr:colOff>
      <xdr:row>0</xdr:row>
      <xdr:rowOff>0</xdr:rowOff>
    </xdr:from>
    <xdr:to>
      <xdr:col>1</xdr:col>
      <xdr:colOff>2824</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62775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0</xdr:col>
      <xdr:colOff>720001</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405675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19049</xdr:colOff>
      <xdr:row>0</xdr:row>
      <xdr:rowOff>9525</xdr:rowOff>
    </xdr:from>
    <xdr:to>
      <xdr:col>1</xdr:col>
      <xdr:colOff>634274</xdr:colOff>
      <xdr:row>0</xdr:row>
      <xdr:rowOff>333525</xdr:rowOff>
    </xdr:to>
    <xdr:sp macro="" textlink="">
      <xdr:nvSpPr>
        <xdr:cNvPr id="2" name="額縁 1">
          <a:hlinkClick xmlns:r="http://schemas.openxmlformats.org/officeDocument/2006/relationships" r:id="rId1"/>
        </xdr:cNvPr>
        <xdr:cNvSpPr/>
      </xdr:nvSpPr>
      <xdr:spPr>
        <a:xfrm>
          <a:off x="19049" y="9525"/>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5" name="額縁 24">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443775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0</xdr:row>
      <xdr:rowOff>23812</xdr:rowOff>
    </xdr:from>
    <xdr:to>
      <xdr:col>1</xdr:col>
      <xdr:colOff>648562</xdr:colOff>
      <xdr:row>0</xdr:row>
      <xdr:rowOff>347812</xdr:rowOff>
    </xdr:to>
    <xdr:sp macro="" textlink="">
      <xdr:nvSpPr>
        <xdr:cNvPr id="2" name="額縁 1">
          <a:hlinkClick xmlns:r="http://schemas.openxmlformats.org/officeDocument/2006/relationships" r:id="rId1"/>
        </xdr:cNvPr>
        <xdr:cNvSpPr/>
      </xdr:nvSpPr>
      <xdr:spPr>
        <a:xfrm>
          <a:off x="0" y="23812"/>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0</xdr:colOff>
      <xdr:row>0</xdr:row>
      <xdr:rowOff>23812</xdr:rowOff>
    </xdr:from>
    <xdr:to>
      <xdr:col>1</xdr:col>
      <xdr:colOff>648562</xdr:colOff>
      <xdr:row>0</xdr:row>
      <xdr:rowOff>347812</xdr:rowOff>
    </xdr:to>
    <xdr:sp macro="" textlink="">
      <xdr:nvSpPr>
        <xdr:cNvPr id="2" name="額縁 1">
          <a:hlinkClick xmlns:r="http://schemas.openxmlformats.org/officeDocument/2006/relationships" r:id="rId1"/>
        </xdr:cNvPr>
        <xdr:cNvSpPr/>
      </xdr:nvSpPr>
      <xdr:spPr>
        <a:xfrm>
          <a:off x="0" y="23812"/>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103676</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	</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ln/>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flatTx/>
        </a:bodyPr>
        <a:lstStyle/>
        <a:p>
          <a:pPr algn="ctr"/>
          <a:r>
            <a:rPr kumimoji="1" lang="ja-JP" altLang="en-US" sz="900" b="1">
              <a:solidFill>
                <a:schemeClr val="bg1"/>
              </a:solidFill>
              <a:latin typeface="HG丸ｺﾞｼｯｸM-PRO" panose="020F0600000000000000" pitchFamily="50" charset="-128"/>
              <a:ea typeface="HG丸ｺﾞｼｯｸM-PRO" panose="020F0600000000000000" pitchFamily="50" charset="-128"/>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44"/>
  <sheetViews>
    <sheetView showGridLines="0" tabSelected="1" workbookViewId="0">
      <selection activeCell="B3" sqref="B3"/>
    </sheetView>
  </sheetViews>
  <sheetFormatPr defaultColWidth="9" defaultRowHeight="13.5"/>
  <cols>
    <col min="1" max="1" width="5.625" style="42" customWidth="1"/>
    <col min="2" max="2" width="7.125" style="42" customWidth="1"/>
    <col min="3" max="3" width="93.375" style="42" customWidth="1"/>
    <col min="4" max="4" width="25.625" style="82" customWidth="1"/>
    <col min="5" max="16384" width="9" style="42"/>
  </cols>
  <sheetData>
    <row r="1" spans="1:4" ht="30" customHeight="1">
      <c r="B1" s="1613" t="s">
        <v>2196</v>
      </c>
      <c r="C1" s="1613"/>
      <c r="D1" s="1613"/>
    </row>
    <row r="2" spans="1:4" ht="30" customHeight="1">
      <c r="B2" s="1613" t="s">
        <v>2197</v>
      </c>
      <c r="C2" s="1613"/>
      <c r="D2" s="1613"/>
    </row>
    <row r="3" spans="1:4" ht="30" customHeight="1" thickBot="1">
      <c r="B3" s="75" t="s">
        <v>857</v>
      </c>
      <c r="C3" s="76"/>
      <c r="D3" s="76"/>
    </row>
    <row r="4" spans="1:4" ht="35.1" customHeight="1">
      <c r="A4" s="77"/>
      <c r="B4" s="1614" t="s">
        <v>858</v>
      </c>
      <c r="C4" s="1615"/>
      <c r="D4" s="78" t="s">
        <v>859</v>
      </c>
    </row>
    <row r="5" spans="1:4" ht="35.1" customHeight="1">
      <c r="A5" s="77"/>
      <c r="B5" s="83" t="str">
        <f>HYPERLINK("#011!A1","11")</f>
        <v>11</v>
      </c>
      <c r="C5" s="1414" t="str">
        <f>HYPERLINK("#011!A1","年次別人口")</f>
        <v>年次別人口</v>
      </c>
      <c r="D5" s="79" t="s">
        <v>2102</v>
      </c>
    </row>
    <row r="6" spans="1:4" ht="35.1" customHeight="1">
      <c r="A6" s="77"/>
      <c r="B6" s="83" t="str">
        <f>HYPERLINK("#012!A1","12")</f>
        <v>12</v>
      </c>
      <c r="C6" s="1414" t="str">
        <f>HYPERLINK("#012!A1","出生死亡数（自然動態）及び婚姻離婚件数（戸籍届出・通知）")</f>
        <v>出生死亡数（自然動態）及び婚姻離婚件数（戸籍届出・通知）</v>
      </c>
      <c r="D6" s="79" t="s">
        <v>2104</v>
      </c>
    </row>
    <row r="7" spans="1:4" ht="35.1" customHeight="1">
      <c r="A7" s="77"/>
      <c r="B7" s="83" t="str">
        <f>HYPERLINK("#013!A1","13")</f>
        <v>13</v>
      </c>
      <c r="C7" s="1414" t="str">
        <f>HYPERLINK("#013!A1","人口移動数（社会動態）（住民基本台帳）")</f>
        <v>人口移動数（社会動態）（住民基本台帳）</v>
      </c>
      <c r="D7" s="79" t="s">
        <v>2103</v>
      </c>
    </row>
    <row r="8" spans="1:4" ht="35.1" customHeight="1">
      <c r="A8" s="77"/>
      <c r="B8" s="83" t="str">
        <f>HYPERLINK("#014!A1","14")</f>
        <v>14</v>
      </c>
      <c r="C8" s="1414" t="str">
        <f>HYPERLINK("#014!A1","年齢（各歳），男女別人口（住民基本台帳）")</f>
        <v>年齢（各歳），男女別人口（住民基本台帳）</v>
      </c>
      <c r="D8" s="79" t="s">
        <v>2105</v>
      </c>
    </row>
    <row r="9" spans="1:4" ht="35.1" customHeight="1">
      <c r="A9" s="77"/>
      <c r="B9" s="83" t="str">
        <f>HYPERLINK("#015!A1","15")</f>
        <v>15</v>
      </c>
      <c r="C9" s="1414" t="str">
        <f>HYPERLINK("#015!A1","小学校区別世帯数及び男女別人口(住民基本台帳)")</f>
        <v>小学校区別世帯数及び男女別人口(住民基本台帳)</v>
      </c>
      <c r="D9" s="79" t="s">
        <v>2106</v>
      </c>
    </row>
    <row r="10" spans="1:4" ht="35.1" customHeight="1">
      <c r="A10" s="77"/>
      <c r="B10" s="83" t="str">
        <f>HYPERLINK("#016!A1","16")</f>
        <v>16</v>
      </c>
      <c r="C10" s="1612" t="str">
        <f>HYPERLINK("#016!A1","小学校区，年齢（５歳階級），男女別人口（住民基本台帳）")</f>
        <v>小学校区，年齢（５歳階級），男女別人口（住民基本台帳）</v>
      </c>
      <c r="D10" s="79" t="s">
        <v>2105</v>
      </c>
    </row>
    <row r="11" spans="1:4" ht="35.1" customHeight="1">
      <c r="A11" s="77"/>
      <c r="B11" s="83" t="str">
        <f>HYPERLINK("#017!A1","17")</f>
        <v>17</v>
      </c>
      <c r="C11" s="1414" t="str">
        <f>HYPERLINK("#017!A1","町丁・大字別面積，世帯数及び男女別人口（住民基本台帳）")</f>
        <v>町丁・大字別面積，世帯数及び男女別人口（住民基本台帳）</v>
      </c>
      <c r="D11" s="79" t="s">
        <v>2105</v>
      </c>
    </row>
    <row r="12" spans="1:4" ht="35.1" customHeight="1">
      <c r="A12" s="77"/>
      <c r="B12" s="83" t="str">
        <f>HYPERLINK("#018!A1","18")</f>
        <v>18</v>
      </c>
      <c r="C12" s="1414" t="str">
        <f>HYPERLINK("#018!A1","外国人人口（住民基本台帳）")</f>
        <v>外国人人口（住民基本台帳）</v>
      </c>
      <c r="D12" s="79" t="s">
        <v>2103</v>
      </c>
    </row>
    <row r="13" spans="1:4" ht="35.1" customHeight="1">
      <c r="A13" s="77"/>
      <c r="B13" s="83" t="str">
        <f>HYPERLINK("#019!A1","19")</f>
        <v>19</v>
      </c>
      <c r="C13" s="1414" t="str">
        <f>HYPERLINK("#019!A1","世帯数及び人口（推計人口）")</f>
        <v>世帯数及び人口（推計人口）</v>
      </c>
      <c r="D13" s="79" t="s">
        <v>2103</v>
      </c>
    </row>
    <row r="14" spans="1:4" ht="35.1" customHeight="1">
      <c r="A14" s="77"/>
      <c r="B14" s="83" t="str">
        <f>HYPERLINK("#020!A1","20")</f>
        <v>20</v>
      </c>
      <c r="C14" s="1612" t="str">
        <f>HYPERLINK("#020!A1","九州，山口主要都市の人口（県庁所在都市及び人口２０万人以上の都市（推計人口））")</f>
        <v>九州，山口主要都市の人口（県庁所在都市及び人口２０万人以上の都市（推計人口））</v>
      </c>
      <c r="D14" s="79" t="s">
        <v>2103</v>
      </c>
    </row>
    <row r="15" spans="1:4" ht="35.1" customHeight="1">
      <c r="A15" s="77"/>
      <c r="B15" s="83" t="str">
        <f>HYPERLINK("#021!A1","21")</f>
        <v>21</v>
      </c>
      <c r="C15" s="1414" t="str">
        <f>HYPERLINK("#021!A1","年齢構造指数")</f>
        <v>年齢構造指数</v>
      </c>
      <c r="D15" s="79" t="s">
        <v>1999</v>
      </c>
    </row>
    <row r="16" spans="1:4" ht="35.1" customHeight="1">
      <c r="A16" s="77"/>
      <c r="B16" s="83" t="str">
        <f>HYPERLINK("#022!A1","22")</f>
        <v>22</v>
      </c>
      <c r="C16" s="1414" t="str">
        <f>HYPERLINK("#022!A1","人口集中地区の面積及び人口")</f>
        <v>人口集中地区の面積及び人口</v>
      </c>
      <c r="D16" s="79" t="s">
        <v>2000</v>
      </c>
    </row>
    <row r="17" spans="1:4" ht="35.1" customHeight="1">
      <c r="A17" s="77"/>
      <c r="B17" s="83" t="str">
        <f>HYPERLINK("#023!A1","23")</f>
        <v>23</v>
      </c>
      <c r="C17" s="1414" t="str">
        <f>HYPERLINK("#023!A1","国勢調査人口")</f>
        <v>国勢調査人口</v>
      </c>
      <c r="D17" s="79" t="s">
        <v>2001</v>
      </c>
    </row>
    <row r="18" spans="1:4" ht="35.1" customHeight="1">
      <c r="A18" s="77"/>
      <c r="B18" s="83" t="str">
        <f>HYPERLINK("#024①!A1","24①")</f>
        <v>24①</v>
      </c>
      <c r="C18" s="1616" t="s">
        <v>2195</v>
      </c>
      <c r="D18" s="79" t="s">
        <v>2002</v>
      </c>
    </row>
    <row r="19" spans="1:4" ht="35.1" customHeight="1">
      <c r="A19" s="77"/>
      <c r="B19" s="83" t="str">
        <f>HYPERLINK("#024②!A1","24②")</f>
        <v>24②</v>
      </c>
      <c r="C19" s="1617"/>
      <c r="D19" s="79" t="s">
        <v>2003</v>
      </c>
    </row>
    <row r="20" spans="1:4" ht="35.1" customHeight="1">
      <c r="A20" s="77"/>
      <c r="B20" s="83" t="str">
        <f>HYPERLINK("#025!A1","25")</f>
        <v>25</v>
      </c>
      <c r="C20" s="1414" t="str">
        <f>HYPERLINK("#025!A1","年齢（各歳），男女別人口（国勢調査結果）")</f>
        <v>年齢（各歳），男女別人口（国勢調査結果）</v>
      </c>
      <c r="D20" s="79" t="s">
        <v>2004</v>
      </c>
    </row>
    <row r="21" spans="1:4" ht="35.1" customHeight="1">
      <c r="A21" s="77"/>
      <c r="B21" s="83" t="str">
        <f>HYPERLINK("#026①!A1","26①")</f>
        <v>26①</v>
      </c>
      <c r="C21" s="1618" t="s">
        <v>2194</v>
      </c>
      <c r="D21" s="79" t="s">
        <v>2002</v>
      </c>
    </row>
    <row r="22" spans="1:4" ht="35.1" customHeight="1">
      <c r="A22" s="77"/>
      <c r="B22" s="83" t="str">
        <f>HYPERLINK("#026②!A1","26②")</f>
        <v>26②</v>
      </c>
      <c r="C22" s="1619"/>
      <c r="D22" s="79" t="s">
        <v>2003</v>
      </c>
    </row>
    <row r="23" spans="1:4" ht="35.1" customHeight="1">
      <c r="A23" s="77"/>
      <c r="B23" s="83" t="str">
        <f>HYPERLINK("#027!A1","27")</f>
        <v>27</v>
      </c>
      <c r="C23" s="1414" t="str">
        <f>HYPERLINK("#027!A1","年齢（各歳），男女別人口（人口集中地区）")</f>
        <v>年齢（各歳），男女別人口（人口集中地区）</v>
      </c>
      <c r="D23" s="79" t="s">
        <v>2004</v>
      </c>
    </row>
    <row r="24" spans="1:4" ht="35.1" customHeight="1">
      <c r="A24" s="77"/>
      <c r="B24" s="85" t="str">
        <f>HYPERLINK("#028!A1","28")</f>
        <v>28</v>
      </c>
      <c r="C24" s="1612" t="str">
        <f>HYPERLINK("#028!A1","年齢（５歳階級），配偶関係（４区分），男女別１５歳以上人口")</f>
        <v>年齢（５歳階級），配偶関係（４区分），男女別１５歳以上人口</v>
      </c>
      <c r="D24" s="79" t="s">
        <v>2004</v>
      </c>
    </row>
    <row r="25" spans="1:4" ht="35.1" customHeight="1">
      <c r="A25" s="77"/>
      <c r="B25" s="85" t="str">
        <f>HYPERLINK("#029!A1","29")</f>
        <v>29</v>
      </c>
      <c r="C25" s="1612" t="str">
        <f>HYPERLINK("#029!A1","在学学校・未就学の種類（７区分），男女別在学者及び未就学者数")</f>
        <v>在学学校・未就学の種類（７区分），男女別在学者及び未就学者数</v>
      </c>
      <c r="D25" s="80" t="s">
        <v>2004</v>
      </c>
    </row>
    <row r="26" spans="1:4" ht="35.1" customHeight="1">
      <c r="A26" s="77"/>
      <c r="B26" s="85" t="str">
        <f>HYPERLINK("#030!A1","30")</f>
        <v>30</v>
      </c>
      <c r="C26" s="1612" t="str">
        <f>HYPERLINK("#030!A1","国籍（１２区分），男女別外国人数")</f>
        <v>国籍（１２区分），男女別外国人数</v>
      </c>
      <c r="D26" s="80" t="s">
        <v>2005</v>
      </c>
    </row>
    <row r="27" spans="1:4" ht="35.1" customHeight="1">
      <c r="A27" s="77"/>
      <c r="B27" s="85" t="str">
        <f>HYPERLINK("#031!A1","31")</f>
        <v>31</v>
      </c>
      <c r="C27" s="1612" t="str">
        <f>HYPERLINK("#031!A1","人口２０万人以上の都市及び県庁所在都市の人口")</f>
        <v>人口２０万人以上の都市及び県庁所在都市の人口</v>
      </c>
      <c r="D27" s="80" t="s">
        <v>2006</v>
      </c>
    </row>
    <row r="28" spans="1:4" ht="35.1" customHeight="1">
      <c r="A28" s="77"/>
      <c r="B28" s="85" t="str">
        <f>HYPERLINK("#032!A1","32")</f>
        <v>32</v>
      </c>
      <c r="C28" s="1415" t="str">
        <f>HYPERLINK("#032!A1","常住人口及び昼間人口")</f>
        <v>常住人口及び昼間人口</v>
      </c>
      <c r="D28" s="80" t="s">
        <v>2007</v>
      </c>
    </row>
    <row r="29" spans="1:4" ht="35.1" customHeight="1">
      <c r="A29" s="77"/>
      <c r="B29" s="85" t="str">
        <f>HYPERLINK("#033!A1","33")</f>
        <v>33</v>
      </c>
      <c r="C29" s="1415" t="str">
        <f>HYPERLINK("#033!A1","１５歳以上就業者・通学者の流入・流出状況")</f>
        <v>１５歳以上就業者・通学者の流入・流出状況</v>
      </c>
      <c r="D29" s="80" t="s">
        <v>2004</v>
      </c>
    </row>
    <row r="30" spans="1:4" ht="35.1" customHeight="1">
      <c r="A30" s="77"/>
      <c r="B30" s="85" t="str">
        <f>HYPERLINK("#034!A1","34")</f>
        <v>34</v>
      </c>
      <c r="C30" s="1415" t="str">
        <f>HYPERLINK("#034!A1","流出先・流入先別１５歳以上通勤者及び通学者数")</f>
        <v>流出先・流入先別１５歳以上通勤者及び通学者数</v>
      </c>
      <c r="D30" s="80" t="s">
        <v>2004</v>
      </c>
    </row>
    <row r="31" spans="1:4" ht="35.1" customHeight="1">
      <c r="A31" s="77"/>
      <c r="B31" s="86" t="str">
        <f>HYPERLINK("#035!A1","35")</f>
        <v>35</v>
      </c>
      <c r="C31" s="1415" t="str">
        <f>HYPERLINK("#035!A1","世帯の種類（２区分），世帯人員別世帯数及び世帯人員")</f>
        <v>世帯の種類（２区分），世帯人員別世帯数及び世帯人員</v>
      </c>
      <c r="D31" s="80" t="s">
        <v>2008</v>
      </c>
    </row>
    <row r="32" spans="1:4" ht="35.1" customHeight="1">
      <c r="A32" s="77"/>
      <c r="B32" s="86" t="str">
        <f>HYPERLINK("#036!A1","36")</f>
        <v>36</v>
      </c>
      <c r="C32" s="1415" t="str">
        <f>HYPERLINK("#036!A1","町丁・大字，世帯の種類（２区分），世帯人員別世帯数及び世帯人員")</f>
        <v>町丁・大字，世帯の種類（２区分），世帯人員別世帯数及び世帯人員</v>
      </c>
      <c r="D32" s="84" t="s">
        <v>2004</v>
      </c>
    </row>
    <row r="33" spans="1:4" ht="35.1" customHeight="1">
      <c r="A33" s="77"/>
      <c r="B33" s="86" t="str">
        <f>HYPERLINK("#037!A1","37")</f>
        <v>37</v>
      </c>
      <c r="C33" s="1415" t="str">
        <f>HYPERLINK("#037!A1","世帯人員（７区分）別６５歳以上世帯員のいる一般世帯数，一般世帯人員及び６５歳以上世帯人員")</f>
        <v>世帯人員（７区分）別６５歳以上世帯員のいる一般世帯数，一般世帯人員及び６５歳以上世帯人員</v>
      </c>
      <c r="D33" s="84" t="s">
        <v>2004</v>
      </c>
    </row>
    <row r="34" spans="1:4" ht="35.1" customHeight="1">
      <c r="A34" s="77"/>
      <c r="B34" s="86" t="str">
        <f>HYPERLINK("#038!A1","38")</f>
        <v>38</v>
      </c>
      <c r="C34" s="1415" t="str">
        <f>HYPERLINK("#038!A1","夫の年齢（５歳階級）・妻の年齢（５歳階級）別高齢夫婦世帯数")</f>
        <v>夫の年齢（５歳階級）・妻の年齢（５歳階級）別高齢夫婦世帯数</v>
      </c>
      <c r="D34" s="84" t="s">
        <v>2004</v>
      </c>
    </row>
    <row r="35" spans="1:4" ht="35.1" customHeight="1">
      <c r="A35" s="77"/>
      <c r="B35" s="86" t="str">
        <f>HYPERLINK("#039!A1","39")</f>
        <v>39</v>
      </c>
      <c r="C35" s="1415" t="str">
        <f>HYPERLINK("#039!A1","年齢（５歳階級），男女別６５歳以上単独世帯数")</f>
        <v>年齢（５歳階級），男女別６５歳以上単独世帯数</v>
      </c>
      <c r="D35" s="84" t="s">
        <v>2004</v>
      </c>
    </row>
    <row r="36" spans="1:4" ht="35.1" customHeight="1">
      <c r="A36" s="77"/>
      <c r="B36" s="86" t="str">
        <f>HYPERLINK("#040!A1","40")</f>
        <v>40</v>
      </c>
      <c r="C36" s="1416" t="str">
        <f>HYPERLINK("#040!A1","母子世帯の一般世帯数及び一般世帯人員")</f>
        <v>母子世帯の一般世帯数及び一般世帯人員</v>
      </c>
      <c r="D36" s="84" t="s">
        <v>2009</v>
      </c>
    </row>
    <row r="37" spans="1:4" ht="35.1" customHeight="1">
      <c r="A37" s="77"/>
      <c r="B37" s="86" t="str">
        <f>HYPERLINK("#041!A1","41")</f>
        <v>41</v>
      </c>
      <c r="C37" s="1416" t="str">
        <f>HYPERLINK("#041!A1","父子世帯の一般世帯数及び一般世帯人員")</f>
        <v>父子世帯の一般世帯数及び一般世帯人員</v>
      </c>
      <c r="D37" s="84" t="s">
        <v>2009</v>
      </c>
    </row>
    <row r="38" spans="1:4" ht="35.1" customHeight="1">
      <c r="A38" s="77"/>
      <c r="B38" s="86" t="str">
        <f>HYPERLINK("#042!A1","42")</f>
        <v>42</v>
      </c>
      <c r="C38" s="1416" t="str">
        <f>HYPERLINK("#042!A1","小学校区別世帯数及び人口（国勢調査結果）")</f>
        <v>小学校区別世帯数及び人口（国勢調査結果）</v>
      </c>
      <c r="D38" s="80" t="s">
        <v>2006</v>
      </c>
    </row>
    <row r="39" spans="1:4" ht="35.1" customHeight="1">
      <c r="A39" s="77"/>
      <c r="B39" s="86" t="str">
        <f>HYPERLINK("#043!A1","43")</f>
        <v>43</v>
      </c>
      <c r="C39" s="1611" t="str">
        <f>HYPERLINK("#043!A1","小学校区，年齢（５歳階級），男女別人口（国勢調査結果）")</f>
        <v>小学校区，年齢（５歳階級），男女別人口（国勢調査結果）</v>
      </c>
      <c r="D39" s="79" t="s">
        <v>2004</v>
      </c>
    </row>
    <row r="40" spans="1:4" ht="50.1" customHeight="1">
      <c r="A40" s="77"/>
      <c r="B40" s="86" t="str">
        <f>HYPERLINK("#044!A1","44")</f>
        <v>44</v>
      </c>
      <c r="C40" s="1417" t="str">
        <f>HYPERLINK("#044!A1","町丁・大字，世帯の家族類型（４区分）別一般世帯数及び一般世帯人員
(６歳未満，１８歳未満，６５歳以上世帯員のいる一般世帯数及び６５歳以上世帯員のみの一般世帯数-特掲）")</f>
        <v>町丁・大字，世帯の家族類型（４区分）別一般世帯数及び一般世帯人員
(６歳未満，１８歳未満，６５歳以上世帯員のいる一般世帯数及び６５歳以上世帯員のみの一般世帯数-特掲）</v>
      </c>
      <c r="D40" s="79" t="s">
        <v>2004</v>
      </c>
    </row>
    <row r="41" spans="1:4" ht="35.1" customHeight="1">
      <c r="A41" s="77"/>
      <c r="B41" s="86" t="str">
        <f>HYPERLINK("#045!A1","45")</f>
        <v>45</v>
      </c>
      <c r="C41" s="1611" t="str">
        <f>HYPERLINK("#045!A1","世帯の経済構成（４区分）別一般世帯数及び一般世帯人員")</f>
        <v>世帯の経済構成（４区分）別一般世帯数及び一般世帯人員</v>
      </c>
      <c r="D41" s="84" t="s">
        <v>2010</v>
      </c>
    </row>
    <row r="42" spans="1:4" ht="35.1" customHeight="1" thickBot="1">
      <c r="A42" s="77"/>
      <c r="B42" s="1409" t="str">
        <f>HYPERLINK("#046!A1","46")</f>
        <v>46</v>
      </c>
      <c r="C42" s="1418" t="str">
        <f>HYPERLINK("#046!A1","町丁・大字，世帯の経済構成（１２区分）別一般世帯数")</f>
        <v>町丁・大字，世帯の経済構成（１２区分）別一般世帯数</v>
      </c>
      <c r="D42" s="81" t="s">
        <v>2004</v>
      </c>
    </row>
    <row r="43" spans="1:4" ht="30" customHeight="1"/>
    <row r="44" spans="1:4" ht="30" customHeight="1"/>
  </sheetData>
  <mergeCells count="5">
    <mergeCell ref="B1:D1"/>
    <mergeCell ref="B2:D2"/>
    <mergeCell ref="B4:C4"/>
    <mergeCell ref="C18:C19"/>
    <mergeCell ref="C21:C22"/>
  </mergeCells>
  <phoneticPr fontId="7"/>
  <pageMargins left="0.70866141732283472" right="0.70866141732283472" top="0.74803149606299213" bottom="0.74803149606299213" header="0.31496062992125984" footer="0.31496062992125984"/>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Normal="100" workbookViewId="0">
      <selection activeCell="N24" sqref="N24"/>
    </sheetView>
  </sheetViews>
  <sheetFormatPr defaultColWidth="9" defaultRowHeight="13.5"/>
  <cols>
    <col min="1" max="1" width="13.75" style="196" customWidth="1"/>
    <col min="2" max="2" width="8.875" style="196" customWidth="1"/>
    <col min="3" max="5" width="10" style="196" customWidth="1"/>
    <col min="6" max="7" width="8.875" style="196" customWidth="1"/>
    <col min="8" max="8" width="10.5" style="196" bestFit="1" customWidth="1"/>
    <col min="9" max="11" width="8.875" style="196" customWidth="1"/>
    <col min="12" max="16384" width="9" style="196"/>
  </cols>
  <sheetData>
    <row r="1" spans="1:12" ht="30" customHeight="1"/>
    <row r="2" spans="1:12" ht="22.5" customHeight="1">
      <c r="A2" s="1710" t="s">
        <v>2045</v>
      </c>
      <c r="B2" s="1710"/>
      <c r="C2" s="1710"/>
      <c r="D2" s="1710"/>
      <c r="E2" s="1710"/>
      <c r="F2" s="1710"/>
      <c r="G2" s="1710"/>
      <c r="H2" s="1710"/>
      <c r="I2" s="1710"/>
      <c r="J2" s="1710"/>
      <c r="K2" s="1710"/>
    </row>
    <row r="3" spans="1:12" s="172" customFormat="1" ht="13.5" customHeight="1" thickBot="1"/>
    <row r="4" spans="1:12" s="172" customFormat="1" ht="20.25" customHeight="1">
      <c r="A4" s="1725" t="s">
        <v>60</v>
      </c>
      <c r="B4" s="1727" t="s">
        <v>270</v>
      </c>
      <c r="C4" s="1729" t="s">
        <v>269</v>
      </c>
      <c r="D4" s="1729"/>
      <c r="E4" s="1729"/>
      <c r="F4" s="1729" t="s">
        <v>268</v>
      </c>
      <c r="G4" s="1729"/>
      <c r="H4" s="1729"/>
      <c r="I4" s="1729" t="s">
        <v>267</v>
      </c>
      <c r="J4" s="1729"/>
      <c r="K4" s="1730"/>
    </row>
    <row r="5" spans="1:12" s="172" customFormat="1" ht="20.25" customHeight="1">
      <c r="A5" s="1726"/>
      <c r="B5" s="1728"/>
      <c r="C5" s="201" t="s">
        <v>266</v>
      </c>
      <c r="D5" s="202" t="s">
        <v>257</v>
      </c>
      <c r="E5" s="203" t="s">
        <v>256</v>
      </c>
      <c r="F5" s="201" t="s">
        <v>265</v>
      </c>
      <c r="G5" s="202" t="s">
        <v>264</v>
      </c>
      <c r="H5" s="203" t="s">
        <v>261</v>
      </c>
      <c r="I5" s="201" t="s">
        <v>263</v>
      </c>
      <c r="J5" s="202" t="s">
        <v>262</v>
      </c>
      <c r="K5" s="1045" t="s">
        <v>261</v>
      </c>
    </row>
    <row r="6" spans="1:12" s="172" customFormat="1" ht="23.25" customHeight="1">
      <c r="A6" s="204" t="s">
        <v>2040</v>
      </c>
      <c r="B6" s="205">
        <v>97723</v>
      </c>
      <c r="C6" s="206">
        <v>232582</v>
      </c>
      <c r="D6" s="207">
        <v>109941</v>
      </c>
      <c r="E6" s="208">
        <v>122641</v>
      </c>
      <c r="F6" s="209">
        <v>1755</v>
      </c>
      <c r="G6" s="210">
        <v>2592</v>
      </c>
      <c r="H6" s="1402">
        <v>-837</v>
      </c>
      <c r="I6" s="211">
        <v>8026</v>
      </c>
      <c r="J6" s="212">
        <v>8121</v>
      </c>
      <c r="K6" s="1404">
        <v>-95</v>
      </c>
    </row>
    <row r="7" spans="1:12" s="172" customFormat="1" ht="23.25" customHeight="1">
      <c r="A7" s="1420" t="s">
        <v>2041</v>
      </c>
      <c r="B7" s="205" t="s">
        <v>1926</v>
      </c>
      <c r="C7" s="206" t="s">
        <v>1927</v>
      </c>
      <c r="D7" s="207" t="s">
        <v>1928</v>
      </c>
      <c r="E7" s="208" t="s">
        <v>1929</v>
      </c>
      <c r="F7" s="209">
        <v>1668</v>
      </c>
      <c r="G7" s="210">
        <v>2639</v>
      </c>
      <c r="H7" s="1403">
        <v>-971</v>
      </c>
      <c r="I7" s="211">
        <v>7686</v>
      </c>
      <c r="J7" s="212">
        <v>7903</v>
      </c>
      <c r="K7" s="1404">
        <v>-217</v>
      </c>
    </row>
    <row r="8" spans="1:12" s="172" customFormat="1" ht="23.25" customHeight="1">
      <c r="A8" s="1420" t="s">
        <v>2042</v>
      </c>
      <c r="B8" s="205">
        <v>98471</v>
      </c>
      <c r="C8" s="206">
        <v>231248</v>
      </c>
      <c r="D8" s="207">
        <v>109326</v>
      </c>
      <c r="E8" s="208">
        <v>121922</v>
      </c>
      <c r="F8" s="209">
        <v>1605</v>
      </c>
      <c r="G8" s="210">
        <v>3006</v>
      </c>
      <c r="H8" s="1506">
        <v>-1401</v>
      </c>
      <c r="I8" s="211">
        <v>8380</v>
      </c>
      <c r="J8" s="212">
        <v>7868</v>
      </c>
      <c r="K8" s="1404">
        <v>512</v>
      </c>
      <c r="L8" s="160"/>
    </row>
    <row r="9" spans="1:12" s="30" customFormat="1" ht="23.25" customHeight="1">
      <c r="A9" s="1420" t="s">
        <v>2043</v>
      </c>
      <c r="B9" s="205">
        <v>99042</v>
      </c>
      <c r="C9" s="213">
        <v>229840</v>
      </c>
      <c r="D9" s="207">
        <v>108625</v>
      </c>
      <c r="E9" s="214">
        <v>121215</v>
      </c>
      <c r="F9" s="213">
        <v>1509</v>
      </c>
      <c r="G9" s="207">
        <v>3083</v>
      </c>
      <c r="H9" s="1506">
        <v>-1574</v>
      </c>
      <c r="I9" s="213">
        <v>8206</v>
      </c>
      <c r="J9" s="215">
        <v>8040</v>
      </c>
      <c r="K9" s="1405">
        <v>166</v>
      </c>
    </row>
    <row r="10" spans="1:12" s="172" customFormat="1" ht="23.25" customHeight="1">
      <c r="A10" s="1421" t="s">
        <v>2044</v>
      </c>
      <c r="B10" s="1023">
        <v>99753</v>
      </c>
      <c r="C10" s="1024">
        <v>228293</v>
      </c>
      <c r="D10" s="1025">
        <v>108075</v>
      </c>
      <c r="E10" s="1026">
        <v>120218</v>
      </c>
      <c r="F10" s="1027">
        <v>1424</v>
      </c>
      <c r="G10" s="1025">
        <v>3024</v>
      </c>
      <c r="H10" s="1507">
        <v>-1600</v>
      </c>
      <c r="I10" s="1027">
        <v>8245</v>
      </c>
      <c r="J10" s="1028">
        <v>8192</v>
      </c>
      <c r="K10" s="1406">
        <v>53</v>
      </c>
      <c r="L10" s="89"/>
    </row>
    <row r="11" spans="1:12" s="172" customFormat="1" ht="23.25" customHeight="1">
      <c r="A11" s="216" t="s">
        <v>2039</v>
      </c>
      <c r="B11" s="217">
        <v>99156</v>
      </c>
      <c r="C11" s="218">
        <v>229646</v>
      </c>
      <c r="D11" s="219">
        <v>108631</v>
      </c>
      <c r="E11" s="220">
        <v>121015</v>
      </c>
      <c r="F11" s="221">
        <v>119</v>
      </c>
      <c r="G11" s="219">
        <v>256</v>
      </c>
      <c r="H11" s="1400">
        <v>-137</v>
      </c>
      <c r="I11" s="221">
        <v>495</v>
      </c>
      <c r="J11" s="219">
        <v>441</v>
      </c>
      <c r="K11" s="1407">
        <f>I11-J11</f>
        <v>54</v>
      </c>
      <c r="L11" s="89"/>
    </row>
    <row r="12" spans="1:12" s="172" customFormat="1" ht="23.25" customHeight="1">
      <c r="A12" s="934" t="s">
        <v>1770</v>
      </c>
      <c r="B12" s="217">
        <v>99107</v>
      </c>
      <c r="C12" s="218">
        <v>229444</v>
      </c>
      <c r="D12" s="219">
        <v>108528</v>
      </c>
      <c r="E12" s="220">
        <v>120916</v>
      </c>
      <c r="F12" s="221">
        <v>118</v>
      </c>
      <c r="G12" s="219">
        <v>339</v>
      </c>
      <c r="H12" s="1400">
        <v>-221</v>
      </c>
      <c r="I12" s="221">
        <v>500</v>
      </c>
      <c r="J12" s="219">
        <v>481</v>
      </c>
      <c r="K12" s="1407">
        <f t="shared" ref="K12:K21" si="0">I12-J12</f>
        <v>19</v>
      </c>
      <c r="L12" s="89"/>
    </row>
    <row r="13" spans="1:12" s="172" customFormat="1" ht="23.25" customHeight="1">
      <c r="A13" s="934" t="s">
        <v>1771</v>
      </c>
      <c r="B13" s="217">
        <v>99074</v>
      </c>
      <c r="C13" s="218">
        <v>229203</v>
      </c>
      <c r="D13" s="219">
        <v>108432</v>
      </c>
      <c r="E13" s="220">
        <v>120771</v>
      </c>
      <c r="F13" s="221">
        <v>101</v>
      </c>
      <c r="G13" s="219">
        <v>265</v>
      </c>
      <c r="H13" s="1400">
        <v>-164</v>
      </c>
      <c r="I13" s="221">
        <v>534</v>
      </c>
      <c r="J13" s="219">
        <v>611</v>
      </c>
      <c r="K13" s="1407">
        <f t="shared" si="0"/>
        <v>-77</v>
      </c>
      <c r="L13" s="89"/>
    </row>
    <row r="14" spans="1:12" s="172" customFormat="1" ht="23.25" customHeight="1">
      <c r="A14" s="934" t="s">
        <v>1772</v>
      </c>
      <c r="B14" s="217">
        <v>99120</v>
      </c>
      <c r="C14" s="218">
        <v>228402</v>
      </c>
      <c r="D14" s="219">
        <v>108012</v>
      </c>
      <c r="E14" s="220">
        <v>120390</v>
      </c>
      <c r="F14" s="221">
        <v>89</v>
      </c>
      <c r="G14" s="219">
        <v>239</v>
      </c>
      <c r="H14" s="1400">
        <v>-150</v>
      </c>
      <c r="I14" s="221">
        <v>1620</v>
      </c>
      <c r="J14" s="219">
        <v>2271</v>
      </c>
      <c r="K14" s="1407">
        <f t="shared" si="0"/>
        <v>-651</v>
      </c>
      <c r="L14" s="89"/>
    </row>
    <row r="15" spans="1:12" s="172" customFormat="1" ht="23.25" customHeight="1">
      <c r="A15" s="934" t="s">
        <v>1780</v>
      </c>
      <c r="B15" s="205">
        <v>99508</v>
      </c>
      <c r="C15" s="218">
        <v>228707</v>
      </c>
      <c r="D15" s="219">
        <v>108213</v>
      </c>
      <c r="E15" s="220">
        <v>120494</v>
      </c>
      <c r="F15" s="221">
        <v>127</v>
      </c>
      <c r="G15" s="219">
        <v>265</v>
      </c>
      <c r="H15" s="1400">
        <v>-138</v>
      </c>
      <c r="I15" s="221">
        <v>1378</v>
      </c>
      <c r="J15" s="219">
        <v>935</v>
      </c>
      <c r="K15" s="1407">
        <f t="shared" si="0"/>
        <v>443</v>
      </c>
      <c r="L15" s="89"/>
    </row>
    <row r="16" spans="1:12" s="172" customFormat="1" ht="23.25" customHeight="1">
      <c r="A16" s="934" t="s">
        <v>1773</v>
      </c>
      <c r="B16" s="217">
        <v>99579</v>
      </c>
      <c r="C16" s="218">
        <v>228660</v>
      </c>
      <c r="D16" s="219">
        <v>108199</v>
      </c>
      <c r="E16" s="220">
        <v>120461</v>
      </c>
      <c r="F16" s="221">
        <v>138</v>
      </c>
      <c r="G16" s="219">
        <v>271</v>
      </c>
      <c r="H16" s="1400">
        <v>-133</v>
      </c>
      <c r="I16" s="221">
        <v>637</v>
      </c>
      <c r="J16" s="219">
        <v>551</v>
      </c>
      <c r="K16" s="1407">
        <f t="shared" si="0"/>
        <v>86</v>
      </c>
      <c r="L16" s="89"/>
    </row>
    <row r="17" spans="1:18" s="172" customFormat="1" ht="23.25" customHeight="1">
      <c r="A17" s="934" t="s">
        <v>1774</v>
      </c>
      <c r="B17" s="217">
        <v>99669</v>
      </c>
      <c r="C17" s="218">
        <v>228590</v>
      </c>
      <c r="D17" s="219">
        <v>108183</v>
      </c>
      <c r="E17" s="220">
        <v>120407</v>
      </c>
      <c r="F17" s="221">
        <v>122</v>
      </c>
      <c r="G17" s="219">
        <v>192</v>
      </c>
      <c r="H17" s="1400">
        <v>-70</v>
      </c>
      <c r="I17" s="221">
        <v>460</v>
      </c>
      <c r="J17" s="219">
        <v>460</v>
      </c>
      <c r="K17" s="1407">
        <f t="shared" si="0"/>
        <v>0</v>
      </c>
      <c r="L17" s="89"/>
    </row>
    <row r="18" spans="1:18" s="172" customFormat="1" ht="23.25" customHeight="1">
      <c r="A18" s="934" t="s">
        <v>1775</v>
      </c>
      <c r="B18" s="217">
        <v>99747</v>
      </c>
      <c r="C18" s="218">
        <v>228570</v>
      </c>
      <c r="D18" s="219">
        <v>108193</v>
      </c>
      <c r="E18" s="220">
        <v>120377</v>
      </c>
      <c r="F18" s="221">
        <v>139</v>
      </c>
      <c r="G18" s="219">
        <v>213</v>
      </c>
      <c r="H18" s="1400">
        <v>-74</v>
      </c>
      <c r="I18" s="221">
        <v>619</v>
      </c>
      <c r="J18" s="219">
        <v>565</v>
      </c>
      <c r="K18" s="1407">
        <f t="shared" si="0"/>
        <v>54</v>
      </c>
      <c r="L18" s="89"/>
    </row>
    <row r="19" spans="1:18" s="172" customFormat="1" ht="23.25" customHeight="1">
      <c r="A19" s="934" t="s">
        <v>1776</v>
      </c>
      <c r="B19" s="217">
        <v>99648</v>
      </c>
      <c r="C19" s="218">
        <v>228283</v>
      </c>
      <c r="D19" s="219">
        <v>108053</v>
      </c>
      <c r="E19" s="220">
        <v>120230</v>
      </c>
      <c r="F19" s="221">
        <v>101</v>
      </c>
      <c r="G19" s="219">
        <v>261</v>
      </c>
      <c r="H19" s="1400">
        <v>-160</v>
      </c>
      <c r="I19" s="221">
        <v>413</v>
      </c>
      <c r="J19" s="219">
        <v>540</v>
      </c>
      <c r="K19" s="1407">
        <f t="shared" si="0"/>
        <v>-127</v>
      </c>
      <c r="L19" s="89"/>
    </row>
    <row r="20" spans="1:18" s="172" customFormat="1" ht="23.25" customHeight="1">
      <c r="A20" s="934" t="s">
        <v>1777</v>
      </c>
      <c r="B20" s="217">
        <v>99753</v>
      </c>
      <c r="C20" s="218">
        <v>228293</v>
      </c>
      <c r="D20" s="219">
        <v>108075</v>
      </c>
      <c r="E20" s="220">
        <v>120218</v>
      </c>
      <c r="F20" s="221">
        <v>118</v>
      </c>
      <c r="G20" s="219">
        <v>229</v>
      </c>
      <c r="H20" s="1400">
        <v>-111</v>
      </c>
      <c r="I20" s="221">
        <v>607</v>
      </c>
      <c r="J20" s="219">
        <v>486</v>
      </c>
      <c r="K20" s="1407">
        <f t="shared" si="0"/>
        <v>121</v>
      </c>
      <c r="L20" s="89"/>
    </row>
    <row r="21" spans="1:18" s="172" customFormat="1" ht="23.25" customHeight="1">
      <c r="A21" s="934" t="s">
        <v>1778</v>
      </c>
      <c r="B21" s="217">
        <v>99820</v>
      </c>
      <c r="C21" s="218">
        <v>228229</v>
      </c>
      <c r="D21" s="219">
        <v>108075</v>
      </c>
      <c r="E21" s="220">
        <v>120154</v>
      </c>
      <c r="F21" s="221">
        <v>128</v>
      </c>
      <c r="G21" s="219">
        <v>251</v>
      </c>
      <c r="H21" s="1400">
        <v>-123</v>
      </c>
      <c r="I21" s="221">
        <v>490</v>
      </c>
      <c r="J21" s="219">
        <v>431</v>
      </c>
      <c r="K21" s="1407">
        <f t="shared" si="0"/>
        <v>59</v>
      </c>
      <c r="L21" s="89"/>
    </row>
    <row r="22" spans="1:18" s="172" customFormat="1" ht="23.25" customHeight="1" thickBot="1">
      <c r="A22" s="223" t="s">
        <v>1779</v>
      </c>
      <c r="B22" s="224">
        <v>99865</v>
      </c>
      <c r="C22" s="225">
        <v>228196</v>
      </c>
      <c r="D22" s="226">
        <v>108086</v>
      </c>
      <c r="E22" s="227">
        <v>120110</v>
      </c>
      <c r="F22" s="228">
        <v>126</v>
      </c>
      <c r="G22" s="226">
        <v>216</v>
      </c>
      <c r="H22" s="1401">
        <v>-90</v>
      </c>
      <c r="I22" s="228">
        <v>433</v>
      </c>
      <c r="J22" s="226">
        <v>376</v>
      </c>
      <c r="K22" s="1408">
        <f>I22-J22</f>
        <v>57</v>
      </c>
      <c r="L22" s="89"/>
    </row>
    <row r="23" spans="1:18" s="172" customFormat="1" ht="14.25" customHeight="1">
      <c r="A23" s="229" t="s">
        <v>1953</v>
      </c>
      <c r="B23" s="171"/>
      <c r="C23" s="171"/>
      <c r="D23" s="171"/>
      <c r="E23" s="171"/>
      <c r="F23" s="171"/>
      <c r="G23" s="171"/>
      <c r="H23" s="171"/>
      <c r="I23" s="171"/>
      <c r="J23" s="171"/>
      <c r="K23" s="171"/>
    </row>
    <row r="24" spans="1:18" s="172" customFormat="1" ht="14.25" customHeight="1">
      <c r="A24" s="230" t="s">
        <v>1794</v>
      </c>
      <c r="B24" s="231"/>
      <c r="C24" s="231"/>
      <c r="D24" s="231"/>
      <c r="E24" s="231"/>
      <c r="F24" s="231"/>
      <c r="G24" s="231"/>
      <c r="H24" s="231"/>
      <c r="I24" s="231"/>
      <c r="J24" s="231"/>
      <c r="K24" s="231"/>
    </row>
    <row r="25" spans="1:18" s="172" customFormat="1" ht="14.25" customHeight="1">
      <c r="A25" s="171" t="s">
        <v>1814</v>
      </c>
      <c r="B25" s="171"/>
      <c r="C25" s="171"/>
      <c r="D25" s="171"/>
      <c r="E25" s="171"/>
      <c r="F25" s="171"/>
      <c r="G25" s="171"/>
      <c r="H25" s="171"/>
      <c r="I25" s="171"/>
      <c r="J25" s="171"/>
      <c r="K25" s="171"/>
    </row>
    <row r="26" spans="1:18" s="172" customFormat="1" ht="14.25" customHeight="1">
      <c r="A26" s="171" t="s">
        <v>1700</v>
      </c>
      <c r="B26" s="171"/>
      <c r="C26" s="171"/>
      <c r="D26" s="171"/>
      <c r="E26" s="171"/>
      <c r="F26" s="171"/>
      <c r="G26" s="171"/>
      <c r="H26" s="171"/>
      <c r="I26" s="171"/>
      <c r="J26" s="171"/>
      <c r="K26" s="171"/>
      <c r="R26" s="172">
        <f>SUM(R11:R25)</f>
        <v>0</v>
      </c>
    </row>
    <row r="27" spans="1:18" s="172" customFormat="1" ht="13.5" customHeight="1">
      <c r="F27" s="89"/>
      <c r="G27" s="89"/>
      <c r="H27" s="89"/>
      <c r="I27" s="89"/>
      <c r="J27" s="89"/>
      <c r="K27" s="89"/>
    </row>
  </sheetData>
  <mergeCells count="6">
    <mergeCell ref="A2:K2"/>
    <mergeCell ref="A4:A5"/>
    <mergeCell ref="B4:B5"/>
    <mergeCell ref="C4:E4"/>
    <mergeCell ref="F4:H4"/>
    <mergeCell ref="I4:K4"/>
  </mergeCells>
  <phoneticPr fontId="7"/>
  <printOptions horizontalCentered="1"/>
  <pageMargins left="0.39370078740157483" right="0.39370078740157483" top="0.78740157480314965" bottom="0.78740157480314965" header="0.51181102362204722" footer="0.51181102362204722"/>
  <pageSetup paperSize="9" scale="96" orientation="portrait" r:id="rId1"/>
  <headerFooter alignWithMargins="0"/>
  <ignoredErrors>
    <ignoredError sqref="A12:A22 A7:A10" numberStoredAsText="1"/>
    <ignoredError sqref="K11:K2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O25"/>
  <sheetViews>
    <sheetView showGridLines="0" zoomScale="85" zoomScaleNormal="85" workbookViewId="0">
      <selection activeCell="H2" sqref="H2:N24"/>
    </sheetView>
  </sheetViews>
  <sheetFormatPr defaultColWidth="9" defaultRowHeight="13.5" customHeight="1"/>
  <cols>
    <col min="1" max="14" width="14.375" style="1" customWidth="1"/>
    <col min="15" max="16384" width="9" style="1"/>
  </cols>
  <sheetData>
    <row r="1" spans="1:15" ht="30" customHeight="1"/>
    <row r="2" spans="1:15" s="90" customFormat="1" ht="22.5" customHeight="1">
      <c r="A2" s="1731" t="s">
        <v>1865</v>
      </c>
      <c r="B2" s="1731"/>
      <c r="C2" s="1731"/>
      <c r="D2" s="1731"/>
      <c r="E2" s="1731"/>
      <c r="F2" s="1731"/>
      <c r="G2" s="1731"/>
      <c r="H2" s="1732" t="s">
        <v>2181</v>
      </c>
      <c r="I2" s="1732"/>
      <c r="J2" s="1732"/>
      <c r="K2" s="1732"/>
      <c r="L2" s="1732"/>
      <c r="M2" s="1732"/>
      <c r="N2" s="1732"/>
    </row>
    <row r="3" spans="1:15" ht="13.5" customHeight="1" thickBot="1">
      <c r="A3" s="170"/>
      <c r="B3" s="170"/>
      <c r="C3" s="170"/>
      <c r="D3" s="170"/>
      <c r="E3" s="170"/>
      <c r="F3" s="170"/>
      <c r="G3" s="170"/>
      <c r="H3" s="170"/>
      <c r="I3" s="170"/>
      <c r="J3" s="170"/>
      <c r="K3" s="170"/>
      <c r="L3" s="170"/>
      <c r="M3" s="170"/>
      <c r="N3" s="170"/>
    </row>
    <row r="4" spans="1:15" ht="22.5" customHeight="1">
      <c r="A4" s="461" t="s">
        <v>60</v>
      </c>
      <c r="B4" s="462" t="s">
        <v>283</v>
      </c>
      <c r="C4" s="462" t="s">
        <v>282</v>
      </c>
      <c r="D4" s="463" t="s">
        <v>281</v>
      </c>
      <c r="E4" s="463" t="s">
        <v>280</v>
      </c>
      <c r="F4" s="463" t="s">
        <v>279</v>
      </c>
      <c r="G4" s="464" t="s">
        <v>278</v>
      </c>
      <c r="H4" s="465" t="s">
        <v>277</v>
      </c>
      <c r="I4" s="463" t="s">
        <v>276</v>
      </c>
      <c r="J4" s="462" t="s">
        <v>275</v>
      </c>
      <c r="K4" s="462" t="s">
        <v>274</v>
      </c>
      <c r="L4" s="462" t="s">
        <v>273</v>
      </c>
      <c r="M4" s="462" t="s">
        <v>272</v>
      </c>
      <c r="N4" s="466" t="s">
        <v>271</v>
      </c>
    </row>
    <row r="5" spans="1:15" ht="22.5" customHeight="1">
      <c r="A5" s="467" t="s">
        <v>2046</v>
      </c>
      <c r="B5" s="468">
        <v>193966</v>
      </c>
      <c r="C5" s="468">
        <v>255051</v>
      </c>
      <c r="D5" s="469">
        <v>939029</v>
      </c>
      <c r="E5" s="469">
        <v>1612392</v>
      </c>
      <c r="F5" s="469">
        <v>303316</v>
      </c>
      <c r="G5" s="470">
        <v>233301</v>
      </c>
      <c r="H5" s="471">
        <v>409118</v>
      </c>
      <c r="I5" s="469">
        <v>243223</v>
      </c>
      <c r="J5" s="468">
        <v>475614</v>
      </c>
      <c r="K5" s="468">
        <v>738865</v>
      </c>
      <c r="L5" s="468">
        <v>401339</v>
      </c>
      <c r="M5" s="468">
        <v>593128</v>
      </c>
      <c r="N5" s="472">
        <v>317625</v>
      </c>
    </row>
    <row r="6" spans="1:15" ht="22.5" customHeight="1">
      <c r="A6" s="473" t="s">
        <v>2120</v>
      </c>
      <c r="B6" s="468">
        <v>193121</v>
      </c>
      <c r="C6" s="474">
        <v>251716</v>
      </c>
      <c r="D6" s="469">
        <v>931551</v>
      </c>
      <c r="E6" s="469">
        <v>1619585</v>
      </c>
      <c r="F6" s="469">
        <v>303509</v>
      </c>
      <c r="G6" s="475">
        <v>232113</v>
      </c>
      <c r="H6" s="476">
        <v>403950</v>
      </c>
      <c r="I6" s="469">
        <v>239960</v>
      </c>
      <c r="J6" s="468">
        <v>476712</v>
      </c>
      <c r="K6" s="468">
        <v>738185</v>
      </c>
      <c r="L6" s="468">
        <v>400775</v>
      </c>
      <c r="M6" s="468">
        <v>591856</v>
      </c>
      <c r="N6" s="472">
        <v>314387</v>
      </c>
    </row>
    <row r="7" spans="1:15" ht="22.5" customHeight="1">
      <c r="A7" s="473" t="s">
        <v>2121</v>
      </c>
      <c r="B7" s="468">
        <v>192100</v>
      </c>
      <c r="C7" s="474">
        <v>248045</v>
      </c>
      <c r="D7" s="468">
        <v>924143</v>
      </c>
      <c r="E7" s="469">
        <v>1631409</v>
      </c>
      <c r="F7" s="468">
        <v>301150</v>
      </c>
      <c r="G7" s="477">
        <v>231248</v>
      </c>
      <c r="H7" s="478">
        <v>398836</v>
      </c>
      <c r="I7" s="468">
        <v>237217</v>
      </c>
      <c r="J7" s="468">
        <v>474323</v>
      </c>
      <c r="K7" s="474">
        <v>737850</v>
      </c>
      <c r="L7" s="468">
        <v>399476</v>
      </c>
      <c r="M7" s="468">
        <v>589676</v>
      </c>
      <c r="N7" s="472">
        <v>314009</v>
      </c>
    </row>
    <row r="8" spans="1:15" ht="22.5" customHeight="1">
      <c r="A8" s="473" t="s">
        <v>2122</v>
      </c>
      <c r="B8" s="468">
        <v>191033</v>
      </c>
      <c r="C8" s="468">
        <v>244470</v>
      </c>
      <c r="D8" s="469">
        <v>916241</v>
      </c>
      <c r="E8" s="469">
        <v>1642571</v>
      </c>
      <c r="F8" s="469">
        <v>300240</v>
      </c>
      <c r="G8" s="475">
        <v>229840</v>
      </c>
      <c r="H8" s="471">
        <v>393597</v>
      </c>
      <c r="I8" s="469">
        <v>233598</v>
      </c>
      <c r="J8" s="468">
        <v>472606</v>
      </c>
      <c r="K8" s="468">
        <v>738020</v>
      </c>
      <c r="L8" s="468">
        <v>397258</v>
      </c>
      <c r="M8" s="468">
        <v>587049</v>
      </c>
      <c r="N8" s="472">
        <v>312433</v>
      </c>
      <c r="O8" s="2"/>
    </row>
    <row r="9" spans="1:15" ht="22.5" customHeight="1">
      <c r="A9" s="479" t="s">
        <v>2123</v>
      </c>
      <c r="B9" s="480">
        <v>189607</v>
      </c>
      <c r="C9" s="480">
        <v>240698</v>
      </c>
      <c r="D9" s="480">
        <v>908109</v>
      </c>
      <c r="E9" s="480">
        <v>1656737</v>
      </c>
      <c r="F9" s="480">
        <v>298828</v>
      </c>
      <c r="G9" s="481">
        <v>228293</v>
      </c>
      <c r="H9" s="482">
        <v>388490</v>
      </c>
      <c r="I9" s="480">
        <v>230226</v>
      </c>
      <c r="J9" s="480">
        <v>470818</v>
      </c>
      <c r="K9" s="480">
        <v>737409</v>
      </c>
      <c r="L9" s="480">
        <v>394448</v>
      </c>
      <c r="M9" s="480">
        <v>583061</v>
      </c>
      <c r="N9" s="481">
        <v>310353</v>
      </c>
    </row>
    <row r="10" spans="1:15" ht="22.5" customHeight="1">
      <c r="A10" s="483" t="s">
        <v>2047</v>
      </c>
      <c r="B10" s="474">
        <v>190588</v>
      </c>
      <c r="C10" s="474">
        <v>243476</v>
      </c>
      <c r="D10" s="484">
        <v>914620</v>
      </c>
      <c r="E10" s="484">
        <v>1645123</v>
      </c>
      <c r="F10" s="484">
        <v>300104</v>
      </c>
      <c r="G10" s="485">
        <v>229646</v>
      </c>
      <c r="H10" s="476">
        <v>392685</v>
      </c>
      <c r="I10" s="484">
        <v>233227</v>
      </c>
      <c r="J10" s="474">
        <v>472229</v>
      </c>
      <c r="K10" s="474">
        <v>737944</v>
      </c>
      <c r="L10" s="474">
        <v>396955</v>
      </c>
      <c r="M10" s="474">
        <v>586496</v>
      </c>
      <c r="N10" s="486">
        <v>312453</v>
      </c>
    </row>
    <row r="11" spans="1:15" ht="22.5" customHeight="1">
      <c r="A11" s="473" t="s">
        <v>1796</v>
      </c>
      <c r="B11" s="468">
        <v>190353</v>
      </c>
      <c r="C11" s="468">
        <v>243143</v>
      </c>
      <c r="D11" s="484">
        <v>913563</v>
      </c>
      <c r="E11" s="484">
        <v>1645100</v>
      </c>
      <c r="F11" s="484">
        <v>299499</v>
      </c>
      <c r="G11" s="475">
        <v>229444</v>
      </c>
      <c r="H11" s="471">
        <v>392281</v>
      </c>
      <c r="I11" s="469">
        <v>232761</v>
      </c>
      <c r="J11" s="468">
        <v>472024</v>
      </c>
      <c r="K11" s="468">
        <v>737477</v>
      </c>
      <c r="L11" s="468">
        <v>396599</v>
      </c>
      <c r="M11" s="468">
        <v>586073</v>
      </c>
      <c r="N11" s="472">
        <v>312352</v>
      </c>
    </row>
    <row r="12" spans="1:15" ht="22.5" customHeight="1">
      <c r="A12" s="473" t="s">
        <v>1797</v>
      </c>
      <c r="B12" s="474">
        <v>189395</v>
      </c>
      <c r="C12" s="474">
        <v>242086</v>
      </c>
      <c r="D12" s="469">
        <v>912308</v>
      </c>
      <c r="E12" s="469">
        <v>1645364</v>
      </c>
      <c r="F12" s="469">
        <v>299354</v>
      </c>
      <c r="G12" s="487">
        <v>229203</v>
      </c>
      <c r="H12" s="476">
        <v>391744</v>
      </c>
      <c r="I12" s="484">
        <v>232268</v>
      </c>
      <c r="J12" s="468">
        <v>471676</v>
      </c>
      <c r="K12" s="468">
        <v>737108</v>
      </c>
      <c r="L12" s="474">
        <v>396244</v>
      </c>
      <c r="M12" s="474">
        <v>585724</v>
      </c>
      <c r="N12" s="486">
        <v>312099</v>
      </c>
    </row>
    <row r="13" spans="1:15" ht="22.5" customHeight="1">
      <c r="A13" s="473" t="s">
        <v>1798</v>
      </c>
      <c r="B13" s="468">
        <v>189972</v>
      </c>
      <c r="C13" s="468">
        <v>242152</v>
      </c>
      <c r="D13" s="484">
        <v>909579</v>
      </c>
      <c r="E13" s="484">
        <v>1645863</v>
      </c>
      <c r="F13" s="484">
        <v>299102</v>
      </c>
      <c r="G13" s="487">
        <v>228402</v>
      </c>
      <c r="H13" s="471">
        <v>389895</v>
      </c>
      <c r="I13" s="469">
        <v>230873</v>
      </c>
      <c r="J13" s="474">
        <v>470363</v>
      </c>
      <c r="K13" s="474">
        <v>735675</v>
      </c>
      <c r="L13" s="468">
        <v>394609</v>
      </c>
      <c r="M13" s="468">
        <v>584085</v>
      </c>
      <c r="N13" s="472">
        <v>310431</v>
      </c>
    </row>
    <row r="14" spans="1:15" ht="22.5" customHeight="1">
      <c r="A14" s="473" t="s">
        <v>1799</v>
      </c>
      <c r="B14" s="468">
        <v>189960</v>
      </c>
      <c r="C14" s="474">
        <v>241859</v>
      </c>
      <c r="D14" s="469">
        <v>910999</v>
      </c>
      <c r="E14" s="469">
        <v>1651690</v>
      </c>
      <c r="F14" s="469">
        <v>299500</v>
      </c>
      <c r="G14" s="487">
        <v>228707</v>
      </c>
      <c r="H14" s="476">
        <v>390153</v>
      </c>
      <c r="I14" s="484">
        <v>231390</v>
      </c>
      <c r="J14" s="468">
        <v>471138</v>
      </c>
      <c r="K14" s="468">
        <v>736951</v>
      </c>
      <c r="L14" s="474">
        <v>395150</v>
      </c>
      <c r="M14" s="474">
        <v>584649</v>
      </c>
      <c r="N14" s="486">
        <v>310763</v>
      </c>
    </row>
    <row r="15" spans="1:15" ht="22.5" customHeight="1">
      <c r="A15" s="473" t="s">
        <v>1800</v>
      </c>
      <c r="B15" s="468">
        <v>189933</v>
      </c>
      <c r="C15" s="468">
        <v>241637</v>
      </c>
      <c r="D15" s="484">
        <v>910516</v>
      </c>
      <c r="E15" s="484">
        <v>1653767</v>
      </c>
      <c r="F15" s="484">
        <v>299354</v>
      </c>
      <c r="G15" s="475">
        <v>228660</v>
      </c>
      <c r="H15" s="471">
        <v>389894</v>
      </c>
      <c r="I15" s="469">
        <v>231237</v>
      </c>
      <c r="J15" s="474">
        <v>471110</v>
      </c>
      <c r="K15" s="474">
        <v>737140</v>
      </c>
      <c r="L15" s="468">
        <v>395097</v>
      </c>
      <c r="M15" s="468">
        <v>584312</v>
      </c>
      <c r="N15" s="472">
        <v>310744</v>
      </c>
    </row>
    <row r="16" spans="1:15" ht="22.5" customHeight="1">
      <c r="A16" s="473" t="s">
        <v>1801</v>
      </c>
      <c r="B16" s="468">
        <v>189830</v>
      </c>
      <c r="C16" s="474">
        <v>241431</v>
      </c>
      <c r="D16" s="484">
        <v>909968</v>
      </c>
      <c r="E16" s="484">
        <v>1654258</v>
      </c>
      <c r="F16" s="484">
        <v>299190</v>
      </c>
      <c r="G16" s="475">
        <v>228590</v>
      </c>
      <c r="H16" s="476">
        <v>389457</v>
      </c>
      <c r="I16" s="484">
        <v>230984</v>
      </c>
      <c r="J16" s="468">
        <v>470886</v>
      </c>
      <c r="K16" s="468">
        <v>737152</v>
      </c>
      <c r="L16" s="474">
        <v>394932</v>
      </c>
      <c r="M16" s="474">
        <v>583966</v>
      </c>
      <c r="N16" s="486">
        <v>310480</v>
      </c>
    </row>
    <row r="17" spans="1:14" ht="22.5" customHeight="1">
      <c r="A17" s="473" t="s">
        <v>1802</v>
      </c>
      <c r="B17" s="468">
        <v>189686</v>
      </c>
      <c r="C17" s="468">
        <v>241147</v>
      </c>
      <c r="D17" s="469">
        <v>909273</v>
      </c>
      <c r="E17" s="469">
        <v>1655753</v>
      </c>
      <c r="F17" s="469">
        <v>299037</v>
      </c>
      <c r="G17" s="475">
        <v>228570</v>
      </c>
      <c r="H17" s="471">
        <v>389194</v>
      </c>
      <c r="I17" s="469">
        <v>230608</v>
      </c>
      <c r="J17" s="468">
        <v>470839</v>
      </c>
      <c r="K17" s="474">
        <v>737270</v>
      </c>
      <c r="L17" s="468">
        <v>394925</v>
      </c>
      <c r="M17" s="468">
        <v>583654</v>
      </c>
      <c r="N17" s="472">
        <v>310557</v>
      </c>
    </row>
    <row r="18" spans="1:14" ht="22.5" customHeight="1">
      <c r="A18" s="473" t="s">
        <v>1803</v>
      </c>
      <c r="B18" s="468">
        <v>189547</v>
      </c>
      <c r="C18" s="474">
        <v>240851</v>
      </c>
      <c r="D18" s="484">
        <v>908379</v>
      </c>
      <c r="E18" s="484">
        <v>1656221</v>
      </c>
      <c r="F18" s="484">
        <v>298913</v>
      </c>
      <c r="G18" s="475">
        <v>228283</v>
      </c>
      <c r="H18" s="476">
        <v>388679</v>
      </c>
      <c r="I18" s="484">
        <v>230412</v>
      </c>
      <c r="J18" s="468">
        <v>470802</v>
      </c>
      <c r="K18" s="468">
        <v>737191</v>
      </c>
      <c r="L18" s="474">
        <v>394639</v>
      </c>
      <c r="M18" s="474">
        <v>583263</v>
      </c>
      <c r="N18" s="486">
        <v>310532</v>
      </c>
    </row>
    <row r="19" spans="1:14" ht="22.5" customHeight="1">
      <c r="A19" s="473" t="s">
        <v>1804</v>
      </c>
      <c r="B19" s="474">
        <v>189607</v>
      </c>
      <c r="C19" s="468">
        <v>240698</v>
      </c>
      <c r="D19" s="469">
        <v>908109</v>
      </c>
      <c r="E19" s="469">
        <v>1656737</v>
      </c>
      <c r="F19" s="469">
        <v>298828</v>
      </c>
      <c r="G19" s="475">
        <v>228293</v>
      </c>
      <c r="H19" s="476">
        <v>388490</v>
      </c>
      <c r="I19" s="469">
        <v>230226</v>
      </c>
      <c r="J19" s="468">
        <v>470818</v>
      </c>
      <c r="K19" s="474">
        <v>737409</v>
      </c>
      <c r="L19" s="468">
        <v>394448</v>
      </c>
      <c r="M19" s="468">
        <v>583061</v>
      </c>
      <c r="N19" s="472">
        <v>310353</v>
      </c>
    </row>
    <row r="20" spans="1:14" ht="22.5" customHeight="1">
      <c r="A20" s="473" t="s">
        <v>1805</v>
      </c>
      <c r="B20" s="474">
        <v>189496</v>
      </c>
      <c r="C20" s="474">
        <v>240447</v>
      </c>
      <c r="D20" s="484">
        <v>907858</v>
      </c>
      <c r="E20" s="484">
        <v>1658786</v>
      </c>
      <c r="F20" s="484">
        <v>299026</v>
      </c>
      <c r="G20" s="487">
        <v>228229</v>
      </c>
      <c r="H20" s="471">
        <v>388165</v>
      </c>
      <c r="I20" s="484">
        <v>230244</v>
      </c>
      <c r="J20" s="474">
        <v>470817</v>
      </c>
      <c r="K20" s="468">
        <v>737598</v>
      </c>
      <c r="L20" s="474">
        <v>394470</v>
      </c>
      <c r="M20" s="474">
        <v>583091</v>
      </c>
      <c r="N20" s="486">
        <v>310541</v>
      </c>
    </row>
    <row r="21" spans="1:14" ht="22.5" customHeight="1" thickBot="1">
      <c r="A21" s="488" t="s">
        <v>1806</v>
      </c>
      <c r="B21" s="489">
        <v>189330</v>
      </c>
      <c r="C21" s="489">
        <v>240233</v>
      </c>
      <c r="D21" s="490">
        <v>907399</v>
      </c>
      <c r="E21" s="490">
        <v>1659098</v>
      </c>
      <c r="F21" s="490">
        <v>298924</v>
      </c>
      <c r="G21" s="491">
        <v>228196</v>
      </c>
      <c r="H21" s="492">
        <v>387829</v>
      </c>
      <c r="I21" s="490">
        <v>230118</v>
      </c>
      <c r="J21" s="489">
        <v>470801</v>
      </c>
      <c r="K21" s="489">
        <v>737641</v>
      </c>
      <c r="L21" s="489">
        <v>394279</v>
      </c>
      <c r="M21" s="489">
        <v>582998</v>
      </c>
      <c r="N21" s="493">
        <v>310460</v>
      </c>
    </row>
    <row r="22" spans="1:14" ht="13.5" customHeight="1">
      <c r="A22" s="289" t="s">
        <v>1976</v>
      </c>
      <c r="B22" s="494"/>
      <c r="C22" s="494"/>
      <c r="D22" s="494"/>
      <c r="E22" s="494"/>
      <c r="F22" s="494"/>
      <c r="G22" s="494"/>
      <c r="H22" s="292"/>
      <c r="I22" s="292"/>
      <c r="J22" s="292"/>
      <c r="K22" s="292"/>
      <c r="L22" s="292"/>
      <c r="M22" s="292"/>
      <c r="N22" s="494"/>
    </row>
    <row r="23" spans="1:14" ht="13.5" customHeight="1">
      <c r="A23" s="495" t="s">
        <v>2031</v>
      </c>
      <c r="B23" s="495"/>
      <c r="C23" s="495"/>
      <c r="D23" s="495"/>
      <c r="E23" s="495"/>
      <c r="F23" s="495"/>
      <c r="G23" s="292"/>
      <c r="H23" s="292"/>
      <c r="I23" s="292"/>
      <c r="J23" s="292"/>
      <c r="K23" s="292"/>
      <c r="L23" s="292"/>
      <c r="M23" s="292"/>
      <c r="N23" s="292"/>
    </row>
    <row r="24" spans="1:14" ht="13.5" customHeight="1">
      <c r="A24" s="171" t="s">
        <v>1910</v>
      </c>
      <c r="B24" s="172"/>
      <c r="C24" s="172"/>
      <c r="D24" s="172"/>
    </row>
    <row r="25" spans="1:14" ht="13.5" customHeight="1">
      <c r="A25" s="992"/>
    </row>
  </sheetData>
  <mergeCells count="2">
    <mergeCell ref="A2:G2"/>
    <mergeCell ref="H2:N2"/>
  </mergeCells>
  <phoneticPr fontId="7"/>
  <printOptions horizontalCentered="1"/>
  <pageMargins left="0.78740157480314965" right="0.78740157480314965" top="0.78740157480314965" bottom="0.78740157480314965" header="0.51181102362204722" footer="0.51181102362204722"/>
  <pageSetup paperSize="9" fitToWidth="2" orientation="portrait" r:id="rId1"/>
  <headerFooter alignWithMargins="0"/>
  <ignoredErrors>
    <ignoredError sqref="A11:A21 A6:A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7"/>
  <sheetViews>
    <sheetView showGridLines="0" zoomScaleNormal="100" workbookViewId="0">
      <selection activeCell="F19" sqref="F19"/>
    </sheetView>
  </sheetViews>
  <sheetFormatPr defaultRowHeight="13.5"/>
  <cols>
    <col min="1" max="1" width="11.25" customWidth="1"/>
    <col min="2" max="5" width="13.75" customWidth="1"/>
    <col min="6" max="9" width="10" customWidth="1"/>
    <col min="10" max="10" width="5.625" customWidth="1"/>
  </cols>
  <sheetData>
    <row r="1" spans="1:10" s="12" customFormat="1" ht="30" customHeight="1"/>
    <row r="2" spans="1:10" ht="22.5" customHeight="1">
      <c r="A2" s="1550" t="s">
        <v>2011</v>
      </c>
      <c r="B2" s="1550"/>
      <c r="C2" s="1550"/>
      <c r="D2" s="1550"/>
      <c r="E2" s="1550"/>
      <c r="F2" s="1550"/>
      <c r="G2" s="1550"/>
      <c r="H2" s="1550"/>
      <c r="I2" s="1550"/>
      <c r="J2" s="1549"/>
    </row>
    <row r="3" spans="1:10" ht="13.5" customHeight="1" thickBot="1">
      <c r="A3" s="496"/>
      <c r="B3" s="497"/>
      <c r="C3" s="498"/>
      <c r="D3" s="498"/>
      <c r="E3" s="499"/>
      <c r="F3" s="499"/>
      <c r="G3" s="500"/>
      <c r="H3" s="500"/>
      <c r="I3" s="501" t="s">
        <v>1422</v>
      </c>
    </row>
    <row r="4" spans="1:10" ht="37.5" customHeight="1">
      <c r="A4" s="502" t="s">
        <v>288</v>
      </c>
      <c r="B4" s="503" t="s">
        <v>287</v>
      </c>
      <c r="C4" s="503" t="s">
        <v>1423</v>
      </c>
      <c r="D4" s="503" t="s">
        <v>1727</v>
      </c>
      <c r="E4" s="503" t="s">
        <v>1424</v>
      </c>
      <c r="F4" s="503" t="s">
        <v>1728</v>
      </c>
      <c r="G4" s="503" t="s">
        <v>1729</v>
      </c>
      <c r="H4" s="503" t="s">
        <v>1730</v>
      </c>
      <c r="I4" s="504" t="s">
        <v>286</v>
      </c>
    </row>
    <row r="5" spans="1:10" ht="20.25" customHeight="1">
      <c r="A5" s="505" t="s">
        <v>1872</v>
      </c>
      <c r="B5" s="506">
        <v>206639</v>
      </c>
      <c r="C5" s="507">
        <v>65804</v>
      </c>
      <c r="D5" s="507">
        <v>128131</v>
      </c>
      <c r="E5" s="507">
        <v>12704</v>
      </c>
      <c r="F5" s="508">
        <v>51.4</v>
      </c>
      <c r="G5" s="509">
        <v>9.9</v>
      </c>
      <c r="H5" s="509">
        <v>61.3</v>
      </c>
      <c r="I5" s="510">
        <v>19.3</v>
      </c>
    </row>
    <row r="6" spans="1:10" ht="20.25" customHeight="1">
      <c r="A6" s="511" t="s">
        <v>1425</v>
      </c>
      <c r="B6" s="512">
        <v>207774</v>
      </c>
      <c r="C6" s="513">
        <v>58225</v>
      </c>
      <c r="D6" s="513">
        <v>134499</v>
      </c>
      <c r="E6" s="513">
        <v>15050</v>
      </c>
      <c r="F6" s="514">
        <v>43.3</v>
      </c>
      <c r="G6" s="515">
        <v>11.2</v>
      </c>
      <c r="H6" s="515">
        <v>54.5</v>
      </c>
      <c r="I6" s="516">
        <v>25.8</v>
      </c>
    </row>
    <row r="7" spans="1:10" ht="20.25" customHeight="1">
      <c r="A7" s="511" t="s">
        <v>1426</v>
      </c>
      <c r="B7" s="512">
        <v>215000</v>
      </c>
      <c r="C7" s="513">
        <v>54301</v>
      </c>
      <c r="D7" s="513">
        <v>142989</v>
      </c>
      <c r="E7" s="513">
        <v>17710</v>
      </c>
      <c r="F7" s="978">
        <v>38</v>
      </c>
      <c r="G7" s="515">
        <v>12.4</v>
      </c>
      <c r="H7" s="515">
        <v>50.4</v>
      </c>
      <c r="I7" s="516">
        <v>32.6</v>
      </c>
    </row>
    <row r="8" spans="1:10" ht="20.25" customHeight="1">
      <c r="A8" s="517" t="s">
        <v>1427</v>
      </c>
      <c r="B8" s="512">
        <v>222687</v>
      </c>
      <c r="C8" s="518">
        <v>54854</v>
      </c>
      <c r="D8" s="518">
        <v>146711</v>
      </c>
      <c r="E8" s="518">
        <v>21116</v>
      </c>
      <c r="F8" s="519">
        <v>37.4</v>
      </c>
      <c r="G8" s="520">
        <v>14.4</v>
      </c>
      <c r="H8" s="520">
        <v>51.8</v>
      </c>
      <c r="I8" s="521">
        <v>38.5</v>
      </c>
    </row>
    <row r="9" spans="1:10" ht="20.25" customHeight="1">
      <c r="A9" s="517" t="s">
        <v>1428</v>
      </c>
      <c r="B9" s="512">
        <v>236029</v>
      </c>
      <c r="C9" s="518">
        <v>55390</v>
      </c>
      <c r="D9" s="518">
        <v>155844</v>
      </c>
      <c r="E9" s="518">
        <v>24780</v>
      </c>
      <c r="F9" s="514">
        <v>35.5</v>
      </c>
      <c r="G9" s="520">
        <v>15.9</v>
      </c>
      <c r="H9" s="520">
        <v>51.4</v>
      </c>
      <c r="I9" s="521">
        <v>44.7</v>
      </c>
    </row>
    <row r="10" spans="1:10" ht="20.25" customHeight="1">
      <c r="A10" s="517" t="s">
        <v>432</v>
      </c>
      <c r="B10" s="512">
        <v>242072</v>
      </c>
      <c r="C10" s="518">
        <v>53344</v>
      </c>
      <c r="D10" s="513">
        <v>160763</v>
      </c>
      <c r="E10" s="518">
        <v>27957</v>
      </c>
      <c r="F10" s="514">
        <v>33.200000000000003</v>
      </c>
      <c r="G10" s="520">
        <v>17.399999999999999</v>
      </c>
      <c r="H10" s="520">
        <v>50.6</v>
      </c>
      <c r="I10" s="521">
        <v>52.4</v>
      </c>
    </row>
    <row r="11" spans="1:10" ht="20.25" customHeight="1">
      <c r="A11" s="517" t="s">
        <v>285</v>
      </c>
      <c r="B11" s="512">
        <v>243726</v>
      </c>
      <c r="C11" s="518">
        <v>48163</v>
      </c>
      <c r="D11" s="518">
        <v>162588</v>
      </c>
      <c r="E11" s="518">
        <v>32786</v>
      </c>
      <c r="F11" s="514">
        <v>29.6</v>
      </c>
      <c r="G11" s="520">
        <v>20.2</v>
      </c>
      <c r="H11" s="520">
        <v>49.8</v>
      </c>
      <c r="I11" s="521">
        <v>68.099999999999994</v>
      </c>
    </row>
    <row r="12" spans="1:10" ht="20.25" customHeight="1">
      <c r="A12" s="522" t="s">
        <v>1429</v>
      </c>
      <c r="B12" s="512">
        <v>246674</v>
      </c>
      <c r="C12" s="518">
        <v>43552</v>
      </c>
      <c r="D12" s="518">
        <v>163868</v>
      </c>
      <c r="E12" s="518">
        <v>39250</v>
      </c>
      <c r="F12" s="514">
        <v>26.6</v>
      </c>
      <c r="G12" s="520">
        <v>24</v>
      </c>
      <c r="H12" s="520">
        <v>50.5</v>
      </c>
      <c r="I12" s="521">
        <v>90.1</v>
      </c>
    </row>
    <row r="13" spans="1:10" ht="20.25" customHeight="1">
      <c r="A13" s="517" t="s">
        <v>1430</v>
      </c>
      <c r="B13" s="512">
        <v>243076</v>
      </c>
      <c r="C13" s="518">
        <v>39212</v>
      </c>
      <c r="D13" s="518">
        <v>158464</v>
      </c>
      <c r="E13" s="518">
        <v>45317</v>
      </c>
      <c r="F13" s="514">
        <v>24.7</v>
      </c>
      <c r="G13" s="520">
        <v>28.6</v>
      </c>
      <c r="H13" s="520">
        <v>53.3</v>
      </c>
      <c r="I13" s="521">
        <v>115.6</v>
      </c>
    </row>
    <row r="14" spans="1:10" ht="20.25" customHeight="1">
      <c r="A14" s="517" t="s">
        <v>284</v>
      </c>
      <c r="B14" s="512">
        <v>241361</v>
      </c>
      <c r="C14" s="518">
        <v>36502</v>
      </c>
      <c r="D14" s="518">
        <v>154596</v>
      </c>
      <c r="E14" s="518">
        <v>50175</v>
      </c>
      <c r="F14" s="514">
        <v>23.6</v>
      </c>
      <c r="G14" s="520">
        <v>32.5</v>
      </c>
      <c r="H14" s="520">
        <v>56.1</v>
      </c>
      <c r="I14" s="521">
        <v>137.5</v>
      </c>
    </row>
    <row r="15" spans="1:10" ht="20.25" customHeight="1">
      <c r="A15" s="523" t="s">
        <v>979</v>
      </c>
      <c r="B15" s="524">
        <v>237506</v>
      </c>
      <c r="C15" s="525">
        <v>33762</v>
      </c>
      <c r="D15" s="525">
        <v>147400</v>
      </c>
      <c r="E15" s="525">
        <v>54548</v>
      </c>
      <c r="F15" s="526">
        <v>22.9</v>
      </c>
      <c r="G15" s="527">
        <v>37</v>
      </c>
      <c r="H15" s="527">
        <v>59.9</v>
      </c>
      <c r="I15" s="528">
        <v>161.6</v>
      </c>
    </row>
    <row r="16" spans="1:10" ht="20.25" customHeight="1">
      <c r="A16" s="529" t="s">
        <v>1431</v>
      </c>
      <c r="B16" s="512">
        <v>236372</v>
      </c>
      <c r="C16" s="518">
        <v>32324</v>
      </c>
      <c r="D16" s="518">
        <v>141105</v>
      </c>
      <c r="E16" s="525">
        <v>60734</v>
      </c>
      <c r="F16" s="978">
        <v>22.907763722050955</v>
      </c>
      <c r="G16" s="520">
        <v>43.041706530597786</v>
      </c>
      <c r="H16" s="520">
        <v>65.949470252648737</v>
      </c>
      <c r="I16" s="528">
        <v>187.89135008043559</v>
      </c>
    </row>
    <row r="17" spans="1:9" ht="20.25" customHeight="1" thickBot="1">
      <c r="A17" s="530" t="s">
        <v>1873</v>
      </c>
      <c r="B17" s="979">
        <v>233301</v>
      </c>
      <c r="C17" s="980">
        <v>30064</v>
      </c>
      <c r="D17" s="980">
        <v>129142</v>
      </c>
      <c r="E17" s="809">
        <v>64802</v>
      </c>
      <c r="F17" s="981">
        <v>23.279800529649535</v>
      </c>
      <c r="G17" s="982">
        <v>50.178872868625234</v>
      </c>
      <c r="H17" s="982">
        <v>73.458673398274769</v>
      </c>
      <c r="I17" s="983">
        <v>215.54683342203299</v>
      </c>
    </row>
    <row r="18" spans="1:9" s="12" customFormat="1" ht="14.25" customHeight="1">
      <c r="A18" s="531" t="s">
        <v>1971</v>
      </c>
      <c r="B18" s="531"/>
      <c r="C18" s="532"/>
      <c r="D18" s="498"/>
      <c r="E18" s="533"/>
      <c r="F18" s="533"/>
      <c r="G18" s="533"/>
      <c r="H18" s="500"/>
      <c r="I18" s="500"/>
    </row>
    <row r="19" spans="1:9" s="12" customFormat="1" ht="14.25" customHeight="1">
      <c r="A19" s="531" t="s">
        <v>1784</v>
      </c>
      <c r="B19" s="531"/>
      <c r="C19" s="532"/>
      <c r="D19" s="498"/>
      <c r="E19" s="533"/>
      <c r="F19" s="533"/>
      <c r="G19" s="533"/>
      <c r="H19" s="500"/>
      <c r="I19" s="500"/>
    </row>
    <row r="20" spans="1:9" s="12" customFormat="1" ht="14.25" customHeight="1">
      <c r="A20" s="531" t="s">
        <v>2131</v>
      </c>
      <c r="B20" s="531"/>
      <c r="C20" s="532"/>
      <c r="D20" s="498"/>
      <c r="E20" s="533"/>
      <c r="F20" s="533"/>
      <c r="G20" s="533"/>
      <c r="H20" s="500"/>
      <c r="I20" s="500"/>
    </row>
    <row r="21" spans="1:9" s="12" customFormat="1" ht="14.25" customHeight="1">
      <c r="A21" s="531" t="s">
        <v>2132</v>
      </c>
      <c r="B21" s="531"/>
      <c r="C21" s="532"/>
      <c r="D21" s="498"/>
      <c r="E21" s="533"/>
      <c r="F21" s="533"/>
      <c r="G21" s="533"/>
      <c r="H21" s="500"/>
      <c r="I21" s="500"/>
    </row>
    <row r="22" spans="1:9" s="12" customFormat="1" ht="14.25" customHeight="1">
      <c r="A22" s="531" t="s">
        <v>1795</v>
      </c>
      <c r="B22" s="531"/>
      <c r="C22" s="532"/>
      <c r="D22" s="498"/>
      <c r="E22" s="533"/>
      <c r="F22" s="533"/>
      <c r="G22" s="533"/>
      <c r="H22" s="500"/>
      <c r="I22" s="500"/>
    </row>
    <row r="23" spans="1:9" s="12" customFormat="1" ht="14.25" customHeight="1">
      <c r="A23" s="531" t="s">
        <v>1785</v>
      </c>
      <c r="B23" s="531"/>
      <c r="C23" s="532"/>
      <c r="D23" s="498"/>
      <c r="E23" s="533"/>
      <c r="F23" s="533"/>
      <c r="G23" s="533"/>
      <c r="H23" s="500"/>
      <c r="I23" s="500"/>
    </row>
    <row r="24" spans="1:9" s="12" customFormat="1" ht="14.25" customHeight="1">
      <c r="A24" s="531" t="s">
        <v>1786</v>
      </c>
      <c r="B24" s="531"/>
      <c r="C24" s="498"/>
      <c r="D24" s="498"/>
      <c r="E24" s="499"/>
      <c r="F24" s="499"/>
      <c r="G24" s="499"/>
      <c r="H24" s="500"/>
      <c r="I24" s="500"/>
    </row>
    <row r="25" spans="1:9" s="12" customFormat="1" ht="14.25" customHeight="1">
      <c r="A25" s="531" t="s">
        <v>1787</v>
      </c>
      <c r="B25" s="531"/>
      <c r="C25" s="498"/>
      <c r="D25" s="498"/>
      <c r="E25" s="499"/>
      <c r="F25" s="499"/>
      <c r="G25" s="499"/>
      <c r="H25" s="500"/>
      <c r="I25" s="500"/>
    </row>
    <row r="26" spans="1:9" s="12" customFormat="1" ht="14.25" customHeight="1">
      <c r="A26" s="531" t="s">
        <v>1788</v>
      </c>
      <c r="B26" s="531"/>
      <c r="C26" s="498"/>
      <c r="D26" s="498"/>
      <c r="E26" s="499"/>
      <c r="F26" s="499"/>
      <c r="G26" s="499"/>
      <c r="H26" s="500"/>
      <c r="I26" s="500"/>
    </row>
    <row r="27" spans="1:9" s="12" customFormat="1" ht="13.5" customHeight="1"/>
  </sheetData>
  <phoneticPr fontId="7"/>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6:A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1"/>
  <sheetViews>
    <sheetView showGridLines="0" zoomScaleNormal="100" workbookViewId="0">
      <selection activeCell="H9" sqref="H9"/>
    </sheetView>
  </sheetViews>
  <sheetFormatPr defaultColWidth="9" defaultRowHeight="14.25"/>
  <cols>
    <col min="1" max="1" width="11.25" style="130" customWidth="1"/>
    <col min="2" max="2" width="12.25" style="130" customWidth="1"/>
    <col min="3" max="3" width="13.125" style="130" customWidth="1"/>
    <col min="4" max="4" width="10" style="130" customWidth="1"/>
    <col min="5" max="5" width="12.25" style="130" customWidth="1"/>
    <col min="6" max="6" width="13.125" style="130" customWidth="1"/>
    <col min="7" max="7" width="10" style="130" customWidth="1"/>
    <col min="8" max="8" width="12.25" style="130" customWidth="1"/>
    <col min="9" max="9" width="13.125" style="130" customWidth="1"/>
    <col min="10" max="10" width="6.875" style="130" customWidth="1"/>
    <col min="11" max="16384" width="9" style="130"/>
  </cols>
  <sheetData>
    <row r="1" spans="1:9" ht="30" customHeight="1"/>
    <row r="2" spans="1:9" ht="22.5" customHeight="1">
      <c r="A2" s="1710" t="s">
        <v>2012</v>
      </c>
      <c r="B2" s="1710"/>
      <c r="C2" s="1710"/>
      <c r="D2" s="1710"/>
      <c r="E2" s="1710"/>
      <c r="F2" s="1710"/>
      <c r="G2" s="1710"/>
      <c r="H2" s="1710"/>
      <c r="I2" s="1710"/>
    </row>
    <row r="3" spans="1:9" s="1" customFormat="1" ht="13.5" customHeight="1" thickBot="1">
      <c r="A3" s="232"/>
      <c r="B3" s="232"/>
      <c r="C3" s="232"/>
      <c r="D3" s="232"/>
      <c r="E3" s="232"/>
      <c r="F3" s="232"/>
      <c r="G3" s="232"/>
      <c r="H3" s="232"/>
      <c r="I3" s="233" t="s">
        <v>953</v>
      </c>
    </row>
    <row r="4" spans="1:9" s="1" customFormat="1" ht="23.25" customHeight="1">
      <c r="A4" s="1733" t="s">
        <v>954</v>
      </c>
      <c r="B4" s="1736" t="s">
        <v>955</v>
      </c>
      <c r="C4" s="1737"/>
      <c r="D4" s="1738"/>
      <c r="E4" s="1736" t="s">
        <v>956</v>
      </c>
      <c r="F4" s="1737"/>
      <c r="G4" s="1738"/>
      <c r="H4" s="1736" t="s">
        <v>957</v>
      </c>
      <c r="I4" s="1737"/>
    </row>
    <row r="5" spans="1:9" s="1" customFormat="1" ht="23.25" customHeight="1">
      <c r="A5" s="1734"/>
      <c r="B5" s="234" t="s">
        <v>290</v>
      </c>
      <c r="C5" s="234" t="s">
        <v>1731</v>
      </c>
      <c r="D5" s="234" t="s">
        <v>958</v>
      </c>
      <c r="E5" s="234" t="s">
        <v>290</v>
      </c>
      <c r="F5" s="234" t="s">
        <v>1732</v>
      </c>
      <c r="G5" s="234" t="s">
        <v>958</v>
      </c>
      <c r="H5" s="234" t="s">
        <v>290</v>
      </c>
      <c r="I5" s="235" t="s">
        <v>1733</v>
      </c>
    </row>
    <row r="6" spans="1:9" s="1" customFormat="1" ht="23.25" customHeight="1">
      <c r="A6" s="1735"/>
      <c r="B6" s="236" t="s">
        <v>959</v>
      </c>
      <c r="C6" s="236" t="s">
        <v>959</v>
      </c>
      <c r="D6" s="236" t="s">
        <v>960</v>
      </c>
      <c r="E6" s="236" t="s">
        <v>961</v>
      </c>
      <c r="F6" s="236" t="s">
        <v>961</v>
      </c>
      <c r="G6" s="236" t="s">
        <v>960</v>
      </c>
      <c r="H6" s="236" t="s">
        <v>962</v>
      </c>
      <c r="I6" s="237" t="s">
        <v>962</v>
      </c>
    </row>
    <row r="7" spans="1:9" s="1" customFormat="1" ht="23.25" customHeight="1">
      <c r="A7" s="238" t="s">
        <v>1874</v>
      </c>
      <c r="B7" s="239">
        <v>424.98</v>
      </c>
      <c r="C7" s="240">
        <v>9</v>
      </c>
      <c r="D7" s="241">
        <v>2.1</v>
      </c>
      <c r="E7" s="242">
        <v>207774</v>
      </c>
      <c r="F7" s="242">
        <v>78144</v>
      </c>
      <c r="G7" s="241">
        <v>37.6</v>
      </c>
      <c r="H7" s="242">
        <v>489</v>
      </c>
      <c r="I7" s="243">
        <v>8683</v>
      </c>
    </row>
    <row r="8" spans="1:9" s="1" customFormat="1" ht="23.25" customHeight="1">
      <c r="A8" s="244" t="s">
        <v>1426</v>
      </c>
      <c r="B8" s="239">
        <v>427.44</v>
      </c>
      <c r="C8" s="240">
        <v>11.8</v>
      </c>
      <c r="D8" s="241">
        <v>2.8</v>
      </c>
      <c r="E8" s="242">
        <v>215000</v>
      </c>
      <c r="F8" s="242">
        <v>84903</v>
      </c>
      <c r="G8" s="241">
        <v>39.5</v>
      </c>
      <c r="H8" s="242">
        <v>503</v>
      </c>
      <c r="I8" s="243">
        <v>7195</v>
      </c>
    </row>
    <row r="9" spans="1:9" s="1" customFormat="1" ht="23.25" customHeight="1">
      <c r="A9" s="244" t="s">
        <v>1427</v>
      </c>
      <c r="B9" s="239">
        <v>431.79</v>
      </c>
      <c r="C9" s="240">
        <v>13.9</v>
      </c>
      <c r="D9" s="241">
        <v>3.2</v>
      </c>
      <c r="E9" s="242">
        <v>222687</v>
      </c>
      <c r="F9" s="242">
        <v>88965</v>
      </c>
      <c r="G9" s="241">
        <v>40</v>
      </c>
      <c r="H9" s="242">
        <v>516</v>
      </c>
      <c r="I9" s="243">
        <v>6400</v>
      </c>
    </row>
    <row r="10" spans="1:9" s="1" customFormat="1" ht="23.25" customHeight="1">
      <c r="A10" s="244" t="s">
        <v>1428</v>
      </c>
      <c r="B10" s="239">
        <v>431.79</v>
      </c>
      <c r="C10" s="240">
        <v>18.100000000000001</v>
      </c>
      <c r="D10" s="241">
        <v>4.2</v>
      </c>
      <c r="E10" s="242">
        <v>236029</v>
      </c>
      <c r="F10" s="242">
        <v>109660</v>
      </c>
      <c r="G10" s="241">
        <v>46.5</v>
      </c>
      <c r="H10" s="242">
        <v>547</v>
      </c>
      <c r="I10" s="243">
        <v>6059</v>
      </c>
    </row>
    <row r="11" spans="1:9" s="1" customFormat="1" ht="23.25" customHeight="1">
      <c r="A11" s="244" t="s">
        <v>432</v>
      </c>
      <c r="B11" s="239">
        <v>431.79</v>
      </c>
      <c r="C11" s="240">
        <v>21.1</v>
      </c>
      <c r="D11" s="241">
        <v>4.9000000000000004</v>
      </c>
      <c r="E11" s="242">
        <v>242072</v>
      </c>
      <c r="F11" s="242">
        <v>122273</v>
      </c>
      <c r="G11" s="241">
        <v>50.5</v>
      </c>
      <c r="H11" s="242">
        <v>561</v>
      </c>
      <c r="I11" s="243">
        <v>5795</v>
      </c>
    </row>
    <row r="12" spans="1:9" s="1" customFormat="1" ht="23.25" customHeight="1">
      <c r="A12" s="244" t="s">
        <v>289</v>
      </c>
      <c r="B12" s="239">
        <v>431.43</v>
      </c>
      <c r="C12" s="240">
        <v>22.2</v>
      </c>
      <c r="D12" s="241">
        <v>5.0999999999999996</v>
      </c>
      <c r="E12" s="242">
        <v>243726</v>
      </c>
      <c r="F12" s="242">
        <v>125092</v>
      </c>
      <c r="G12" s="241">
        <v>51.3</v>
      </c>
      <c r="H12" s="242">
        <v>565</v>
      </c>
      <c r="I12" s="243">
        <v>5635</v>
      </c>
    </row>
    <row r="13" spans="1:9" s="1" customFormat="1" ht="23.25" customHeight="1">
      <c r="A13" s="245" t="s">
        <v>1875</v>
      </c>
      <c r="B13" s="239">
        <v>431.42</v>
      </c>
      <c r="C13" s="240">
        <v>24.7</v>
      </c>
      <c r="D13" s="241">
        <v>5.7</v>
      </c>
      <c r="E13" s="242">
        <v>246674</v>
      </c>
      <c r="F13" s="242">
        <v>137817</v>
      </c>
      <c r="G13" s="241">
        <v>55.9</v>
      </c>
      <c r="H13" s="242">
        <v>572</v>
      </c>
      <c r="I13" s="243">
        <v>5580</v>
      </c>
    </row>
    <row r="14" spans="1:9" s="1" customFormat="1" ht="23.25" customHeight="1">
      <c r="A14" s="244" t="s">
        <v>1876</v>
      </c>
      <c r="B14" s="239">
        <v>431.42</v>
      </c>
      <c r="C14" s="240">
        <v>25.7</v>
      </c>
      <c r="D14" s="241">
        <v>6</v>
      </c>
      <c r="E14" s="242">
        <v>243076</v>
      </c>
      <c r="F14" s="242">
        <v>137668</v>
      </c>
      <c r="G14" s="241">
        <v>56.6</v>
      </c>
      <c r="H14" s="242">
        <v>563</v>
      </c>
      <c r="I14" s="243">
        <v>5357</v>
      </c>
    </row>
    <row r="15" spans="1:9" s="1" customFormat="1" ht="23.25" customHeight="1">
      <c r="A15" s="244" t="s">
        <v>664</v>
      </c>
      <c r="B15" s="239">
        <v>431.42</v>
      </c>
      <c r="C15" s="240">
        <v>25.76</v>
      </c>
      <c r="D15" s="241">
        <v>6</v>
      </c>
      <c r="E15" s="242">
        <v>241361</v>
      </c>
      <c r="F15" s="242">
        <v>138048</v>
      </c>
      <c r="G15" s="241">
        <v>57.2</v>
      </c>
      <c r="H15" s="242">
        <v>559</v>
      </c>
      <c r="I15" s="243">
        <v>5359</v>
      </c>
    </row>
    <row r="16" spans="1:9" s="1" customFormat="1" ht="23.25" customHeight="1">
      <c r="A16" s="244" t="s">
        <v>979</v>
      </c>
      <c r="B16" s="239">
        <v>431.42</v>
      </c>
      <c r="C16" s="240">
        <v>27.03</v>
      </c>
      <c r="D16" s="241">
        <v>6.3</v>
      </c>
      <c r="E16" s="242">
        <v>237506</v>
      </c>
      <c r="F16" s="242">
        <v>138858</v>
      </c>
      <c r="G16" s="241">
        <v>58.5</v>
      </c>
      <c r="H16" s="242">
        <v>551</v>
      </c>
      <c r="I16" s="243">
        <v>5137</v>
      </c>
    </row>
    <row r="17" spans="1:9" s="1" customFormat="1" ht="23.25" customHeight="1">
      <c r="A17" s="244" t="s">
        <v>1431</v>
      </c>
      <c r="B17" s="239">
        <v>431.84</v>
      </c>
      <c r="C17" s="240">
        <v>27.45</v>
      </c>
      <c r="D17" s="241">
        <v>6.3565209336791408</v>
      </c>
      <c r="E17" s="242">
        <v>236372</v>
      </c>
      <c r="F17" s="242">
        <v>139012</v>
      </c>
      <c r="G17" s="246">
        <v>58.810688237185445</v>
      </c>
      <c r="H17" s="247">
        <v>547.36013338273438</v>
      </c>
      <c r="I17" s="248">
        <v>5064.1894353369762</v>
      </c>
    </row>
    <row r="18" spans="1:9" s="1" customFormat="1" ht="23.25" customHeight="1" thickBot="1">
      <c r="A18" s="223" t="s">
        <v>1877</v>
      </c>
      <c r="B18" s="249">
        <v>431.84</v>
      </c>
      <c r="C18" s="250">
        <v>28.37</v>
      </c>
      <c r="D18" s="251">
        <v>6.5695628010374225</v>
      </c>
      <c r="E18" s="252">
        <v>233301</v>
      </c>
      <c r="F18" s="252">
        <v>139060</v>
      </c>
      <c r="G18" s="253">
        <v>59.605402462912714</v>
      </c>
      <c r="H18" s="254">
        <v>540.20000000000005</v>
      </c>
      <c r="I18" s="255">
        <v>4901.7</v>
      </c>
    </row>
    <row r="19" spans="1:9" ht="13.5" customHeight="1">
      <c r="A19" s="171" t="s">
        <v>1971</v>
      </c>
      <c r="B19" s="171"/>
      <c r="C19" s="171"/>
      <c r="D19" s="171"/>
      <c r="E19" s="171"/>
      <c r="F19" s="171"/>
      <c r="G19" s="171"/>
      <c r="H19" s="171"/>
      <c r="I19" s="171"/>
    </row>
    <row r="20" spans="1:9">
      <c r="A20" s="171" t="s">
        <v>1812</v>
      </c>
    </row>
    <row r="21" spans="1:9">
      <c r="A21" s="171" t="s">
        <v>1810</v>
      </c>
    </row>
  </sheetData>
  <mergeCells count="5">
    <mergeCell ref="A4:A6"/>
    <mergeCell ref="A2:I2"/>
    <mergeCell ref="H4:I4"/>
    <mergeCell ref="E4:G4"/>
    <mergeCell ref="B4:D4"/>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8:A18 A20:A2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40"/>
  <sheetViews>
    <sheetView showGridLines="0" topLeftCell="B1" zoomScale="85" zoomScaleNormal="85" workbookViewId="0">
      <selection activeCell="L2" sqref="L2:W38"/>
    </sheetView>
  </sheetViews>
  <sheetFormatPr defaultColWidth="8.625" defaultRowHeight="11.25"/>
  <cols>
    <col min="1" max="1" width="9.375" style="44" customWidth="1"/>
    <col min="2" max="2" width="10" style="44" customWidth="1"/>
    <col min="3" max="8" width="8.75" style="44" customWidth="1"/>
    <col min="9" max="9" width="8.75" style="45" customWidth="1"/>
    <col min="10" max="22" width="8.75" style="44" customWidth="1"/>
    <col min="23" max="23" width="1.875" style="44" customWidth="1"/>
    <col min="24" max="16384" width="8.625" style="44"/>
  </cols>
  <sheetData>
    <row r="1" spans="1:23" s="32" customFormat="1" ht="30" customHeight="1">
      <c r="I1" s="35"/>
      <c r="S1" s="39"/>
      <c r="T1" s="39"/>
      <c r="U1" s="39"/>
      <c r="V1" s="39"/>
    </row>
    <row r="2" spans="1:23" s="200" customFormat="1" ht="22.5" customHeight="1">
      <c r="A2" s="1655" t="s">
        <v>1864</v>
      </c>
      <c r="B2" s="1655"/>
      <c r="C2" s="1655"/>
      <c r="D2" s="1655"/>
      <c r="E2" s="1655"/>
      <c r="F2" s="1655"/>
      <c r="G2" s="1655"/>
      <c r="H2" s="1655"/>
      <c r="I2" s="1655"/>
      <c r="J2" s="1655"/>
      <c r="K2" s="1655"/>
      <c r="L2" s="1656" t="s">
        <v>2013</v>
      </c>
      <c r="M2" s="1656"/>
      <c r="N2" s="1656"/>
      <c r="O2" s="1656"/>
      <c r="P2" s="1656"/>
      <c r="Q2" s="1656"/>
      <c r="R2" s="1656"/>
      <c r="S2" s="1656"/>
      <c r="T2" s="1656"/>
      <c r="U2" s="1656"/>
      <c r="V2" s="1656"/>
      <c r="W2" s="1656"/>
    </row>
    <row r="3" spans="1:23" ht="13.5" customHeight="1" thickBot="1">
      <c r="A3" s="534"/>
      <c r="B3" s="534"/>
      <c r="C3" s="534"/>
      <c r="D3" s="534"/>
      <c r="E3" s="534"/>
      <c r="F3" s="534"/>
      <c r="G3" s="534"/>
      <c r="H3" s="534"/>
      <c r="I3" s="535"/>
      <c r="J3" s="535"/>
      <c r="K3" s="534"/>
      <c r="L3" s="534"/>
      <c r="M3" s="534"/>
      <c r="N3" s="534"/>
      <c r="O3" s="534"/>
      <c r="P3" s="534"/>
      <c r="Q3" s="534"/>
      <c r="R3" s="536"/>
      <c r="S3" s="536"/>
      <c r="T3" s="535"/>
      <c r="U3" s="535"/>
      <c r="V3" s="535" t="s">
        <v>313</v>
      </c>
    </row>
    <row r="4" spans="1:23" ht="27" customHeight="1">
      <c r="A4" s="537" t="s">
        <v>312</v>
      </c>
      <c r="B4" s="539" t="s">
        <v>963</v>
      </c>
      <c r="C4" s="539" t="s">
        <v>311</v>
      </c>
      <c r="D4" s="539" t="s">
        <v>964</v>
      </c>
      <c r="E4" s="539" t="s">
        <v>310</v>
      </c>
      <c r="F4" s="539" t="s">
        <v>309</v>
      </c>
      <c r="G4" s="539" t="s">
        <v>308</v>
      </c>
      <c r="H4" s="539" t="s">
        <v>307</v>
      </c>
      <c r="I4" s="540" t="s">
        <v>306</v>
      </c>
      <c r="J4" s="541" t="s">
        <v>305</v>
      </c>
      <c r="K4" s="541" t="s">
        <v>304</v>
      </c>
      <c r="L4" s="538" t="s">
        <v>303</v>
      </c>
      <c r="M4" s="539" t="s">
        <v>302</v>
      </c>
      <c r="N4" s="539" t="s">
        <v>301</v>
      </c>
      <c r="O4" s="539" t="s">
        <v>300</v>
      </c>
      <c r="P4" s="542" t="s">
        <v>965</v>
      </c>
      <c r="Q4" s="542" t="s">
        <v>966</v>
      </c>
      <c r="R4" s="542" t="s">
        <v>299</v>
      </c>
      <c r="S4" s="543" t="s">
        <v>967</v>
      </c>
      <c r="T4" s="543" t="s">
        <v>968</v>
      </c>
      <c r="U4" s="543" t="s">
        <v>1911</v>
      </c>
      <c r="V4" s="543" t="s">
        <v>1912</v>
      </c>
    </row>
    <row r="5" spans="1:23" ht="27" customHeight="1">
      <c r="A5" s="544" t="s">
        <v>111</v>
      </c>
      <c r="B5" s="545" t="s">
        <v>1725</v>
      </c>
      <c r="C5" s="545" t="s">
        <v>1725</v>
      </c>
      <c r="D5" s="545" t="s">
        <v>1725</v>
      </c>
      <c r="E5" s="545" t="s">
        <v>1725</v>
      </c>
      <c r="F5" s="545" t="s">
        <v>1725</v>
      </c>
      <c r="G5" s="545" t="s">
        <v>1725</v>
      </c>
      <c r="H5" s="546">
        <v>198243</v>
      </c>
      <c r="I5" s="547">
        <v>206296</v>
      </c>
      <c r="J5" s="548">
        <v>206639</v>
      </c>
      <c r="K5" s="548">
        <v>207774</v>
      </c>
      <c r="L5" s="913">
        <v>215000</v>
      </c>
      <c r="M5" s="546">
        <v>222687</v>
      </c>
      <c r="N5" s="546">
        <v>236029</v>
      </c>
      <c r="O5" s="546">
        <v>242072</v>
      </c>
      <c r="P5" s="546">
        <v>243726</v>
      </c>
      <c r="Q5" s="546">
        <v>246674</v>
      </c>
      <c r="R5" s="546">
        <v>243076</v>
      </c>
      <c r="S5" s="548">
        <v>241361</v>
      </c>
      <c r="T5" s="548">
        <v>237506</v>
      </c>
      <c r="U5" s="548">
        <v>236372</v>
      </c>
      <c r="V5" s="548">
        <v>233301</v>
      </c>
    </row>
    <row r="6" spans="1:23" s="129" customFormat="1" ht="27" customHeight="1">
      <c r="A6" s="549" t="s">
        <v>298</v>
      </c>
      <c r="B6" s="550">
        <v>33528</v>
      </c>
      <c r="C6" s="550">
        <v>42160</v>
      </c>
      <c r="D6" s="550">
        <v>46183</v>
      </c>
      <c r="E6" s="550">
        <v>50154</v>
      </c>
      <c r="F6" s="550">
        <v>50406</v>
      </c>
      <c r="G6" s="550">
        <v>64978</v>
      </c>
      <c r="H6" s="550">
        <v>66807</v>
      </c>
      <c r="I6" s="551">
        <v>72867</v>
      </c>
      <c r="J6" s="552">
        <v>74973</v>
      </c>
      <c r="K6" s="552">
        <v>74040</v>
      </c>
      <c r="L6" s="553">
        <v>69037</v>
      </c>
      <c r="M6" s="550">
        <v>62154</v>
      </c>
      <c r="N6" s="550">
        <v>53845</v>
      </c>
      <c r="O6" s="550">
        <v>50920</v>
      </c>
      <c r="P6" s="550">
        <v>48980</v>
      </c>
      <c r="Q6" s="550">
        <v>50926</v>
      </c>
      <c r="R6" s="550">
        <v>47370</v>
      </c>
      <c r="S6" s="552">
        <v>46558</v>
      </c>
      <c r="T6" s="552">
        <v>45720</v>
      </c>
      <c r="U6" s="552">
        <v>44489</v>
      </c>
      <c r="V6" s="552">
        <v>45064</v>
      </c>
      <c r="W6" s="131"/>
    </row>
    <row r="7" spans="1:23" s="129" customFormat="1" ht="27" customHeight="1">
      <c r="A7" s="554" t="s">
        <v>2128</v>
      </c>
      <c r="B7" s="555" t="s">
        <v>2127</v>
      </c>
      <c r="C7" s="559">
        <v>0</v>
      </c>
      <c r="D7" s="559">
        <v>0</v>
      </c>
      <c r="E7" s="559">
        <v>0</v>
      </c>
      <c r="F7" s="559">
        <v>0</v>
      </c>
      <c r="G7" s="559">
        <v>0</v>
      </c>
      <c r="H7" s="559">
        <v>0</v>
      </c>
      <c r="I7" s="559">
        <v>0</v>
      </c>
      <c r="J7" s="559">
        <v>0</v>
      </c>
      <c r="K7" s="561">
        <v>0</v>
      </c>
      <c r="L7" s="562">
        <v>0</v>
      </c>
      <c r="M7" s="559">
        <v>0</v>
      </c>
      <c r="N7" s="559">
        <v>0</v>
      </c>
      <c r="O7" s="559">
        <v>0</v>
      </c>
      <c r="P7" s="559">
        <v>0</v>
      </c>
      <c r="Q7" s="559">
        <v>0</v>
      </c>
      <c r="R7" s="559">
        <v>0</v>
      </c>
      <c r="S7" s="559">
        <v>0</v>
      </c>
      <c r="T7" s="559">
        <v>0</v>
      </c>
      <c r="U7" s="559">
        <v>0</v>
      </c>
      <c r="V7" s="561">
        <v>0</v>
      </c>
      <c r="W7" s="131"/>
    </row>
    <row r="8" spans="1:23" s="129" customFormat="1" ht="27" customHeight="1">
      <c r="A8" s="554" t="s">
        <v>105</v>
      </c>
      <c r="B8" s="550">
        <v>3313</v>
      </c>
      <c r="C8" s="550">
        <v>3423</v>
      </c>
      <c r="D8" s="550">
        <v>3424</v>
      </c>
      <c r="E8" s="550">
        <v>3202</v>
      </c>
      <c r="F8" s="550">
        <v>3008</v>
      </c>
      <c r="G8" s="550">
        <v>3629</v>
      </c>
      <c r="H8" s="550">
        <v>3621</v>
      </c>
      <c r="I8" s="551">
        <v>3841</v>
      </c>
      <c r="J8" s="552">
        <v>4033</v>
      </c>
      <c r="K8" s="552">
        <v>4136</v>
      </c>
      <c r="L8" s="553">
        <v>4811</v>
      </c>
      <c r="M8" s="550">
        <v>7145</v>
      </c>
      <c r="N8" s="550">
        <v>7528</v>
      </c>
      <c r="O8" s="550">
        <v>7359</v>
      </c>
      <c r="P8" s="550">
        <v>7264</v>
      </c>
      <c r="Q8" s="550">
        <v>7156</v>
      </c>
      <c r="R8" s="550">
        <v>6726</v>
      </c>
      <c r="S8" s="552">
        <v>6379</v>
      </c>
      <c r="T8" s="552">
        <v>6168</v>
      </c>
      <c r="U8" s="552">
        <v>6087</v>
      </c>
      <c r="V8" s="552">
        <v>5600</v>
      </c>
    </row>
    <row r="9" spans="1:23" s="129" customFormat="1" ht="27" customHeight="1">
      <c r="A9" s="554" t="s">
        <v>104</v>
      </c>
      <c r="B9" s="550">
        <v>4141</v>
      </c>
      <c r="C9" s="550">
        <v>4216</v>
      </c>
      <c r="D9" s="550">
        <v>4160</v>
      </c>
      <c r="E9" s="550">
        <v>4085</v>
      </c>
      <c r="F9" s="550">
        <v>4007</v>
      </c>
      <c r="G9" s="550">
        <v>4980</v>
      </c>
      <c r="H9" s="550">
        <v>5036</v>
      </c>
      <c r="I9" s="551">
        <v>5068</v>
      </c>
      <c r="J9" s="552">
        <v>5384</v>
      </c>
      <c r="K9" s="552">
        <v>5981</v>
      </c>
      <c r="L9" s="553">
        <v>7099</v>
      </c>
      <c r="M9" s="550">
        <v>7083</v>
      </c>
      <c r="N9" s="550">
        <v>7155</v>
      </c>
      <c r="O9" s="550">
        <v>6830</v>
      </c>
      <c r="P9" s="550">
        <v>6272</v>
      </c>
      <c r="Q9" s="550">
        <v>5996</v>
      </c>
      <c r="R9" s="550">
        <v>5841</v>
      </c>
      <c r="S9" s="552">
        <v>5482</v>
      </c>
      <c r="T9" s="552">
        <v>5018</v>
      </c>
      <c r="U9" s="552">
        <v>4962</v>
      </c>
      <c r="V9" s="552">
        <v>4927</v>
      </c>
    </row>
    <row r="10" spans="1:23" s="129" customFormat="1" ht="27" customHeight="1">
      <c r="A10" s="554" t="s">
        <v>103</v>
      </c>
      <c r="B10" s="550">
        <v>2315</v>
      </c>
      <c r="C10" s="550">
        <v>2315</v>
      </c>
      <c r="D10" s="550">
        <v>2266</v>
      </c>
      <c r="E10" s="550">
        <v>2339</v>
      </c>
      <c r="F10" s="550">
        <v>2252</v>
      </c>
      <c r="G10" s="550">
        <v>2815</v>
      </c>
      <c r="H10" s="550">
        <v>2910</v>
      </c>
      <c r="I10" s="551">
        <v>3111</v>
      </c>
      <c r="J10" s="552">
        <v>3188</v>
      </c>
      <c r="K10" s="552">
        <v>3332</v>
      </c>
      <c r="L10" s="553">
        <v>3662</v>
      </c>
      <c r="M10" s="550">
        <v>4388</v>
      </c>
      <c r="N10" s="550">
        <v>4519</v>
      </c>
      <c r="O10" s="550">
        <v>4591</v>
      </c>
      <c r="P10" s="550">
        <v>5098</v>
      </c>
      <c r="Q10" s="550">
        <v>5160</v>
      </c>
      <c r="R10" s="550">
        <v>4692</v>
      </c>
      <c r="S10" s="552">
        <v>4567</v>
      </c>
      <c r="T10" s="552">
        <v>4643</v>
      </c>
      <c r="U10" s="552">
        <v>5279</v>
      </c>
      <c r="V10" s="552">
        <v>5616</v>
      </c>
    </row>
    <row r="11" spans="1:23" s="129" customFormat="1" ht="27" customHeight="1">
      <c r="A11" s="554" t="s">
        <v>102</v>
      </c>
      <c r="B11" s="550">
        <v>4315</v>
      </c>
      <c r="C11" s="550">
        <v>4398</v>
      </c>
      <c r="D11" s="550">
        <v>4346</v>
      </c>
      <c r="E11" s="550">
        <v>4356</v>
      </c>
      <c r="F11" s="550">
        <v>4288</v>
      </c>
      <c r="G11" s="550">
        <v>5470</v>
      </c>
      <c r="H11" s="550">
        <v>5403</v>
      </c>
      <c r="I11" s="551">
        <v>5358</v>
      </c>
      <c r="J11" s="552">
        <v>5267</v>
      </c>
      <c r="K11" s="552">
        <v>5430</v>
      </c>
      <c r="L11" s="553">
        <v>6571</v>
      </c>
      <c r="M11" s="550">
        <v>6388</v>
      </c>
      <c r="N11" s="550">
        <v>6691</v>
      </c>
      <c r="O11" s="550">
        <v>7074</v>
      </c>
      <c r="P11" s="550">
        <v>6031</v>
      </c>
      <c r="Q11" s="550">
        <v>6618</v>
      </c>
      <c r="R11" s="550">
        <v>10362</v>
      </c>
      <c r="S11" s="552">
        <v>11142</v>
      </c>
      <c r="T11" s="552">
        <v>13599</v>
      </c>
      <c r="U11" s="552">
        <v>15352</v>
      </c>
      <c r="V11" s="552">
        <v>16032</v>
      </c>
    </row>
    <row r="12" spans="1:23" s="129" customFormat="1" ht="27" customHeight="1">
      <c r="A12" s="554" t="s">
        <v>101</v>
      </c>
      <c r="B12" s="550">
        <v>4888</v>
      </c>
      <c r="C12" s="550">
        <v>3723</v>
      </c>
      <c r="D12" s="550">
        <v>3778</v>
      </c>
      <c r="E12" s="550">
        <v>3971</v>
      </c>
      <c r="F12" s="550">
        <v>3514</v>
      </c>
      <c r="G12" s="550">
        <v>5691</v>
      </c>
      <c r="H12" s="550">
        <v>7414</v>
      </c>
      <c r="I12" s="551">
        <v>6889</v>
      </c>
      <c r="J12" s="552">
        <v>6732</v>
      </c>
      <c r="K12" s="552">
        <v>7596</v>
      </c>
      <c r="L12" s="553">
        <v>11608</v>
      </c>
      <c r="M12" s="550">
        <v>17029</v>
      </c>
      <c r="N12" s="550">
        <v>14769</v>
      </c>
      <c r="O12" s="550">
        <v>15186</v>
      </c>
      <c r="P12" s="550">
        <v>14936</v>
      </c>
      <c r="Q12" s="550">
        <v>14666</v>
      </c>
      <c r="R12" s="550">
        <v>14179</v>
      </c>
      <c r="S12" s="552">
        <v>13947</v>
      </c>
      <c r="T12" s="552">
        <v>13622</v>
      </c>
      <c r="U12" s="552">
        <v>13737</v>
      </c>
      <c r="V12" s="552">
        <v>13906</v>
      </c>
    </row>
    <row r="13" spans="1:23" s="129" customFormat="1" ht="27" customHeight="1">
      <c r="A13" s="554" t="s">
        <v>100</v>
      </c>
      <c r="B13" s="550">
        <v>4113</v>
      </c>
      <c r="C13" s="550">
        <v>4242</v>
      </c>
      <c r="D13" s="550">
        <v>4187</v>
      </c>
      <c r="E13" s="550">
        <v>4071</v>
      </c>
      <c r="F13" s="550">
        <v>3840</v>
      </c>
      <c r="G13" s="550">
        <v>4645</v>
      </c>
      <c r="H13" s="550">
        <v>4805</v>
      </c>
      <c r="I13" s="551">
        <v>5212</v>
      </c>
      <c r="J13" s="552">
        <v>5604</v>
      </c>
      <c r="K13" s="552">
        <v>7522</v>
      </c>
      <c r="L13" s="553">
        <v>10497</v>
      </c>
      <c r="M13" s="550">
        <v>13377</v>
      </c>
      <c r="N13" s="550">
        <v>13892</v>
      </c>
      <c r="O13" s="550">
        <v>14236</v>
      </c>
      <c r="P13" s="550">
        <v>14050</v>
      </c>
      <c r="Q13" s="550">
        <v>13617</v>
      </c>
      <c r="R13" s="550">
        <v>12654</v>
      </c>
      <c r="S13" s="552">
        <v>12815</v>
      </c>
      <c r="T13" s="552">
        <v>11984</v>
      </c>
      <c r="U13" s="552">
        <v>12187</v>
      </c>
      <c r="V13" s="552">
        <v>12418</v>
      </c>
    </row>
    <row r="14" spans="1:23" s="129" customFormat="1" ht="27" customHeight="1">
      <c r="A14" s="554" t="s">
        <v>99</v>
      </c>
      <c r="B14" s="550">
        <v>3252</v>
      </c>
      <c r="C14" s="550">
        <v>3673</v>
      </c>
      <c r="D14" s="550">
        <v>3621</v>
      </c>
      <c r="E14" s="550">
        <v>3674</v>
      </c>
      <c r="F14" s="550">
        <v>3675</v>
      </c>
      <c r="G14" s="550">
        <v>4386</v>
      </c>
      <c r="H14" s="550">
        <v>4338</v>
      </c>
      <c r="I14" s="551">
        <v>4747</v>
      </c>
      <c r="J14" s="552">
        <v>5395</v>
      </c>
      <c r="K14" s="552">
        <v>7436</v>
      </c>
      <c r="L14" s="553">
        <v>10367</v>
      </c>
      <c r="M14" s="550">
        <v>12668</v>
      </c>
      <c r="N14" s="550">
        <v>13694</v>
      </c>
      <c r="O14" s="550">
        <v>14166</v>
      </c>
      <c r="P14" s="550">
        <v>14205</v>
      </c>
      <c r="Q14" s="550">
        <v>14441</v>
      </c>
      <c r="R14" s="550">
        <v>14055</v>
      </c>
      <c r="S14" s="552">
        <v>14133</v>
      </c>
      <c r="T14" s="552">
        <v>13525</v>
      </c>
      <c r="U14" s="552">
        <v>13414</v>
      </c>
      <c r="V14" s="552">
        <v>13380</v>
      </c>
    </row>
    <row r="15" spans="1:23" s="129" customFormat="1" ht="27" customHeight="1">
      <c r="A15" s="554" t="s">
        <v>98</v>
      </c>
      <c r="B15" s="550">
        <v>4119</v>
      </c>
      <c r="C15" s="550">
        <v>4246</v>
      </c>
      <c r="D15" s="550">
        <v>4383</v>
      </c>
      <c r="E15" s="550">
        <v>4335</v>
      </c>
      <c r="F15" s="550">
        <v>4372</v>
      </c>
      <c r="G15" s="550">
        <v>5590</v>
      </c>
      <c r="H15" s="550">
        <v>5591</v>
      </c>
      <c r="I15" s="551">
        <v>5868</v>
      </c>
      <c r="J15" s="552">
        <v>6118</v>
      </c>
      <c r="K15" s="552">
        <v>6495</v>
      </c>
      <c r="L15" s="553">
        <v>7103</v>
      </c>
      <c r="M15" s="550">
        <v>9575</v>
      </c>
      <c r="N15" s="550">
        <v>12377</v>
      </c>
      <c r="O15" s="550">
        <v>16367</v>
      </c>
      <c r="P15" s="550">
        <v>9873</v>
      </c>
      <c r="Q15" s="550">
        <v>12104</v>
      </c>
      <c r="R15" s="550">
        <v>12533</v>
      </c>
      <c r="S15" s="552">
        <v>12882</v>
      </c>
      <c r="T15" s="556">
        <v>13052</v>
      </c>
      <c r="U15" s="556">
        <v>13793</v>
      </c>
      <c r="V15" s="556">
        <v>13306</v>
      </c>
    </row>
    <row r="16" spans="1:23" s="129" customFormat="1" ht="27" customHeight="1">
      <c r="A16" s="554" t="s">
        <v>97</v>
      </c>
      <c r="B16" s="550">
        <v>2923</v>
      </c>
      <c r="C16" s="550">
        <v>3028</v>
      </c>
      <c r="D16" s="550">
        <v>3076</v>
      </c>
      <c r="E16" s="550">
        <v>3251</v>
      </c>
      <c r="F16" s="550">
        <v>3181</v>
      </c>
      <c r="G16" s="550">
        <v>4380</v>
      </c>
      <c r="H16" s="550">
        <v>4316</v>
      </c>
      <c r="I16" s="551">
        <v>4544</v>
      </c>
      <c r="J16" s="552">
        <v>4511</v>
      </c>
      <c r="K16" s="552">
        <v>4489</v>
      </c>
      <c r="L16" s="553">
        <v>4914</v>
      </c>
      <c r="M16" s="550">
        <v>5127</v>
      </c>
      <c r="N16" s="550">
        <v>5256</v>
      </c>
      <c r="O16" s="550">
        <v>5283</v>
      </c>
      <c r="P16" s="550">
        <v>5941</v>
      </c>
      <c r="Q16" s="550">
        <v>6227</v>
      </c>
      <c r="R16" s="550">
        <v>5964</v>
      </c>
      <c r="S16" s="552">
        <v>5727</v>
      </c>
      <c r="T16" s="552">
        <v>5295</v>
      </c>
      <c r="U16" s="552">
        <v>5323</v>
      </c>
      <c r="V16" s="552">
        <v>5161</v>
      </c>
    </row>
    <row r="17" spans="1:22" s="129" customFormat="1" ht="27" customHeight="1">
      <c r="A17" s="554" t="s">
        <v>96</v>
      </c>
      <c r="B17" s="550">
        <v>3762</v>
      </c>
      <c r="C17" s="550">
        <v>3778</v>
      </c>
      <c r="D17" s="550">
        <v>3902</v>
      </c>
      <c r="E17" s="550">
        <v>3828</v>
      </c>
      <c r="F17" s="550">
        <v>3728</v>
      </c>
      <c r="G17" s="550">
        <v>5508</v>
      </c>
      <c r="H17" s="550">
        <v>5457</v>
      </c>
      <c r="I17" s="551">
        <v>5365</v>
      </c>
      <c r="J17" s="552">
        <v>5232</v>
      </c>
      <c r="K17" s="552">
        <v>4832</v>
      </c>
      <c r="L17" s="553">
        <v>4775</v>
      </c>
      <c r="M17" s="550">
        <v>4586</v>
      </c>
      <c r="N17" s="550">
        <v>4637</v>
      </c>
      <c r="O17" s="550">
        <v>4721</v>
      </c>
      <c r="P17" s="550">
        <v>4706</v>
      </c>
      <c r="Q17" s="550">
        <v>4610</v>
      </c>
      <c r="R17" s="550">
        <v>4489</v>
      </c>
      <c r="S17" s="552">
        <v>4270</v>
      </c>
      <c r="T17" s="552">
        <v>4010</v>
      </c>
      <c r="U17" s="552">
        <v>3812</v>
      </c>
      <c r="V17" s="552">
        <v>3731</v>
      </c>
    </row>
    <row r="18" spans="1:22" s="129" customFormat="1" ht="27" customHeight="1">
      <c r="A18" s="554" t="s">
        <v>95</v>
      </c>
      <c r="B18" s="557">
        <v>4123</v>
      </c>
      <c r="C18" s="557">
        <v>4219</v>
      </c>
      <c r="D18" s="557">
        <v>4072</v>
      </c>
      <c r="E18" s="557">
        <v>4096</v>
      </c>
      <c r="F18" s="557">
        <v>3927</v>
      </c>
      <c r="G18" s="557">
        <v>4675</v>
      </c>
      <c r="H18" s="558">
        <v>4454</v>
      </c>
      <c r="I18" s="551">
        <v>3562</v>
      </c>
      <c r="J18" s="552">
        <v>3451</v>
      </c>
      <c r="K18" s="552">
        <v>3286</v>
      </c>
      <c r="L18" s="553">
        <v>3010</v>
      </c>
      <c r="M18" s="550">
        <v>2738</v>
      </c>
      <c r="N18" s="550">
        <v>2725</v>
      </c>
      <c r="O18" s="550">
        <v>2646</v>
      </c>
      <c r="P18" s="550">
        <v>2341</v>
      </c>
      <c r="Q18" s="550">
        <v>2230</v>
      </c>
      <c r="R18" s="550">
        <v>2041</v>
      </c>
      <c r="S18" s="552">
        <v>1906</v>
      </c>
      <c r="T18" s="552">
        <v>1787</v>
      </c>
      <c r="U18" s="552">
        <v>1608</v>
      </c>
      <c r="V18" s="552">
        <v>1667</v>
      </c>
    </row>
    <row r="19" spans="1:22" s="129" customFormat="1" ht="27" customHeight="1">
      <c r="A19" s="554" t="s">
        <v>94</v>
      </c>
      <c r="B19" s="559">
        <v>0</v>
      </c>
      <c r="C19" s="559">
        <v>0</v>
      </c>
      <c r="D19" s="559">
        <v>0</v>
      </c>
      <c r="E19" s="559">
        <v>0</v>
      </c>
      <c r="F19" s="559">
        <v>0</v>
      </c>
      <c r="G19" s="559">
        <v>0</v>
      </c>
      <c r="H19" s="559">
        <v>0</v>
      </c>
      <c r="I19" s="560">
        <v>0</v>
      </c>
      <c r="J19" s="561">
        <v>0</v>
      </c>
      <c r="K19" s="561">
        <v>0</v>
      </c>
      <c r="L19" s="562">
        <v>0</v>
      </c>
      <c r="M19" s="559">
        <v>0</v>
      </c>
      <c r="N19" s="550">
        <v>8073</v>
      </c>
      <c r="O19" s="550">
        <v>9577</v>
      </c>
      <c r="P19" s="550">
        <v>13087</v>
      </c>
      <c r="Q19" s="550">
        <v>10628</v>
      </c>
      <c r="R19" s="550">
        <v>8022</v>
      </c>
      <c r="S19" s="552">
        <v>7977</v>
      </c>
      <c r="T19" s="552">
        <v>7494</v>
      </c>
      <c r="U19" s="552">
        <v>7276</v>
      </c>
      <c r="V19" s="552">
        <v>6871</v>
      </c>
    </row>
    <row r="20" spans="1:22" s="129" customFormat="1" ht="27" customHeight="1">
      <c r="A20" s="554" t="s">
        <v>93</v>
      </c>
      <c r="B20" s="559">
        <v>0</v>
      </c>
      <c r="C20" s="559">
        <v>0</v>
      </c>
      <c r="D20" s="559">
        <v>0</v>
      </c>
      <c r="E20" s="559">
        <v>0</v>
      </c>
      <c r="F20" s="559">
        <v>0</v>
      </c>
      <c r="G20" s="559">
        <v>0</v>
      </c>
      <c r="H20" s="559">
        <v>0</v>
      </c>
      <c r="I20" s="560">
        <v>0</v>
      </c>
      <c r="J20" s="561">
        <v>0</v>
      </c>
      <c r="K20" s="561">
        <v>0</v>
      </c>
      <c r="L20" s="562">
        <v>0</v>
      </c>
      <c r="M20" s="559">
        <v>0</v>
      </c>
      <c r="N20" s="550">
        <v>8604</v>
      </c>
      <c r="O20" s="550">
        <v>9296</v>
      </c>
      <c r="P20" s="550">
        <v>9399</v>
      </c>
      <c r="Q20" s="550">
        <v>9246</v>
      </c>
      <c r="R20" s="550">
        <v>8909</v>
      </c>
      <c r="S20" s="552">
        <v>8828</v>
      </c>
      <c r="T20" s="552">
        <v>8518</v>
      </c>
      <c r="U20" s="552">
        <v>8096</v>
      </c>
      <c r="V20" s="552">
        <v>7928</v>
      </c>
    </row>
    <row r="21" spans="1:22" s="36" customFormat="1" ht="27" customHeight="1">
      <c r="A21" s="554" t="s">
        <v>92</v>
      </c>
      <c r="B21" s="559">
        <v>0</v>
      </c>
      <c r="C21" s="559">
        <v>0</v>
      </c>
      <c r="D21" s="559">
        <v>0</v>
      </c>
      <c r="E21" s="559">
        <v>0</v>
      </c>
      <c r="F21" s="559">
        <v>0</v>
      </c>
      <c r="G21" s="559">
        <v>0</v>
      </c>
      <c r="H21" s="559">
        <v>0</v>
      </c>
      <c r="I21" s="560">
        <v>0</v>
      </c>
      <c r="J21" s="561">
        <v>0</v>
      </c>
      <c r="K21" s="561">
        <v>0</v>
      </c>
      <c r="L21" s="562">
        <v>0</v>
      </c>
      <c r="M21" s="559">
        <v>0</v>
      </c>
      <c r="N21" s="559">
        <v>0</v>
      </c>
      <c r="O21" s="559">
        <v>0</v>
      </c>
      <c r="P21" s="550">
        <v>7780</v>
      </c>
      <c r="Q21" s="550">
        <v>7606</v>
      </c>
      <c r="R21" s="550">
        <v>10118</v>
      </c>
      <c r="S21" s="552">
        <v>10132</v>
      </c>
      <c r="T21" s="556">
        <v>9988</v>
      </c>
      <c r="U21" s="556">
        <v>9821</v>
      </c>
      <c r="V21" s="556">
        <v>9312</v>
      </c>
    </row>
    <row r="22" spans="1:22" s="129" customFormat="1" ht="27" customHeight="1">
      <c r="A22" s="549" t="s">
        <v>297</v>
      </c>
      <c r="B22" s="550">
        <v>9481</v>
      </c>
      <c r="C22" s="550">
        <v>9447</v>
      </c>
      <c r="D22" s="550">
        <v>9287</v>
      </c>
      <c r="E22" s="550">
        <v>8751</v>
      </c>
      <c r="F22" s="550">
        <v>8832</v>
      </c>
      <c r="G22" s="550">
        <v>10664</v>
      </c>
      <c r="H22" s="551">
        <v>10728</v>
      </c>
      <c r="I22" s="551">
        <v>10851</v>
      </c>
      <c r="J22" s="552">
        <v>10417</v>
      </c>
      <c r="K22" s="552">
        <v>10329</v>
      </c>
      <c r="L22" s="553">
        <v>10803</v>
      </c>
      <c r="M22" s="550">
        <v>11418</v>
      </c>
      <c r="N22" s="550">
        <v>12239</v>
      </c>
      <c r="O22" s="550">
        <v>12463</v>
      </c>
      <c r="P22" s="550">
        <v>12529</v>
      </c>
      <c r="Q22" s="550">
        <v>12482</v>
      </c>
      <c r="R22" s="550">
        <v>12086</v>
      </c>
      <c r="S22" s="552">
        <v>11806</v>
      </c>
      <c r="T22" s="552">
        <v>11238</v>
      </c>
      <c r="U22" s="552">
        <v>10778</v>
      </c>
      <c r="V22" s="552">
        <v>10167</v>
      </c>
    </row>
    <row r="23" spans="1:22" s="129" customFormat="1" ht="27" customHeight="1">
      <c r="A23" s="549" t="s">
        <v>296</v>
      </c>
      <c r="B23" s="563" t="s">
        <v>1725</v>
      </c>
      <c r="C23" s="563" t="s">
        <v>1725</v>
      </c>
      <c r="D23" s="563" t="s">
        <v>1725</v>
      </c>
      <c r="E23" s="563" t="s">
        <v>1725</v>
      </c>
      <c r="F23" s="563" t="s">
        <v>1725</v>
      </c>
      <c r="G23" s="563" t="s">
        <v>1725</v>
      </c>
      <c r="H23" s="546">
        <v>16284</v>
      </c>
      <c r="I23" s="551">
        <v>16298</v>
      </c>
      <c r="J23" s="552">
        <v>16222</v>
      </c>
      <c r="K23" s="552">
        <v>15878</v>
      </c>
      <c r="L23" s="553">
        <v>16253</v>
      </c>
      <c r="M23" s="550">
        <v>16864</v>
      </c>
      <c r="N23" s="550">
        <v>18039</v>
      </c>
      <c r="O23" s="550">
        <v>19327</v>
      </c>
      <c r="P23" s="550">
        <v>20222</v>
      </c>
      <c r="Q23" s="550">
        <v>21507</v>
      </c>
      <c r="R23" s="550">
        <v>21956</v>
      </c>
      <c r="S23" s="552">
        <v>22114</v>
      </c>
      <c r="T23" s="552">
        <v>21891</v>
      </c>
      <c r="U23" s="552">
        <v>21985</v>
      </c>
      <c r="V23" s="552">
        <v>22881</v>
      </c>
    </row>
    <row r="24" spans="1:22" s="129" customFormat="1" ht="27" customHeight="1">
      <c r="A24" s="554" t="s">
        <v>295</v>
      </c>
      <c r="B24" s="563" t="s">
        <v>1725</v>
      </c>
      <c r="C24" s="563" t="s">
        <v>1725</v>
      </c>
      <c r="D24" s="550">
        <v>9312</v>
      </c>
      <c r="E24" s="559">
        <v>9232</v>
      </c>
      <c r="F24" s="559">
        <v>8710</v>
      </c>
      <c r="G24" s="559">
        <v>10710</v>
      </c>
      <c r="H24" s="551">
        <v>11123</v>
      </c>
      <c r="I24" s="551">
        <v>11311</v>
      </c>
      <c r="J24" s="552">
        <v>10150</v>
      </c>
      <c r="K24" s="552">
        <v>8739</v>
      </c>
      <c r="L24" s="553">
        <v>7715</v>
      </c>
      <c r="M24" s="550">
        <v>6900</v>
      </c>
      <c r="N24" s="550">
        <v>6382</v>
      </c>
      <c r="O24" s="550">
        <v>6300</v>
      </c>
      <c r="P24" s="550">
        <v>5979</v>
      </c>
      <c r="Q24" s="550">
        <v>5734</v>
      </c>
      <c r="R24" s="550">
        <v>5116</v>
      </c>
      <c r="S24" s="552">
        <v>4774</v>
      </c>
      <c r="T24" s="552">
        <v>4359</v>
      </c>
      <c r="U24" s="552">
        <v>3979</v>
      </c>
      <c r="V24" s="552">
        <v>3529</v>
      </c>
    </row>
    <row r="25" spans="1:22" s="129" customFormat="1" ht="27" customHeight="1">
      <c r="A25" s="564" t="s">
        <v>294</v>
      </c>
      <c r="B25" s="565" t="s">
        <v>1725</v>
      </c>
      <c r="C25" s="565" t="s">
        <v>1725</v>
      </c>
      <c r="D25" s="565" t="s">
        <v>1725</v>
      </c>
      <c r="E25" s="565" t="s">
        <v>1725</v>
      </c>
      <c r="F25" s="565" t="s">
        <v>1725</v>
      </c>
      <c r="G25" s="565" t="s">
        <v>1725</v>
      </c>
      <c r="H25" s="566">
        <v>3236</v>
      </c>
      <c r="I25" s="567">
        <v>3116</v>
      </c>
      <c r="J25" s="568">
        <v>2972</v>
      </c>
      <c r="K25" s="568">
        <v>2561</v>
      </c>
      <c r="L25" s="569">
        <v>2112</v>
      </c>
      <c r="M25" s="570">
        <v>1878</v>
      </c>
      <c r="N25" s="570">
        <v>1837</v>
      </c>
      <c r="O25" s="570">
        <v>1812</v>
      </c>
      <c r="P25" s="570">
        <v>1751</v>
      </c>
      <c r="Q25" s="570">
        <v>1738</v>
      </c>
      <c r="R25" s="570">
        <v>1670</v>
      </c>
      <c r="S25" s="568">
        <v>1528</v>
      </c>
      <c r="T25" s="568">
        <v>1428</v>
      </c>
      <c r="U25" s="568">
        <v>1305</v>
      </c>
      <c r="V25" s="568">
        <v>1182</v>
      </c>
    </row>
    <row r="26" spans="1:22" s="129" customFormat="1" ht="27" customHeight="1">
      <c r="A26" s="554" t="s">
        <v>293</v>
      </c>
      <c r="B26" s="565" t="s">
        <v>1725</v>
      </c>
      <c r="C26" s="565" t="s">
        <v>1725</v>
      </c>
      <c r="D26" s="565" t="s">
        <v>1725</v>
      </c>
      <c r="E26" s="565" t="s">
        <v>1725</v>
      </c>
      <c r="F26" s="565" t="s">
        <v>1725</v>
      </c>
      <c r="G26" s="565" t="s">
        <v>1725</v>
      </c>
      <c r="H26" s="566">
        <v>22236</v>
      </c>
      <c r="I26" s="551">
        <v>22247</v>
      </c>
      <c r="J26" s="552">
        <v>21420</v>
      </c>
      <c r="K26" s="552">
        <v>20905</v>
      </c>
      <c r="L26" s="553">
        <v>20589</v>
      </c>
      <c r="M26" s="550">
        <v>19913</v>
      </c>
      <c r="N26" s="550">
        <v>20285</v>
      </c>
      <c r="O26" s="550">
        <v>20234</v>
      </c>
      <c r="P26" s="550">
        <v>19810</v>
      </c>
      <c r="Q26" s="550">
        <v>19715</v>
      </c>
      <c r="R26" s="550">
        <v>19037</v>
      </c>
      <c r="S26" s="552">
        <v>18250</v>
      </c>
      <c r="T26" s="552">
        <v>17599</v>
      </c>
      <c r="U26" s="552">
        <v>16574</v>
      </c>
      <c r="V26" s="552">
        <v>15223</v>
      </c>
    </row>
    <row r="27" spans="1:22" s="129" customFormat="1" ht="27" customHeight="1">
      <c r="A27" s="554" t="s">
        <v>292</v>
      </c>
      <c r="B27" s="565" t="s">
        <v>1725</v>
      </c>
      <c r="C27" s="565" t="s">
        <v>1725</v>
      </c>
      <c r="D27" s="565" t="s">
        <v>1725</v>
      </c>
      <c r="E27" s="565" t="s">
        <v>1725</v>
      </c>
      <c r="F27" s="565" t="s">
        <v>1725</v>
      </c>
      <c r="G27" s="565" t="s">
        <v>1725</v>
      </c>
      <c r="H27" s="566">
        <v>7316</v>
      </c>
      <c r="I27" s="551">
        <v>7445</v>
      </c>
      <c r="J27" s="552">
        <v>7351</v>
      </c>
      <c r="K27" s="552">
        <v>7089</v>
      </c>
      <c r="L27" s="553">
        <v>6817</v>
      </c>
      <c r="M27" s="550">
        <v>6557</v>
      </c>
      <c r="N27" s="550">
        <v>6613</v>
      </c>
      <c r="O27" s="550">
        <v>6951</v>
      </c>
      <c r="P27" s="550">
        <v>6828</v>
      </c>
      <c r="Q27" s="550">
        <v>6764</v>
      </c>
      <c r="R27" s="550">
        <v>7255</v>
      </c>
      <c r="S27" s="552">
        <v>7930</v>
      </c>
      <c r="T27" s="552">
        <v>8350</v>
      </c>
      <c r="U27" s="552">
        <v>8451</v>
      </c>
      <c r="V27" s="552">
        <v>7847</v>
      </c>
    </row>
    <row r="28" spans="1:22" s="129" customFormat="1" ht="27" customHeight="1" thickBot="1">
      <c r="A28" s="571" t="s">
        <v>291</v>
      </c>
      <c r="B28" s="572" t="s">
        <v>1725</v>
      </c>
      <c r="C28" s="572" t="s">
        <v>1725</v>
      </c>
      <c r="D28" s="572" t="s">
        <v>1725</v>
      </c>
      <c r="E28" s="572" t="s">
        <v>1725</v>
      </c>
      <c r="F28" s="572" t="s">
        <v>1725</v>
      </c>
      <c r="G28" s="572" t="s">
        <v>1725</v>
      </c>
      <c r="H28" s="573">
        <v>8356</v>
      </c>
      <c r="I28" s="574">
        <v>8596</v>
      </c>
      <c r="J28" s="575">
        <v>8219</v>
      </c>
      <c r="K28" s="575">
        <v>7698</v>
      </c>
      <c r="L28" s="576">
        <v>7257</v>
      </c>
      <c r="M28" s="577">
        <v>6899</v>
      </c>
      <c r="N28" s="577">
        <v>6869</v>
      </c>
      <c r="O28" s="577">
        <v>6733</v>
      </c>
      <c r="P28" s="577">
        <v>6644</v>
      </c>
      <c r="Q28" s="577">
        <v>7503</v>
      </c>
      <c r="R28" s="577">
        <v>8001</v>
      </c>
      <c r="S28" s="575">
        <v>8214</v>
      </c>
      <c r="T28" s="575">
        <v>8218</v>
      </c>
      <c r="U28" s="575">
        <v>8064</v>
      </c>
      <c r="V28" s="575">
        <v>7553</v>
      </c>
    </row>
    <row r="29" spans="1:22" s="129" customFormat="1" ht="15" customHeight="1">
      <c r="A29" s="578" t="s">
        <v>1971</v>
      </c>
      <c r="B29" s="578"/>
      <c r="C29" s="578"/>
      <c r="D29" s="578"/>
      <c r="E29" s="578"/>
      <c r="F29" s="578"/>
      <c r="G29" s="578"/>
      <c r="H29" s="579"/>
      <c r="I29" s="580"/>
      <c r="J29" s="580"/>
      <c r="K29" s="580"/>
      <c r="L29" s="580"/>
      <c r="M29" s="580"/>
      <c r="N29" s="580"/>
      <c r="O29" s="580"/>
      <c r="P29" s="580"/>
      <c r="Q29" s="580"/>
      <c r="R29" s="580"/>
      <c r="S29" s="580"/>
      <c r="T29" s="580"/>
      <c r="U29" s="580"/>
      <c r="V29" s="580"/>
    </row>
    <row r="30" spans="1:22" s="129" customFormat="1" ht="15" customHeight="1">
      <c r="A30" s="578" t="s">
        <v>1789</v>
      </c>
      <c r="B30" s="581"/>
      <c r="C30" s="581"/>
      <c r="D30" s="581"/>
      <c r="E30" s="581"/>
      <c r="F30" s="581"/>
      <c r="G30" s="581"/>
      <c r="H30" s="581"/>
      <c r="I30" s="581"/>
      <c r="J30" s="578"/>
      <c r="K30" s="578"/>
      <c r="L30" s="578"/>
      <c r="M30" s="578"/>
      <c r="N30" s="578"/>
      <c r="O30" s="578"/>
      <c r="P30" s="578"/>
      <c r="Q30" s="578"/>
      <c r="R30" s="578"/>
      <c r="S30" s="578"/>
      <c r="T30" s="578"/>
      <c r="U30" s="993"/>
      <c r="V30" s="578"/>
    </row>
    <row r="31" spans="1:22" s="129" customFormat="1" ht="15" customHeight="1">
      <c r="A31" s="578" t="s">
        <v>1509</v>
      </c>
      <c r="B31" s="578"/>
      <c r="C31" s="578"/>
      <c r="D31" s="578"/>
      <c r="E31" s="578"/>
      <c r="F31" s="578"/>
      <c r="G31" s="578"/>
      <c r="H31" s="578"/>
      <c r="I31" s="582"/>
      <c r="J31" s="578"/>
      <c r="K31" s="578"/>
      <c r="L31" s="578"/>
      <c r="M31" s="578"/>
      <c r="N31" s="578"/>
      <c r="O31" s="578"/>
      <c r="P31" s="578"/>
      <c r="Q31" s="578"/>
      <c r="R31" s="578"/>
      <c r="S31" s="578"/>
      <c r="T31" s="578"/>
      <c r="U31" s="993"/>
      <c r="V31" s="578"/>
    </row>
    <row r="32" spans="1:22" s="129" customFormat="1" ht="15" customHeight="1">
      <c r="A32" s="578" t="s">
        <v>1510</v>
      </c>
      <c r="B32" s="578"/>
      <c r="C32" s="578"/>
      <c r="D32" s="578"/>
      <c r="E32" s="578"/>
      <c r="F32" s="578"/>
      <c r="G32" s="578"/>
      <c r="H32" s="578"/>
      <c r="I32" s="582"/>
      <c r="J32" s="578"/>
      <c r="K32" s="578"/>
      <c r="L32" s="578"/>
      <c r="M32" s="578"/>
      <c r="N32" s="578"/>
      <c r="O32" s="578"/>
      <c r="P32" s="578"/>
      <c r="Q32" s="578"/>
      <c r="R32" s="578"/>
      <c r="S32" s="578"/>
      <c r="T32" s="578"/>
      <c r="U32" s="993"/>
      <c r="V32" s="578"/>
    </row>
    <row r="33" spans="1:23" s="129" customFormat="1" ht="15" customHeight="1">
      <c r="A33" s="578" t="s">
        <v>1511</v>
      </c>
      <c r="B33" s="578"/>
      <c r="C33" s="578"/>
      <c r="D33" s="1739" t="s">
        <v>2129</v>
      </c>
      <c r="E33" s="1739"/>
      <c r="F33" s="1739"/>
      <c r="G33" s="578"/>
      <c r="H33" s="578"/>
      <c r="I33" s="582"/>
      <c r="J33" s="578"/>
      <c r="K33" s="578"/>
      <c r="L33" s="578"/>
      <c r="M33" s="578"/>
      <c r="N33" s="578"/>
      <c r="O33" s="578"/>
      <c r="P33" s="578"/>
      <c r="Q33" s="578"/>
      <c r="R33" s="578"/>
      <c r="S33" s="578"/>
      <c r="T33" s="578"/>
      <c r="U33" s="993"/>
      <c r="V33" s="578"/>
    </row>
    <row r="34" spans="1:23" s="129" customFormat="1" ht="15" customHeight="1">
      <c r="A34" s="578" t="s">
        <v>1512</v>
      </c>
      <c r="B34" s="578"/>
      <c r="C34" s="578"/>
      <c r="D34" s="1739"/>
      <c r="E34" s="1739"/>
      <c r="F34" s="1739"/>
      <c r="G34" s="578"/>
      <c r="H34" s="578"/>
      <c r="I34" s="582"/>
      <c r="J34" s="578"/>
      <c r="K34" s="578"/>
      <c r="L34" s="578"/>
      <c r="M34" s="578"/>
      <c r="N34" s="578"/>
      <c r="O34" s="578"/>
      <c r="P34" s="578"/>
      <c r="Q34" s="578"/>
      <c r="R34" s="578"/>
      <c r="S34" s="578"/>
      <c r="T34" s="578"/>
      <c r="U34" s="993"/>
      <c r="V34" s="578"/>
    </row>
    <row r="35" spans="1:23" s="129" customFormat="1" ht="15" customHeight="1">
      <c r="A35" s="578" t="s">
        <v>1513</v>
      </c>
      <c r="B35" s="578"/>
      <c r="C35" s="578"/>
      <c r="D35" s="1739"/>
      <c r="E35" s="1739"/>
      <c r="F35" s="1739"/>
      <c r="G35" s="578"/>
      <c r="H35" s="578"/>
      <c r="I35" s="582"/>
      <c r="J35" s="578"/>
      <c r="K35" s="578"/>
      <c r="L35" s="578"/>
      <c r="M35" s="578"/>
      <c r="N35" s="578"/>
      <c r="O35" s="578"/>
      <c r="P35" s="578"/>
      <c r="Q35" s="578"/>
      <c r="R35" s="578"/>
      <c r="S35" s="578"/>
      <c r="T35" s="578"/>
      <c r="U35" s="993"/>
      <c r="V35" s="578"/>
    </row>
    <row r="36" spans="1:23" ht="15" customHeight="1">
      <c r="A36" s="578" t="s">
        <v>1514</v>
      </c>
      <c r="B36" s="583"/>
      <c r="C36" s="583"/>
      <c r="D36" s="583"/>
      <c r="E36" s="583"/>
      <c r="F36" s="583"/>
      <c r="G36" s="583"/>
      <c r="H36" s="583"/>
      <c r="I36" s="584"/>
      <c r="J36" s="583"/>
      <c r="K36" s="583"/>
      <c r="L36" s="583"/>
      <c r="M36" s="583"/>
      <c r="N36" s="583"/>
      <c r="O36" s="583"/>
      <c r="P36" s="583"/>
      <c r="Q36" s="583"/>
      <c r="R36" s="583"/>
      <c r="S36" s="583"/>
      <c r="T36" s="583"/>
      <c r="U36" s="583"/>
      <c r="V36" s="583"/>
    </row>
    <row r="37" spans="1:23" ht="15" customHeight="1">
      <c r="A37" s="578" t="s">
        <v>1515</v>
      </c>
      <c r="B37" s="583"/>
      <c r="C37" s="583"/>
      <c r="D37" s="583"/>
      <c r="E37" s="583"/>
      <c r="F37" s="583"/>
      <c r="G37" s="583"/>
      <c r="H37" s="583"/>
      <c r="I37" s="584"/>
      <c r="J37" s="583"/>
      <c r="K37" s="583"/>
      <c r="L37" s="583"/>
      <c r="M37" s="583"/>
      <c r="N37" s="583"/>
      <c r="O37" s="583"/>
      <c r="P37" s="583"/>
      <c r="Q37" s="583"/>
      <c r="R37" s="583"/>
      <c r="S37" s="583"/>
      <c r="T37" s="583"/>
      <c r="U37" s="583"/>
      <c r="V37" s="583"/>
    </row>
    <row r="38" spans="1:23" s="188" customFormat="1" ht="15" customHeight="1">
      <c r="A38" s="578" t="s">
        <v>1701</v>
      </c>
      <c r="B38" s="581"/>
      <c r="C38" s="581"/>
      <c r="D38" s="581"/>
      <c r="E38" s="581"/>
      <c r="F38" s="581"/>
      <c r="G38" s="581"/>
      <c r="H38" s="581"/>
      <c r="I38" s="581"/>
      <c r="J38" s="578"/>
      <c r="K38" s="578"/>
      <c r="L38" s="578"/>
      <c r="M38" s="578"/>
      <c r="N38" s="578"/>
      <c r="O38" s="578"/>
      <c r="P38" s="578"/>
      <c r="Q38" s="578"/>
      <c r="R38" s="578"/>
      <c r="S38" s="578"/>
      <c r="T38" s="578"/>
      <c r="U38" s="993"/>
      <c r="V38" s="578"/>
    </row>
    <row r="39" spans="1:23" s="172" customFormat="1" ht="13.5" customHeight="1">
      <c r="B39" s="188"/>
      <c r="C39" s="188"/>
      <c r="D39" s="188"/>
      <c r="E39" s="188"/>
      <c r="F39" s="188"/>
      <c r="G39" s="188"/>
      <c r="H39" s="188"/>
      <c r="I39" s="188"/>
      <c r="J39" s="188"/>
      <c r="K39" s="188"/>
      <c r="L39" s="188"/>
      <c r="M39" s="188"/>
      <c r="N39" s="188"/>
      <c r="O39" s="188"/>
      <c r="P39" s="188"/>
      <c r="Q39" s="188"/>
      <c r="R39" s="188"/>
      <c r="S39" s="188"/>
      <c r="T39" s="188"/>
      <c r="U39" s="200"/>
      <c r="V39" s="188"/>
      <c r="W39" s="188"/>
    </row>
    <row r="40" spans="1:23" s="172" customFormat="1" ht="13.5" customHeight="1">
      <c r="B40" s="188"/>
      <c r="C40" s="188"/>
      <c r="D40" s="188"/>
      <c r="E40" s="188"/>
      <c r="F40" s="188"/>
      <c r="G40" s="188"/>
      <c r="H40" s="188"/>
      <c r="I40" s="188"/>
      <c r="J40" s="188"/>
      <c r="K40" s="188"/>
      <c r="L40" s="188"/>
      <c r="M40" s="188"/>
      <c r="N40" s="188"/>
      <c r="O40" s="188"/>
      <c r="P40" s="188"/>
      <c r="Q40" s="188"/>
      <c r="R40" s="188"/>
      <c r="S40" s="188"/>
      <c r="T40" s="188"/>
      <c r="U40" s="200"/>
      <c r="V40" s="188"/>
      <c r="W40" s="188"/>
    </row>
  </sheetData>
  <mergeCells count="3">
    <mergeCell ref="D33:F35"/>
    <mergeCell ref="A2:K2"/>
    <mergeCell ref="L2:W2"/>
  </mergeCells>
  <phoneticPr fontId="7"/>
  <printOptions horizontalCentered="1"/>
  <pageMargins left="0.78740157480314965" right="0.78740157480314965" top="0.78740157480314965" bottom="0.78740157480314965" header="0.59055118110236227" footer="0.59055118110236227"/>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31"/>
  <sheetViews>
    <sheetView showGridLines="0" topLeftCell="A22" zoomScale="85" zoomScaleNormal="85" workbookViewId="0">
      <selection activeCell="N2" sqref="N2:Z28"/>
    </sheetView>
  </sheetViews>
  <sheetFormatPr defaultColWidth="9" defaultRowHeight="11.25"/>
  <cols>
    <col min="1" max="1" width="10.625" style="91" customWidth="1"/>
    <col min="2" max="4" width="8.875" style="91" customWidth="1"/>
    <col min="5" max="5" width="6.625" style="41" customWidth="1"/>
    <col min="6" max="8" width="8.875" style="91" customWidth="1"/>
    <col min="9" max="9" width="6.625" style="41" customWidth="1"/>
    <col min="10" max="12" width="8.875" style="91" customWidth="1"/>
    <col min="13" max="13" width="6.625" style="41" customWidth="1"/>
    <col min="14" max="16" width="8.875" style="91" customWidth="1"/>
    <col min="17" max="17" width="6.625" style="91" customWidth="1"/>
    <col min="18" max="20" width="8.875" style="91" customWidth="1"/>
    <col min="21" max="21" width="6.625" style="91" customWidth="1"/>
    <col min="22" max="24" width="8.875" style="91" customWidth="1"/>
    <col min="25" max="25" width="6.625" style="41" customWidth="1"/>
    <col min="26" max="26" width="10.625" style="91" customWidth="1"/>
    <col min="27" max="16384" width="9" style="91"/>
  </cols>
  <sheetData>
    <row r="1" spans="1:26" s="32" customFormat="1" ht="30" customHeight="1">
      <c r="E1" s="35"/>
      <c r="I1" s="48"/>
      <c r="M1" s="35"/>
      <c r="Y1" s="48"/>
    </row>
    <row r="2" spans="1:26" ht="22.5" customHeight="1">
      <c r="A2" s="1690" t="s">
        <v>2133</v>
      </c>
      <c r="B2" s="1690"/>
      <c r="C2" s="1690"/>
      <c r="D2" s="1690"/>
      <c r="E2" s="1690"/>
      <c r="F2" s="1690"/>
      <c r="G2" s="1690"/>
      <c r="H2" s="1690"/>
      <c r="I2" s="1690"/>
      <c r="J2" s="1690"/>
      <c r="K2" s="1690"/>
      <c r="L2" s="1690"/>
      <c r="M2" s="1690"/>
      <c r="N2" s="1656" t="s">
        <v>2014</v>
      </c>
      <c r="O2" s="1656"/>
      <c r="P2" s="1656"/>
      <c r="Q2" s="1656"/>
      <c r="R2" s="1656"/>
      <c r="S2" s="1656"/>
      <c r="T2" s="1656"/>
      <c r="U2" s="1656"/>
      <c r="V2" s="1656"/>
      <c r="W2" s="1656"/>
      <c r="X2" s="1656"/>
      <c r="Y2" s="1656"/>
      <c r="Z2" s="1656"/>
    </row>
    <row r="3" spans="1:26" ht="13.5" customHeight="1" thickBot="1">
      <c r="A3" s="232"/>
      <c r="B3" s="232"/>
      <c r="C3" s="232"/>
      <c r="D3" s="232"/>
      <c r="E3" s="256"/>
      <c r="F3" s="232"/>
      <c r="G3" s="232"/>
      <c r="H3" s="232"/>
      <c r="I3" s="256"/>
      <c r="J3" s="232"/>
      <c r="K3" s="1740"/>
      <c r="L3" s="1740"/>
      <c r="M3" s="1740"/>
      <c r="N3" s="232"/>
      <c r="O3" s="232"/>
      <c r="P3" s="232"/>
      <c r="Q3" s="233"/>
      <c r="R3" s="233"/>
      <c r="S3" s="233"/>
      <c r="T3" s="233"/>
      <c r="U3" s="233"/>
      <c r="V3" s="232"/>
      <c r="W3" s="232"/>
      <c r="X3" s="232"/>
      <c r="Y3" s="257" t="s">
        <v>313</v>
      </c>
    </row>
    <row r="4" spans="1:26" ht="33.950000000000003" customHeight="1">
      <c r="A4" s="1742" t="s">
        <v>342</v>
      </c>
      <c r="B4" s="1730" t="s">
        <v>341</v>
      </c>
      <c r="C4" s="1676"/>
      <c r="D4" s="1676"/>
      <c r="E4" s="1741"/>
      <c r="F4" s="1730" t="s">
        <v>340</v>
      </c>
      <c r="G4" s="1676"/>
      <c r="H4" s="1676"/>
      <c r="I4" s="1741"/>
      <c r="J4" s="1730" t="s">
        <v>339</v>
      </c>
      <c r="K4" s="1676"/>
      <c r="L4" s="1676"/>
      <c r="M4" s="1676"/>
      <c r="N4" s="1676" t="s">
        <v>338</v>
      </c>
      <c r="O4" s="1676"/>
      <c r="P4" s="1676"/>
      <c r="Q4" s="1741"/>
      <c r="R4" s="1676" t="s">
        <v>348</v>
      </c>
      <c r="S4" s="1676"/>
      <c r="T4" s="1676"/>
      <c r="U4" s="1741"/>
      <c r="V4" s="1730" t="s">
        <v>347</v>
      </c>
      <c r="W4" s="1676"/>
      <c r="X4" s="1676"/>
      <c r="Y4" s="1676"/>
    </row>
    <row r="5" spans="1:26" ht="33.950000000000003" customHeight="1">
      <c r="A5" s="1726"/>
      <c r="B5" s="1160" t="s">
        <v>56</v>
      </c>
      <c r="C5" s="202" t="s">
        <v>5</v>
      </c>
      <c r="D5" s="202" t="s">
        <v>6</v>
      </c>
      <c r="E5" s="1161" t="s">
        <v>337</v>
      </c>
      <c r="F5" s="1160" t="s">
        <v>56</v>
      </c>
      <c r="G5" s="202" t="s">
        <v>5</v>
      </c>
      <c r="H5" s="202" t="s">
        <v>6</v>
      </c>
      <c r="I5" s="1161" t="s">
        <v>337</v>
      </c>
      <c r="J5" s="1162" t="s">
        <v>56</v>
      </c>
      <c r="K5" s="202" t="s">
        <v>5</v>
      </c>
      <c r="L5" s="202" t="s">
        <v>6</v>
      </c>
      <c r="M5" s="403" t="s">
        <v>337</v>
      </c>
      <c r="N5" s="1162" t="s">
        <v>56</v>
      </c>
      <c r="O5" s="202" t="s">
        <v>5</v>
      </c>
      <c r="P5" s="202" t="s">
        <v>6</v>
      </c>
      <c r="Q5" s="458" t="s">
        <v>337</v>
      </c>
      <c r="R5" s="1162" t="s">
        <v>56</v>
      </c>
      <c r="S5" s="202" t="s">
        <v>5</v>
      </c>
      <c r="T5" s="202" t="s">
        <v>6</v>
      </c>
      <c r="U5" s="458" t="s">
        <v>337</v>
      </c>
      <c r="V5" s="1160" t="s">
        <v>56</v>
      </c>
      <c r="W5" s="202" t="s">
        <v>5</v>
      </c>
      <c r="X5" s="202" t="s">
        <v>6</v>
      </c>
      <c r="Y5" s="403" t="s">
        <v>337</v>
      </c>
    </row>
    <row r="6" spans="1:26" ht="33.950000000000003" customHeight="1">
      <c r="A6" s="259" t="s">
        <v>336</v>
      </c>
      <c r="B6" s="779">
        <v>207774</v>
      </c>
      <c r="C6" s="1168">
        <v>97707</v>
      </c>
      <c r="D6" s="1168">
        <v>110067</v>
      </c>
      <c r="E6" s="1165">
        <v>100</v>
      </c>
      <c r="F6" s="779">
        <v>215000</v>
      </c>
      <c r="G6" s="1168">
        <v>100861</v>
      </c>
      <c r="H6" s="1168">
        <v>114139</v>
      </c>
      <c r="I6" s="1165">
        <v>100</v>
      </c>
      <c r="J6" s="1171">
        <v>222687</v>
      </c>
      <c r="K6" s="1168">
        <v>104829</v>
      </c>
      <c r="L6" s="1168">
        <v>117858</v>
      </c>
      <c r="M6" s="1174">
        <v>100</v>
      </c>
      <c r="N6" s="1171">
        <v>236029</v>
      </c>
      <c r="O6" s="1168">
        <v>112207</v>
      </c>
      <c r="P6" s="1168">
        <v>123822</v>
      </c>
      <c r="Q6" s="1177">
        <v>100</v>
      </c>
      <c r="R6" s="1171">
        <v>242072</v>
      </c>
      <c r="S6" s="1168">
        <v>114940</v>
      </c>
      <c r="T6" s="1168">
        <v>127132</v>
      </c>
      <c r="U6" s="1177">
        <v>100</v>
      </c>
      <c r="V6" s="779">
        <v>243726</v>
      </c>
      <c r="W6" s="1168">
        <v>115533</v>
      </c>
      <c r="X6" s="1168">
        <v>128193</v>
      </c>
      <c r="Y6" s="1182">
        <v>100</v>
      </c>
    </row>
    <row r="7" spans="1:26" ht="33.950000000000003" customHeight="1">
      <c r="A7" s="261" t="s">
        <v>335</v>
      </c>
      <c r="B7" s="599">
        <v>17168</v>
      </c>
      <c r="C7" s="600">
        <v>8771</v>
      </c>
      <c r="D7" s="600">
        <v>8397</v>
      </c>
      <c r="E7" s="1166">
        <v>8.2628240299556239</v>
      </c>
      <c r="F7" s="599">
        <v>17676</v>
      </c>
      <c r="G7" s="600">
        <v>9176</v>
      </c>
      <c r="H7" s="600">
        <v>8500</v>
      </c>
      <c r="I7" s="1166">
        <v>8.2213953488372091</v>
      </c>
      <c r="J7" s="601">
        <v>18515</v>
      </c>
      <c r="K7" s="600">
        <v>9534</v>
      </c>
      <c r="L7" s="600">
        <v>8981</v>
      </c>
      <c r="M7" s="1175">
        <v>8.3143605149829138</v>
      </c>
      <c r="N7" s="601">
        <v>17483</v>
      </c>
      <c r="O7" s="600">
        <v>9056</v>
      </c>
      <c r="P7" s="600">
        <v>8427</v>
      </c>
      <c r="Q7" s="1166">
        <v>7.4</v>
      </c>
      <c r="R7" s="1178">
        <v>16242</v>
      </c>
      <c r="S7" s="1180">
        <v>8261</v>
      </c>
      <c r="T7" s="1180">
        <v>7981</v>
      </c>
      <c r="U7" s="1166">
        <v>6.7</v>
      </c>
      <c r="V7" s="599">
        <v>14106</v>
      </c>
      <c r="W7" s="600">
        <v>7209</v>
      </c>
      <c r="X7" s="600">
        <v>6897</v>
      </c>
      <c r="Y7" s="1175">
        <v>5.8</v>
      </c>
    </row>
    <row r="8" spans="1:26" ht="33.950000000000003" customHeight="1">
      <c r="A8" s="261" t="s">
        <v>334</v>
      </c>
      <c r="B8" s="599">
        <v>18393</v>
      </c>
      <c r="C8" s="600">
        <v>9273</v>
      </c>
      <c r="D8" s="600">
        <v>9120</v>
      </c>
      <c r="E8" s="1166">
        <v>8.8524069421583071</v>
      </c>
      <c r="F8" s="599">
        <v>17761</v>
      </c>
      <c r="G8" s="600">
        <v>9042</v>
      </c>
      <c r="H8" s="600">
        <v>8719</v>
      </c>
      <c r="I8" s="1166">
        <v>8.2609302325581382</v>
      </c>
      <c r="J8" s="601">
        <v>18289</v>
      </c>
      <c r="K8" s="600">
        <v>9447</v>
      </c>
      <c r="L8" s="600">
        <v>8842</v>
      </c>
      <c r="M8" s="1175">
        <v>8.2128727765877674</v>
      </c>
      <c r="N8" s="601">
        <v>19333</v>
      </c>
      <c r="O8" s="600">
        <v>9992</v>
      </c>
      <c r="P8" s="600">
        <v>9341</v>
      </c>
      <c r="Q8" s="1166">
        <v>8.1999999999999993</v>
      </c>
      <c r="R8" s="1178">
        <v>17724</v>
      </c>
      <c r="S8" s="1180">
        <v>9180</v>
      </c>
      <c r="T8" s="1180">
        <v>8544</v>
      </c>
      <c r="U8" s="1166">
        <v>7.3</v>
      </c>
      <c r="V8" s="599">
        <v>16148</v>
      </c>
      <c r="W8" s="600">
        <v>8213</v>
      </c>
      <c r="X8" s="600">
        <v>7935</v>
      </c>
      <c r="Y8" s="1175">
        <v>6.6</v>
      </c>
    </row>
    <row r="9" spans="1:26" ht="33.950000000000003" customHeight="1">
      <c r="A9" s="261" t="s">
        <v>333</v>
      </c>
      <c r="B9" s="599">
        <v>22664</v>
      </c>
      <c r="C9" s="600">
        <v>11530</v>
      </c>
      <c r="D9" s="600">
        <v>11134</v>
      </c>
      <c r="E9" s="1166">
        <v>10.908005814009453</v>
      </c>
      <c r="F9" s="599">
        <v>18864</v>
      </c>
      <c r="G9" s="600">
        <v>9529</v>
      </c>
      <c r="H9" s="600">
        <v>9335</v>
      </c>
      <c r="I9" s="1166">
        <v>8.7739534883720918</v>
      </c>
      <c r="J9" s="601">
        <v>18050</v>
      </c>
      <c r="K9" s="600">
        <v>9268</v>
      </c>
      <c r="L9" s="600">
        <v>8782</v>
      </c>
      <c r="M9" s="1175">
        <v>8.1055472479309518</v>
      </c>
      <c r="N9" s="601">
        <v>18574</v>
      </c>
      <c r="O9" s="600">
        <v>9565</v>
      </c>
      <c r="P9" s="600">
        <v>9009</v>
      </c>
      <c r="Q9" s="1166">
        <v>7.9</v>
      </c>
      <c r="R9" s="1178">
        <v>19378</v>
      </c>
      <c r="S9" s="1180">
        <v>9996</v>
      </c>
      <c r="T9" s="1180">
        <v>9382</v>
      </c>
      <c r="U9" s="1166">
        <v>8</v>
      </c>
      <c r="V9" s="599">
        <v>17909</v>
      </c>
      <c r="W9" s="600">
        <v>9394</v>
      </c>
      <c r="X9" s="600">
        <v>8515</v>
      </c>
      <c r="Y9" s="1175">
        <v>7.3</v>
      </c>
    </row>
    <row r="10" spans="1:26" ht="33.950000000000003" customHeight="1">
      <c r="A10" s="261" t="s">
        <v>332</v>
      </c>
      <c r="B10" s="599">
        <v>23400</v>
      </c>
      <c r="C10" s="600">
        <v>11190</v>
      </c>
      <c r="D10" s="600">
        <v>12210</v>
      </c>
      <c r="E10" s="1166">
        <v>11.262236853504289</v>
      </c>
      <c r="F10" s="599">
        <v>21826</v>
      </c>
      <c r="G10" s="600">
        <v>10393</v>
      </c>
      <c r="H10" s="600">
        <v>11433</v>
      </c>
      <c r="I10" s="1166">
        <v>10.151627906976744</v>
      </c>
      <c r="J10" s="601">
        <v>18088</v>
      </c>
      <c r="K10" s="600">
        <v>8555</v>
      </c>
      <c r="L10" s="600">
        <v>9533</v>
      </c>
      <c r="M10" s="1175">
        <v>8.1226115579265965</v>
      </c>
      <c r="N10" s="601">
        <v>18359</v>
      </c>
      <c r="O10" s="600">
        <v>8938</v>
      </c>
      <c r="P10" s="600">
        <v>9421</v>
      </c>
      <c r="Q10" s="1166">
        <v>7.8</v>
      </c>
      <c r="R10" s="1178">
        <v>18260</v>
      </c>
      <c r="S10" s="1180">
        <v>8939</v>
      </c>
      <c r="T10" s="1180">
        <v>9321</v>
      </c>
      <c r="U10" s="1166">
        <v>7.5</v>
      </c>
      <c r="V10" s="599">
        <v>19514</v>
      </c>
      <c r="W10" s="600">
        <v>9792</v>
      </c>
      <c r="X10" s="600">
        <v>9722</v>
      </c>
      <c r="Y10" s="1175">
        <v>8</v>
      </c>
    </row>
    <row r="11" spans="1:26" ht="33.950000000000003" customHeight="1">
      <c r="A11" s="261" t="s">
        <v>331</v>
      </c>
      <c r="B11" s="599">
        <v>15509</v>
      </c>
      <c r="C11" s="600">
        <v>6376</v>
      </c>
      <c r="D11" s="600">
        <v>9133</v>
      </c>
      <c r="E11" s="1166">
        <v>7.4643603145725645</v>
      </c>
      <c r="F11" s="599">
        <v>19022</v>
      </c>
      <c r="G11" s="600">
        <v>8141</v>
      </c>
      <c r="H11" s="600">
        <v>10881</v>
      </c>
      <c r="I11" s="1166">
        <v>8.8474418604651159</v>
      </c>
      <c r="J11" s="601">
        <v>17242</v>
      </c>
      <c r="K11" s="600">
        <v>7557</v>
      </c>
      <c r="L11" s="600">
        <v>9685</v>
      </c>
      <c r="M11" s="1175">
        <v>7.7427061301288358</v>
      </c>
      <c r="N11" s="601">
        <v>16637</v>
      </c>
      <c r="O11" s="600">
        <v>7731</v>
      </c>
      <c r="P11" s="600">
        <v>8906</v>
      </c>
      <c r="Q11" s="1166">
        <v>7</v>
      </c>
      <c r="R11" s="1178">
        <v>16667</v>
      </c>
      <c r="S11" s="1180">
        <v>7906</v>
      </c>
      <c r="T11" s="1180">
        <v>8761</v>
      </c>
      <c r="U11" s="1166">
        <v>6.9</v>
      </c>
      <c r="V11" s="599">
        <v>16512</v>
      </c>
      <c r="W11" s="600">
        <v>7945</v>
      </c>
      <c r="X11" s="600">
        <v>8567</v>
      </c>
      <c r="Y11" s="1175">
        <v>6.8</v>
      </c>
    </row>
    <row r="12" spans="1:26" ht="33.950000000000003" customHeight="1">
      <c r="A12" s="261" t="s">
        <v>330</v>
      </c>
      <c r="B12" s="599">
        <v>14311</v>
      </c>
      <c r="C12" s="600">
        <v>6385</v>
      </c>
      <c r="D12" s="600">
        <v>7926</v>
      </c>
      <c r="E12" s="1166">
        <v>6.8877722910470034</v>
      </c>
      <c r="F12" s="599">
        <v>14980</v>
      </c>
      <c r="G12" s="600">
        <v>6670</v>
      </c>
      <c r="H12" s="600">
        <v>8310</v>
      </c>
      <c r="I12" s="1166">
        <v>6.967441860465116</v>
      </c>
      <c r="J12" s="601">
        <v>18131</v>
      </c>
      <c r="K12" s="600">
        <v>8412</v>
      </c>
      <c r="L12" s="600">
        <v>9719</v>
      </c>
      <c r="M12" s="1175">
        <v>8.1419211718690363</v>
      </c>
      <c r="N12" s="601">
        <v>18006</v>
      </c>
      <c r="O12" s="600">
        <v>8582</v>
      </c>
      <c r="P12" s="600">
        <v>9424</v>
      </c>
      <c r="Q12" s="1166">
        <v>7.6</v>
      </c>
      <c r="R12" s="1178">
        <v>16044</v>
      </c>
      <c r="S12" s="1180">
        <v>7541</v>
      </c>
      <c r="T12" s="1180">
        <v>8503</v>
      </c>
      <c r="U12" s="1166">
        <v>6.6</v>
      </c>
      <c r="V12" s="599">
        <v>15120</v>
      </c>
      <c r="W12" s="600">
        <v>7018</v>
      </c>
      <c r="X12" s="600">
        <v>8102</v>
      </c>
      <c r="Y12" s="1175">
        <v>6.2</v>
      </c>
    </row>
    <row r="13" spans="1:26" ht="33.950000000000003" customHeight="1">
      <c r="A13" s="261" t="s">
        <v>329</v>
      </c>
      <c r="B13" s="599">
        <v>15881</v>
      </c>
      <c r="C13" s="600">
        <v>7502</v>
      </c>
      <c r="D13" s="600">
        <v>8379</v>
      </c>
      <c r="E13" s="1166">
        <v>7.6434010030128894</v>
      </c>
      <c r="F13" s="599">
        <v>14719</v>
      </c>
      <c r="G13" s="600">
        <v>6923</v>
      </c>
      <c r="H13" s="600">
        <v>7796</v>
      </c>
      <c r="I13" s="1166">
        <v>6.8460465116279066</v>
      </c>
      <c r="J13" s="601">
        <v>15416</v>
      </c>
      <c r="K13" s="600">
        <v>7188</v>
      </c>
      <c r="L13" s="600">
        <v>8228</v>
      </c>
      <c r="M13" s="1175">
        <v>6.9227211287591999</v>
      </c>
      <c r="N13" s="601">
        <v>19041</v>
      </c>
      <c r="O13" s="600">
        <v>9301</v>
      </c>
      <c r="P13" s="600">
        <v>9740</v>
      </c>
      <c r="Q13" s="1166">
        <v>8.1</v>
      </c>
      <c r="R13" s="1178">
        <v>18035</v>
      </c>
      <c r="S13" s="1180">
        <v>8836</v>
      </c>
      <c r="T13" s="1180">
        <v>9199</v>
      </c>
      <c r="U13" s="1166">
        <v>7.5</v>
      </c>
      <c r="V13" s="599">
        <v>15560</v>
      </c>
      <c r="W13" s="600">
        <v>7495</v>
      </c>
      <c r="X13" s="600">
        <v>8065</v>
      </c>
      <c r="Y13" s="1175">
        <v>6.4</v>
      </c>
    </row>
    <row r="14" spans="1:26" ht="33.950000000000003" customHeight="1">
      <c r="A14" s="261" t="s">
        <v>328</v>
      </c>
      <c r="B14" s="599">
        <v>15307</v>
      </c>
      <c r="C14" s="600">
        <v>7413</v>
      </c>
      <c r="D14" s="600">
        <v>7894</v>
      </c>
      <c r="E14" s="1166">
        <v>7.3671392955807757</v>
      </c>
      <c r="F14" s="599">
        <v>16257</v>
      </c>
      <c r="G14" s="600">
        <v>7699</v>
      </c>
      <c r="H14" s="600">
        <v>8558</v>
      </c>
      <c r="I14" s="1166">
        <v>7.561395348837209</v>
      </c>
      <c r="J14" s="601">
        <v>14978</v>
      </c>
      <c r="K14" s="600">
        <v>7098</v>
      </c>
      <c r="L14" s="600">
        <v>7880</v>
      </c>
      <c r="M14" s="1175">
        <v>6.7260325030199342</v>
      </c>
      <c r="N14" s="601">
        <v>16001</v>
      </c>
      <c r="O14" s="600">
        <v>7497</v>
      </c>
      <c r="P14" s="600">
        <v>8504</v>
      </c>
      <c r="Q14" s="1166">
        <v>6.8</v>
      </c>
      <c r="R14" s="1178">
        <v>19140</v>
      </c>
      <c r="S14" s="1180">
        <v>9399</v>
      </c>
      <c r="T14" s="1180">
        <v>9741</v>
      </c>
      <c r="U14" s="1166">
        <v>7.9</v>
      </c>
      <c r="V14" s="599">
        <v>17954</v>
      </c>
      <c r="W14" s="600">
        <v>8800</v>
      </c>
      <c r="X14" s="600">
        <v>9154</v>
      </c>
      <c r="Y14" s="1175">
        <v>7.4</v>
      </c>
    </row>
    <row r="15" spans="1:26" ht="33.950000000000003" customHeight="1">
      <c r="A15" s="261" t="s">
        <v>327</v>
      </c>
      <c r="B15" s="599">
        <v>12536</v>
      </c>
      <c r="C15" s="600">
        <v>5644</v>
      </c>
      <c r="D15" s="600">
        <v>6892</v>
      </c>
      <c r="E15" s="1166">
        <v>6.0334786835696477</v>
      </c>
      <c r="F15" s="599">
        <v>15224</v>
      </c>
      <c r="G15" s="600">
        <v>7349</v>
      </c>
      <c r="H15" s="600">
        <v>7875</v>
      </c>
      <c r="I15" s="1166">
        <v>7.0809302325581402</v>
      </c>
      <c r="J15" s="601">
        <v>16349</v>
      </c>
      <c r="K15" s="600">
        <v>7806</v>
      </c>
      <c r="L15" s="600">
        <v>8543</v>
      </c>
      <c r="M15" s="1175">
        <v>7.3416948452311992</v>
      </c>
      <c r="N15" s="601">
        <v>15149</v>
      </c>
      <c r="O15" s="600">
        <v>7209</v>
      </c>
      <c r="P15" s="600">
        <v>7940</v>
      </c>
      <c r="Q15" s="1166">
        <v>6.4</v>
      </c>
      <c r="R15" s="1178">
        <v>15869</v>
      </c>
      <c r="S15" s="1180">
        <v>7431</v>
      </c>
      <c r="T15" s="1180">
        <v>8438</v>
      </c>
      <c r="U15" s="1166">
        <v>6.6</v>
      </c>
      <c r="V15" s="599">
        <v>18748</v>
      </c>
      <c r="W15" s="600">
        <v>9137</v>
      </c>
      <c r="X15" s="600">
        <v>9611</v>
      </c>
      <c r="Y15" s="1175">
        <v>7.7</v>
      </c>
    </row>
    <row r="16" spans="1:26" ht="33.950000000000003" customHeight="1">
      <c r="A16" s="261" t="s">
        <v>326</v>
      </c>
      <c r="B16" s="599">
        <v>10442</v>
      </c>
      <c r="C16" s="600">
        <v>4538</v>
      </c>
      <c r="D16" s="600">
        <v>5904</v>
      </c>
      <c r="E16" s="1166">
        <v>5.0256528728329819</v>
      </c>
      <c r="F16" s="599">
        <v>12474</v>
      </c>
      <c r="G16" s="600">
        <v>5631</v>
      </c>
      <c r="H16" s="600">
        <v>6843</v>
      </c>
      <c r="I16" s="1166">
        <v>5.8018604651162793</v>
      </c>
      <c r="J16" s="601">
        <v>15173</v>
      </c>
      <c r="K16" s="600">
        <v>7310</v>
      </c>
      <c r="L16" s="600">
        <v>7863</v>
      </c>
      <c r="M16" s="1175">
        <v>6.8135993569449491</v>
      </c>
      <c r="N16" s="601">
        <v>16287</v>
      </c>
      <c r="O16" s="600">
        <v>7734</v>
      </c>
      <c r="P16" s="600">
        <v>8553</v>
      </c>
      <c r="Q16" s="1166">
        <v>6.9</v>
      </c>
      <c r="R16" s="1178">
        <v>14849</v>
      </c>
      <c r="S16" s="1180">
        <v>7017</v>
      </c>
      <c r="T16" s="1180">
        <v>7832</v>
      </c>
      <c r="U16" s="1166">
        <v>6.1</v>
      </c>
      <c r="V16" s="599">
        <v>15370</v>
      </c>
      <c r="W16" s="600">
        <v>7171</v>
      </c>
      <c r="X16" s="600">
        <v>8199</v>
      </c>
      <c r="Y16" s="1175">
        <v>6.3</v>
      </c>
    </row>
    <row r="17" spans="1:25" ht="33.950000000000003" customHeight="1">
      <c r="A17" s="261" t="s">
        <v>325</v>
      </c>
      <c r="B17" s="599">
        <v>10143</v>
      </c>
      <c r="C17" s="600">
        <v>4508</v>
      </c>
      <c r="D17" s="600">
        <v>5635</v>
      </c>
      <c r="E17" s="1166">
        <v>4.8817465130382054</v>
      </c>
      <c r="F17" s="599">
        <v>10287</v>
      </c>
      <c r="G17" s="600">
        <v>4452</v>
      </c>
      <c r="H17" s="600">
        <v>5835</v>
      </c>
      <c r="I17" s="1166">
        <v>4.7846511627906976</v>
      </c>
      <c r="J17" s="601">
        <v>12142</v>
      </c>
      <c r="K17" s="600">
        <v>5447</v>
      </c>
      <c r="L17" s="600">
        <v>6695</v>
      </c>
      <c r="M17" s="1175">
        <v>5.4524961043976523</v>
      </c>
      <c r="N17" s="601">
        <v>14919</v>
      </c>
      <c r="O17" s="600">
        <v>7162</v>
      </c>
      <c r="P17" s="600">
        <v>7757</v>
      </c>
      <c r="Q17" s="1166">
        <v>6.3</v>
      </c>
      <c r="R17" s="1178">
        <v>15916</v>
      </c>
      <c r="S17" s="1180">
        <v>7519</v>
      </c>
      <c r="T17" s="1180">
        <v>8397</v>
      </c>
      <c r="U17" s="1166">
        <v>6.6</v>
      </c>
      <c r="V17" s="599">
        <v>14457</v>
      </c>
      <c r="W17" s="600">
        <v>6800</v>
      </c>
      <c r="X17" s="600">
        <v>7657</v>
      </c>
      <c r="Y17" s="1175">
        <v>5.9</v>
      </c>
    </row>
    <row r="18" spans="1:25" ht="33.950000000000003" customHeight="1">
      <c r="A18" s="261" t="s">
        <v>324</v>
      </c>
      <c r="B18" s="599">
        <v>9140</v>
      </c>
      <c r="C18" s="600">
        <v>4253</v>
      </c>
      <c r="D18" s="600">
        <v>4887</v>
      </c>
      <c r="E18" s="1166">
        <v>4.3990104632918463</v>
      </c>
      <c r="F18" s="599">
        <v>9657</v>
      </c>
      <c r="G18" s="600">
        <v>4287</v>
      </c>
      <c r="H18" s="600">
        <v>5370</v>
      </c>
      <c r="I18" s="1166">
        <v>4.4916279069767446</v>
      </c>
      <c r="J18" s="601">
        <v>9914</v>
      </c>
      <c r="K18" s="600">
        <v>4286</v>
      </c>
      <c r="L18" s="600">
        <v>5628</v>
      </c>
      <c r="M18" s="1175">
        <v>4.4519886657056764</v>
      </c>
      <c r="N18" s="601">
        <v>11885</v>
      </c>
      <c r="O18" s="600">
        <v>5277</v>
      </c>
      <c r="P18" s="600">
        <v>6608</v>
      </c>
      <c r="Q18" s="1166">
        <v>5</v>
      </c>
      <c r="R18" s="1178">
        <v>14536</v>
      </c>
      <c r="S18" s="1180">
        <v>6890</v>
      </c>
      <c r="T18" s="1180">
        <v>7646</v>
      </c>
      <c r="U18" s="1166">
        <v>6</v>
      </c>
      <c r="V18" s="599">
        <v>15398</v>
      </c>
      <c r="W18" s="600">
        <v>7189</v>
      </c>
      <c r="X18" s="600">
        <v>8209</v>
      </c>
      <c r="Y18" s="1175">
        <v>6.3</v>
      </c>
    </row>
    <row r="19" spans="1:25" ht="33.950000000000003" customHeight="1">
      <c r="A19" s="261" t="s">
        <v>323</v>
      </c>
      <c r="B19" s="599">
        <v>7830</v>
      </c>
      <c r="C19" s="600">
        <v>3743</v>
      </c>
      <c r="D19" s="600">
        <v>4087</v>
      </c>
      <c r="E19" s="1166">
        <v>3.7685177163648964</v>
      </c>
      <c r="F19" s="599">
        <v>8543</v>
      </c>
      <c r="G19" s="600">
        <v>3883</v>
      </c>
      <c r="H19" s="600">
        <v>4660</v>
      </c>
      <c r="I19" s="1166">
        <v>3.9734883720930232</v>
      </c>
      <c r="J19" s="601">
        <v>9278</v>
      </c>
      <c r="K19" s="600">
        <v>3991</v>
      </c>
      <c r="L19" s="600">
        <v>5287</v>
      </c>
      <c r="M19" s="1175">
        <v>4.1663860036733178</v>
      </c>
      <c r="N19" s="601">
        <v>9560</v>
      </c>
      <c r="O19" s="600">
        <v>4064</v>
      </c>
      <c r="P19" s="600">
        <v>5496</v>
      </c>
      <c r="Q19" s="1166">
        <v>4.0999999999999996</v>
      </c>
      <c r="R19" s="1178">
        <v>11447</v>
      </c>
      <c r="S19" s="1180">
        <v>5017</v>
      </c>
      <c r="T19" s="1180">
        <v>6430</v>
      </c>
      <c r="U19" s="1166">
        <v>4.7</v>
      </c>
      <c r="V19" s="599">
        <v>13955</v>
      </c>
      <c r="W19" s="600">
        <v>6523</v>
      </c>
      <c r="X19" s="600">
        <v>7432</v>
      </c>
      <c r="Y19" s="1175">
        <v>5.7</v>
      </c>
    </row>
    <row r="20" spans="1:25" ht="33.950000000000003" customHeight="1">
      <c r="A20" s="261" t="s">
        <v>322</v>
      </c>
      <c r="B20" s="599">
        <v>6354</v>
      </c>
      <c r="C20" s="600">
        <v>2934</v>
      </c>
      <c r="D20" s="600">
        <v>3420</v>
      </c>
      <c r="E20" s="1166">
        <v>3.0581304686823181</v>
      </c>
      <c r="F20" s="599">
        <v>7030</v>
      </c>
      <c r="G20" s="600">
        <v>3247</v>
      </c>
      <c r="H20" s="600">
        <v>3783</v>
      </c>
      <c r="I20" s="1166">
        <v>3.2697674418604654</v>
      </c>
      <c r="J20" s="601">
        <v>7862</v>
      </c>
      <c r="K20" s="600">
        <v>3452</v>
      </c>
      <c r="L20" s="600">
        <v>4410</v>
      </c>
      <c r="M20" s="1175">
        <v>3.5305159259408949</v>
      </c>
      <c r="N20" s="601">
        <v>8673</v>
      </c>
      <c r="O20" s="600">
        <v>3642</v>
      </c>
      <c r="P20" s="600">
        <v>5031</v>
      </c>
      <c r="Q20" s="1166">
        <v>3.7</v>
      </c>
      <c r="R20" s="1178">
        <v>8940</v>
      </c>
      <c r="S20" s="1180">
        <v>3680</v>
      </c>
      <c r="T20" s="1180">
        <v>5260</v>
      </c>
      <c r="U20" s="1166">
        <v>3.7</v>
      </c>
      <c r="V20" s="599">
        <v>10780</v>
      </c>
      <c r="W20" s="600">
        <v>4614</v>
      </c>
      <c r="X20" s="600">
        <v>6166</v>
      </c>
      <c r="Y20" s="1175">
        <v>4.4000000000000004</v>
      </c>
    </row>
    <row r="21" spans="1:25" ht="33.950000000000003" customHeight="1">
      <c r="A21" s="261" t="s">
        <v>321</v>
      </c>
      <c r="B21" s="599">
        <v>4182</v>
      </c>
      <c r="C21" s="600">
        <v>1883</v>
      </c>
      <c r="D21" s="600">
        <v>2299</v>
      </c>
      <c r="E21" s="1166">
        <v>2.0127638684339715</v>
      </c>
      <c r="F21" s="599">
        <v>5262</v>
      </c>
      <c r="G21" s="600">
        <v>2317</v>
      </c>
      <c r="H21" s="600">
        <v>2945</v>
      </c>
      <c r="I21" s="1166">
        <v>2.4474418604651165</v>
      </c>
      <c r="J21" s="601">
        <v>6118</v>
      </c>
      <c r="K21" s="600">
        <v>2676</v>
      </c>
      <c r="L21" s="600">
        <v>3442</v>
      </c>
      <c r="M21" s="1175">
        <v>2.747353909298702</v>
      </c>
      <c r="N21" s="601">
        <v>6996</v>
      </c>
      <c r="O21" s="600">
        <v>2944</v>
      </c>
      <c r="P21" s="600">
        <v>4052</v>
      </c>
      <c r="Q21" s="1166">
        <v>3</v>
      </c>
      <c r="R21" s="1178">
        <v>7774</v>
      </c>
      <c r="S21" s="1180">
        <v>3140</v>
      </c>
      <c r="T21" s="1180">
        <v>4634</v>
      </c>
      <c r="U21" s="1166">
        <v>3.2</v>
      </c>
      <c r="V21" s="599">
        <v>8172</v>
      </c>
      <c r="W21" s="600">
        <v>3209</v>
      </c>
      <c r="X21" s="600">
        <v>4963</v>
      </c>
      <c r="Y21" s="1175">
        <v>3.4</v>
      </c>
    </row>
    <row r="22" spans="1:25" ht="33.950000000000003" customHeight="1">
      <c r="A22" s="261" t="s">
        <v>320</v>
      </c>
      <c r="B22" s="599">
        <v>2593</v>
      </c>
      <c r="C22" s="600">
        <v>1093</v>
      </c>
      <c r="D22" s="600">
        <v>1500</v>
      </c>
      <c r="E22" s="1166">
        <v>1.2479906051767786</v>
      </c>
      <c r="F22" s="599">
        <v>3085</v>
      </c>
      <c r="G22" s="600">
        <v>1304</v>
      </c>
      <c r="H22" s="600">
        <v>1781</v>
      </c>
      <c r="I22" s="1166">
        <v>1.4348837209302325</v>
      </c>
      <c r="J22" s="601">
        <v>4132</v>
      </c>
      <c r="K22" s="600">
        <v>1700</v>
      </c>
      <c r="L22" s="600">
        <v>2432</v>
      </c>
      <c r="M22" s="1175">
        <v>1.8555191816316172</v>
      </c>
      <c r="N22" s="601">
        <v>4904</v>
      </c>
      <c r="O22" s="600">
        <v>1999</v>
      </c>
      <c r="P22" s="600">
        <v>2905</v>
      </c>
      <c r="Q22" s="1166">
        <v>2.1</v>
      </c>
      <c r="R22" s="1178">
        <v>5758</v>
      </c>
      <c r="S22" s="1180">
        <v>2268</v>
      </c>
      <c r="T22" s="1180">
        <v>3490</v>
      </c>
      <c r="U22" s="1166">
        <v>2.4</v>
      </c>
      <c r="V22" s="599">
        <v>6596</v>
      </c>
      <c r="W22" s="600">
        <v>2470</v>
      </c>
      <c r="X22" s="600">
        <v>4126</v>
      </c>
      <c r="Y22" s="1175">
        <v>2.7</v>
      </c>
    </row>
    <row r="23" spans="1:25" ht="33.950000000000003" customHeight="1">
      <c r="A23" s="261" t="s">
        <v>319</v>
      </c>
      <c r="B23" s="599">
        <v>1338</v>
      </c>
      <c r="C23" s="600">
        <v>484</v>
      </c>
      <c r="D23" s="600">
        <v>854</v>
      </c>
      <c r="E23" s="1166">
        <v>0.64396892777729642</v>
      </c>
      <c r="F23" s="599">
        <v>1624</v>
      </c>
      <c r="G23" s="600">
        <v>593</v>
      </c>
      <c r="H23" s="600">
        <v>1031</v>
      </c>
      <c r="I23" s="1166">
        <v>0.75534883720930235</v>
      </c>
      <c r="J23" s="601">
        <v>2008</v>
      </c>
      <c r="K23" s="600">
        <v>775</v>
      </c>
      <c r="L23" s="600">
        <v>1233</v>
      </c>
      <c r="M23" s="1175">
        <v>0.90171406503298346</v>
      </c>
      <c r="N23" s="601">
        <v>2798</v>
      </c>
      <c r="O23" s="600">
        <v>1039</v>
      </c>
      <c r="P23" s="600">
        <v>1759</v>
      </c>
      <c r="Q23" s="1166">
        <v>1.2</v>
      </c>
      <c r="R23" s="1178">
        <v>3471</v>
      </c>
      <c r="S23" s="1180">
        <v>1283</v>
      </c>
      <c r="T23" s="1180">
        <v>2188</v>
      </c>
      <c r="U23" s="1166">
        <v>1.4</v>
      </c>
      <c r="V23" s="599">
        <v>4337</v>
      </c>
      <c r="W23" s="600">
        <v>1528</v>
      </c>
      <c r="X23" s="600">
        <v>2809</v>
      </c>
      <c r="Y23" s="1175">
        <v>1.8</v>
      </c>
    </row>
    <row r="24" spans="1:25" ht="33.950000000000003" customHeight="1">
      <c r="A24" s="261" t="s">
        <v>318</v>
      </c>
      <c r="B24" s="599">
        <v>472</v>
      </c>
      <c r="C24" s="600">
        <v>158</v>
      </c>
      <c r="D24" s="600">
        <v>314</v>
      </c>
      <c r="E24" s="1166">
        <v>0.22716990576299251</v>
      </c>
      <c r="F24" s="599">
        <v>555</v>
      </c>
      <c r="G24" s="600">
        <v>173</v>
      </c>
      <c r="H24" s="600">
        <v>382</v>
      </c>
      <c r="I24" s="1166">
        <v>0.25813953488372093</v>
      </c>
      <c r="J24" s="601">
        <v>776</v>
      </c>
      <c r="K24" s="600">
        <v>268</v>
      </c>
      <c r="L24" s="600">
        <v>508</v>
      </c>
      <c r="M24" s="1175">
        <v>0.34847117254262711</v>
      </c>
      <c r="N24" s="601">
        <v>1107</v>
      </c>
      <c r="O24" s="600">
        <v>373</v>
      </c>
      <c r="P24" s="600">
        <v>734</v>
      </c>
      <c r="Q24" s="1166">
        <v>0.5</v>
      </c>
      <c r="R24" s="1178">
        <v>1562</v>
      </c>
      <c r="S24" s="1180">
        <v>493</v>
      </c>
      <c r="T24" s="1180">
        <v>1069</v>
      </c>
      <c r="U24" s="1166">
        <v>0.6</v>
      </c>
      <c r="V24" s="599">
        <v>2135</v>
      </c>
      <c r="W24" s="600">
        <v>710</v>
      </c>
      <c r="X24" s="600">
        <v>1425</v>
      </c>
      <c r="Y24" s="1175">
        <v>0.9</v>
      </c>
    </row>
    <row r="25" spans="1:25" ht="33.950000000000003" customHeight="1">
      <c r="A25" s="261" t="s">
        <v>317</v>
      </c>
      <c r="B25" s="599">
        <v>99</v>
      </c>
      <c r="C25" s="600">
        <v>27</v>
      </c>
      <c r="D25" s="600">
        <v>72</v>
      </c>
      <c r="E25" s="1166">
        <v>4.7647925149441217E-2</v>
      </c>
      <c r="F25" s="599">
        <v>138</v>
      </c>
      <c r="G25" s="600">
        <v>46</v>
      </c>
      <c r="H25" s="600">
        <v>92</v>
      </c>
      <c r="I25" s="1166">
        <v>6.4186046511627917E-2</v>
      </c>
      <c r="J25" s="601">
        <v>190</v>
      </c>
      <c r="K25" s="600">
        <v>46</v>
      </c>
      <c r="L25" s="600">
        <v>144</v>
      </c>
      <c r="M25" s="1175">
        <v>8.5321549978220543E-2</v>
      </c>
      <c r="N25" s="601">
        <v>267</v>
      </c>
      <c r="O25" s="600">
        <v>78</v>
      </c>
      <c r="P25" s="600">
        <v>189</v>
      </c>
      <c r="Q25" s="1166">
        <v>0.1</v>
      </c>
      <c r="R25" s="1178">
        <v>394</v>
      </c>
      <c r="S25" s="1180">
        <v>117</v>
      </c>
      <c r="T25" s="1180">
        <v>277</v>
      </c>
      <c r="U25" s="1166">
        <v>0.2</v>
      </c>
      <c r="V25" s="599">
        <v>653</v>
      </c>
      <c r="W25" s="600">
        <v>162</v>
      </c>
      <c r="X25" s="600">
        <v>491</v>
      </c>
      <c r="Y25" s="1175">
        <v>0.3</v>
      </c>
    </row>
    <row r="26" spans="1:25" ht="33.950000000000003" customHeight="1">
      <c r="A26" s="261" t="s">
        <v>316</v>
      </c>
      <c r="B26" s="599">
        <v>12</v>
      </c>
      <c r="C26" s="1169">
        <v>2</v>
      </c>
      <c r="D26" s="600">
        <v>10</v>
      </c>
      <c r="E26" s="1166">
        <v>5.7755060787201473E-3</v>
      </c>
      <c r="F26" s="599">
        <v>14</v>
      </c>
      <c r="G26" s="1169">
        <v>6</v>
      </c>
      <c r="H26" s="600">
        <v>8</v>
      </c>
      <c r="I26" s="1166">
        <v>6.5116279069767436E-3</v>
      </c>
      <c r="J26" s="601">
        <v>30</v>
      </c>
      <c r="K26" s="600">
        <v>8</v>
      </c>
      <c r="L26" s="600">
        <v>22</v>
      </c>
      <c r="M26" s="1175">
        <v>1.3471823680771667E-2</v>
      </c>
      <c r="N26" s="601">
        <v>33</v>
      </c>
      <c r="O26" s="600">
        <v>12</v>
      </c>
      <c r="P26" s="600">
        <v>21</v>
      </c>
      <c r="Q26" s="1166">
        <v>0</v>
      </c>
      <c r="R26" s="1178">
        <v>51</v>
      </c>
      <c r="S26" s="1180">
        <v>21</v>
      </c>
      <c r="T26" s="1180">
        <v>30</v>
      </c>
      <c r="U26" s="1166">
        <v>0</v>
      </c>
      <c r="V26" s="599">
        <v>108</v>
      </c>
      <c r="W26" s="600">
        <v>25</v>
      </c>
      <c r="X26" s="600">
        <v>83</v>
      </c>
      <c r="Y26" s="1175">
        <v>0</v>
      </c>
    </row>
    <row r="27" spans="1:25" ht="33.950000000000003" customHeight="1">
      <c r="A27" s="261" t="s">
        <v>315</v>
      </c>
      <c r="B27" s="1163">
        <v>0</v>
      </c>
      <c r="C27" s="1169">
        <v>0</v>
      </c>
      <c r="D27" s="1169">
        <v>0</v>
      </c>
      <c r="E27" s="1166">
        <v>0</v>
      </c>
      <c r="F27" s="1163">
        <v>2</v>
      </c>
      <c r="G27" s="1169">
        <v>0</v>
      </c>
      <c r="H27" s="1169">
        <v>2</v>
      </c>
      <c r="I27" s="1166">
        <v>9.3023255813953483E-4</v>
      </c>
      <c r="J27" s="1172">
        <v>0</v>
      </c>
      <c r="K27" s="1169">
        <v>0</v>
      </c>
      <c r="L27" s="1169">
        <v>0</v>
      </c>
      <c r="M27" s="1175">
        <v>0</v>
      </c>
      <c r="N27" s="1172">
        <v>2</v>
      </c>
      <c r="O27" s="1169">
        <v>2</v>
      </c>
      <c r="P27" s="1169">
        <v>0</v>
      </c>
      <c r="Q27" s="1166">
        <v>0</v>
      </c>
      <c r="R27" s="1178">
        <v>7</v>
      </c>
      <c r="S27" s="1180">
        <v>1</v>
      </c>
      <c r="T27" s="1180">
        <v>6</v>
      </c>
      <c r="U27" s="1166">
        <v>0</v>
      </c>
      <c r="V27" s="599">
        <v>5</v>
      </c>
      <c r="W27" s="600">
        <v>1</v>
      </c>
      <c r="X27" s="1169">
        <v>4</v>
      </c>
      <c r="Y27" s="1175">
        <v>0</v>
      </c>
    </row>
    <row r="28" spans="1:25" ht="33.950000000000003" customHeight="1" thickBot="1">
      <c r="A28" s="262" t="s">
        <v>314</v>
      </c>
      <c r="B28" s="1164">
        <v>0</v>
      </c>
      <c r="C28" s="1170">
        <v>0</v>
      </c>
      <c r="D28" s="1170">
        <v>0</v>
      </c>
      <c r="E28" s="1167">
        <v>0</v>
      </c>
      <c r="F28" s="1164">
        <v>0</v>
      </c>
      <c r="G28" s="1170">
        <v>0</v>
      </c>
      <c r="H28" s="1170">
        <v>0</v>
      </c>
      <c r="I28" s="1167">
        <v>0</v>
      </c>
      <c r="J28" s="1173">
        <v>6</v>
      </c>
      <c r="K28" s="1170">
        <v>5</v>
      </c>
      <c r="L28" s="1170">
        <v>1</v>
      </c>
      <c r="M28" s="1176">
        <v>2.2453039467952777E-3</v>
      </c>
      <c r="N28" s="1173">
        <v>15</v>
      </c>
      <c r="O28" s="1170">
        <v>10</v>
      </c>
      <c r="P28" s="1170">
        <v>5</v>
      </c>
      <c r="Q28" s="1167">
        <v>0</v>
      </c>
      <c r="R28" s="1179">
        <v>8</v>
      </c>
      <c r="S28" s="1181">
        <v>5</v>
      </c>
      <c r="T28" s="1181">
        <v>3</v>
      </c>
      <c r="U28" s="1167">
        <v>0</v>
      </c>
      <c r="V28" s="606">
        <v>189</v>
      </c>
      <c r="W28" s="607">
        <v>128</v>
      </c>
      <c r="X28" s="607">
        <v>61</v>
      </c>
      <c r="Y28" s="1176">
        <v>0.1</v>
      </c>
    </row>
    <row r="29" spans="1:25" ht="13.5" customHeight="1">
      <c r="Y29" s="46"/>
    </row>
    <row r="30" spans="1:25">
      <c r="Y30" s="46"/>
    </row>
    <row r="31" spans="1:25">
      <c r="Y31" s="46"/>
    </row>
  </sheetData>
  <mergeCells count="10">
    <mergeCell ref="A2:M2"/>
    <mergeCell ref="K3:M3"/>
    <mergeCell ref="B4:E4"/>
    <mergeCell ref="F4:I4"/>
    <mergeCell ref="V4:Y4"/>
    <mergeCell ref="R4:U4"/>
    <mergeCell ref="A4:A5"/>
    <mergeCell ref="J4:M4"/>
    <mergeCell ref="N4:Q4"/>
    <mergeCell ref="N2:Z2"/>
  </mergeCells>
  <phoneticPr fontId="7"/>
  <pageMargins left="0.59055118110236227" right="0.59055118110236227" top="0.78740157480314965" bottom="0.78740157480314965" header="0.59055118110236227" footer="0.59055118110236227"/>
  <pageSetup paperSize="9" scale="82" fitToWidth="2" orientation="portrait" r:id="rId1"/>
  <headerFooter alignWithMargins="0"/>
  <colBreaks count="1" manualBreakCount="1">
    <brk id="13" max="2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29"/>
  <sheetViews>
    <sheetView showGridLines="0" zoomScale="85" zoomScaleNormal="85" zoomScaleSheetLayoutView="100" workbookViewId="0">
      <selection activeCell="N2" sqref="N2:Z29"/>
    </sheetView>
  </sheetViews>
  <sheetFormatPr defaultColWidth="9" defaultRowHeight="11.25"/>
  <cols>
    <col min="1" max="1" width="10.625" style="91" customWidth="1"/>
    <col min="2" max="4" width="8.875" style="91" customWidth="1"/>
    <col min="5" max="5" width="6.625" style="91" customWidth="1"/>
    <col min="6" max="8" width="8.875" style="91" customWidth="1"/>
    <col min="9" max="9" width="6.625" style="41" customWidth="1"/>
    <col min="10" max="12" width="8.875" style="91" customWidth="1"/>
    <col min="13" max="13" width="6.625" style="91" customWidth="1"/>
    <col min="14" max="16" width="8.875" style="91" customWidth="1"/>
    <col min="17" max="17" width="6.625" style="41" customWidth="1"/>
    <col min="18" max="20" width="8.875" style="91" customWidth="1"/>
    <col min="21" max="21" width="6.625" style="41" customWidth="1"/>
    <col min="22" max="24" width="8.875" style="91" customWidth="1"/>
    <col min="25" max="25" width="6.625" style="41" customWidth="1"/>
    <col min="26" max="26" width="10.625" style="91" customWidth="1"/>
    <col min="27" max="16384" width="9" style="91"/>
  </cols>
  <sheetData>
    <row r="1" spans="1:26" s="32" customFormat="1" ht="30" customHeight="1">
      <c r="I1" s="35"/>
      <c r="Q1" s="35"/>
      <c r="U1" s="35"/>
      <c r="Y1" s="35"/>
    </row>
    <row r="2" spans="1:26" ht="22.5" customHeight="1">
      <c r="A2" s="1690" t="s">
        <v>2133</v>
      </c>
      <c r="B2" s="1690"/>
      <c r="C2" s="1690"/>
      <c r="D2" s="1690"/>
      <c r="E2" s="1690"/>
      <c r="F2" s="1690"/>
      <c r="G2" s="1690"/>
      <c r="H2" s="1690"/>
      <c r="I2" s="1690"/>
      <c r="J2" s="1690"/>
      <c r="K2" s="1690"/>
      <c r="L2" s="1690"/>
      <c r="M2" s="1690"/>
      <c r="N2" s="1656" t="s">
        <v>2015</v>
      </c>
      <c r="O2" s="1656"/>
      <c r="P2" s="1656"/>
      <c r="Q2" s="1656"/>
      <c r="R2" s="1656"/>
      <c r="S2" s="1656"/>
      <c r="T2" s="1656"/>
      <c r="U2" s="1656"/>
      <c r="V2" s="1656"/>
      <c r="W2" s="1656"/>
      <c r="X2" s="1656"/>
      <c r="Y2" s="1656"/>
      <c r="Z2" s="1656"/>
    </row>
    <row r="3" spans="1:26" ht="13.5" customHeight="1" thickBot="1">
      <c r="A3" s="232"/>
      <c r="B3" s="232"/>
      <c r="C3" s="232"/>
      <c r="D3" s="232"/>
      <c r="E3" s="232"/>
      <c r="F3" s="232"/>
      <c r="G3" s="1740"/>
      <c r="H3" s="1740"/>
      <c r="I3" s="1740"/>
      <c r="J3" s="232"/>
      <c r="K3" s="232"/>
      <c r="L3" s="232"/>
      <c r="M3" s="233"/>
      <c r="N3" s="232"/>
      <c r="O3" s="232"/>
      <c r="P3" s="232"/>
      <c r="Q3" s="256"/>
      <c r="R3" s="232"/>
      <c r="S3" s="232"/>
      <c r="T3" s="232"/>
      <c r="U3" s="256"/>
      <c r="V3" s="232"/>
      <c r="W3" s="1740"/>
      <c r="X3" s="1740"/>
      <c r="Y3" s="1740"/>
    </row>
    <row r="4" spans="1:26" ht="33.950000000000003" customHeight="1">
      <c r="A4" s="1742" t="s">
        <v>342</v>
      </c>
      <c r="B4" s="1730" t="s">
        <v>346</v>
      </c>
      <c r="C4" s="1676"/>
      <c r="D4" s="1676"/>
      <c r="E4" s="1741"/>
      <c r="F4" s="1676" t="s">
        <v>345</v>
      </c>
      <c r="G4" s="1676"/>
      <c r="H4" s="1676"/>
      <c r="I4" s="1741"/>
      <c r="J4" s="1730" t="s">
        <v>344</v>
      </c>
      <c r="K4" s="1676"/>
      <c r="L4" s="1676"/>
      <c r="M4" s="1676"/>
      <c r="N4" s="1676" t="s">
        <v>343</v>
      </c>
      <c r="O4" s="1676"/>
      <c r="P4" s="1676"/>
      <c r="Q4" s="1741"/>
      <c r="R4" s="1676" t="s">
        <v>861</v>
      </c>
      <c r="S4" s="1676"/>
      <c r="T4" s="1676"/>
      <c r="U4" s="1741"/>
      <c r="V4" s="1676" t="s">
        <v>1878</v>
      </c>
      <c r="W4" s="1676"/>
      <c r="X4" s="1676"/>
      <c r="Y4" s="1676"/>
    </row>
    <row r="5" spans="1:26" ht="33.950000000000003" customHeight="1">
      <c r="A5" s="1726"/>
      <c r="B5" s="1160" t="s">
        <v>56</v>
      </c>
      <c r="C5" s="202" t="s">
        <v>5</v>
      </c>
      <c r="D5" s="202" t="s">
        <v>6</v>
      </c>
      <c r="E5" s="1161" t="s">
        <v>337</v>
      </c>
      <c r="F5" s="1162" t="s">
        <v>56</v>
      </c>
      <c r="G5" s="202" t="s">
        <v>5</v>
      </c>
      <c r="H5" s="202" t="s">
        <v>6</v>
      </c>
      <c r="I5" s="1161" t="s">
        <v>337</v>
      </c>
      <c r="J5" s="1162" t="s">
        <v>56</v>
      </c>
      <c r="K5" s="202" t="s">
        <v>5</v>
      </c>
      <c r="L5" s="202" t="s">
        <v>6</v>
      </c>
      <c r="M5" s="1162" t="s">
        <v>337</v>
      </c>
      <c r="N5" s="1162" t="s">
        <v>56</v>
      </c>
      <c r="O5" s="202" t="s">
        <v>5</v>
      </c>
      <c r="P5" s="202" t="s">
        <v>6</v>
      </c>
      <c r="Q5" s="458" t="s">
        <v>337</v>
      </c>
      <c r="R5" s="1162" t="s">
        <v>56</v>
      </c>
      <c r="S5" s="202" t="s">
        <v>5</v>
      </c>
      <c r="T5" s="202" t="s">
        <v>6</v>
      </c>
      <c r="U5" s="458" t="s">
        <v>337</v>
      </c>
      <c r="V5" s="1162" t="s">
        <v>56</v>
      </c>
      <c r="W5" s="202" t="s">
        <v>5</v>
      </c>
      <c r="X5" s="202" t="s">
        <v>6</v>
      </c>
      <c r="Y5" s="1162" t="s">
        <v>337</v>
      </c>
    </row>
    <row r="6" spans="1:26" ht="33.950000000000003" customHeight="1">
      <c r="A6" s="259" t="s">
        <v>336</v>
      </c>
      <c r="B6" s="779">
        <v>246674</v>
      </c>
      <c r="C6" s="1168">
        <v>117165</v>
      </c>
      <c r="D6" s="1168">
        <v>129509</v>
      </c>
      <c r="E6" s="1183">
        <v>100</v>
      </c>
      <c r="F6" s="1171">
        <v>243076</v>
      </c>
      <c r="G6" s="1168">
        <v>115357</v>
      </c>
      <c r="H6" s="1168">
        <v>127719</v>
      </c>
      <c r="I6" s="1177">
        <v>100</v>
      </c>
      <c r="J6" s="1171">
        <v>241361</v>
      </c>
      <c r="K6" s="1168">
        <v>114390</v>
      </c>
      <c r="L6" s="1168">
        <v>126971</v>
      </c>
      <c r="M6" s="1174">
        <v>100</v>
      </c>
      <c r="N6" s="1171">
        <v>237506</v>
      </c>
      <c r="O6" s="1168">
        <v>112173</v>
      </c>
      <c r="P6" s="1168">
        <v>125333</v>
      </c>
      <c r="Q6" s="1177">
        <v>100</v>
      </c>
      <c r="R6" s="1171">
        <v>236372</v>
      </c>
      <c r="S6" s="1168">
        <v>111453</v>
      </c>
      <c r="T6" s="1168">
        <v>124919</v>
      </c>
      <c r="U6" s="1184">
        <v>100</v>
      </c>
      <c r="V6" s="1171">
        <v>233301</v>
      </c>
      <c r="W6" s="1168">
        <v>110191</v>
      </c>
      <c r="X6" s="1168">
        <v>123110</v>
      </c>
      <c r="Y6" s="1188">
        <v>100</v>
      </c>
    </row>
    <row r="7" spans="1:26" ht="33.950000000000003" customHeight="1">
      <c r="A7" s="261" t="s">
        <v>335</v>
      </c>
      <c r="B7" s="599">
        <v>13082</v>
      </c>
      <c r="C7" s="600">
        <v>6814</v>
      </c>
      <c r="D7" s="600">
        <v>6268</v>
      </c>
      <c r="E7" s="1166">
        <v>5.3</v>
      </c>
      <c r="F7" s="601">
        <v>12235</v>
      </c>
      <c r="G7" s="600">
        <v>6178</v>
      </c>
      <c r="H7" s="600">
        <v>6057</v>
      </c>
      <c r="I7" s="1166">
        <v>5</v>
      </c>
      <c r="J7" s="601">
        <v>11257</v>
      </c>
      <c r="K7" s="600">
        <v>5707</v>
      </c>
      <c r="L7" s="600">
        <v>5550</v>
      </c>
      <c r="M7" s="1175">
        <v>4.7</v>
      </c>
      <c r="N7" s="601">
        <v>10322</v>
      </c>
      <c r="O7" s="600">
        <v>5228</v>
      </c>
      <c r="P7" s="600">
        <v>5094</v>
      </c>
      <c r="Q7" s="270">
        <v>4.3</v>
      </c>
      <c r="R7" s="601">
        <v>10344</v>
      </c>
      <c r="S7" s="600">
        <v>5392</v>
      </c>
      <c r="T7" s="600">
        <v>4952</v>
      </c>
      <c r="U7" s="1185">
        <v>4.4000000000000004</v>
      </c>
      <c r="V7" s="601">
        <v>9001</v>
      </c>
      <c r="W7" s="600">
        <v>4591</v>
      </c>
      <c r="X7" s="600">
        <v>4410</v>
      </c>
      <c r="Y7" s="1189">
        <v>3.5821622938835187</v>
      </c>
    </row>
    <row r="8" spans="1:26" ht="33.950000000000003" customHeight="1">
      <c r="A8" s="261" t="s">
        <v>334</v>
      </c>
      <c r="B8" s="599">
        <v>14124</v>
      </c>
      <c r="C8" s="600">
        <v>7185</v>
      </c>
      <c r="D8" s="600">
        <v>6939</v>
      </c>
      <c r="E8" s="1166">
        <v>5.7</v>
      </c>
      <c r="F8" s="601">
        <v>12737</v>
      </c>
      <c r="G8" s="600">
        <v>6630</v>
      </c>
      <c r="H8" s="600">
        <v>6107</v>
      </c>
      <c r="I8" s="1166">
        <v>5.2</v>
      </c>
      <c r="J8" s="601">
        <v>12217</v>
      </c>
      <c r="K8" s="600">
        <v>6207</v>
      </c>
      <c r="L8" s="600">
        <v>6010</v>
      </c>
      <c r="M8" s="1175">
        <v>5.0999999999999996</v>
      </c>
      <c r="N8" s="601">
        <v>11128</v>
      </c>
      <c r="O8" s="600">
        <v>5652</v>
      </c>
      <c r="P8" s="600">
        <v>5476</v>
      </c>
      <c r="Q8" s="270">
        <v>4.7</v>
      </c>
      <c r="R8" s="601">
        <v>10538</v>
      </c>
      <c r="S8" s="600">
        <v>5303</v>
      </c>
      <c r="T8" s="600">
        <v>5235</v>
      </c>
      <c r="U8" s="1186">
        <v>4.5</v>
      </c>
      <c r="V8" s="601">
        <v>10418</v>
      </c>
      <c r="W8" s="600">
        <v>5372</v>
      </c>
      <c r="X8" s="600">
        <v>5046</v>
      </c>
      <c r="Y8" s="1189">
        <v>4.0987734546340668</v>
      </c>
    </row>
    <row r="9" spans="1:26" ht="33.950000000000003" customHeight="1">
      <c r="A9" s="261" t="s">
        <v>333</v>
      </c>
      <c r="B9" s="599">
        <v>16346</v>
      </c>
      <c r="C9" s="600">
        <v>8431</v>
      </c>
      <c r="D9" s="600">
        <v>7915</v>
      </c>
      <c r="E9" s="1166">
        <v>6.6</v>
      </c>
      <c r="F9" s="601">
        <v>14240</v>
      </c>
      <c r="G9" s="600">
        <v>7398</v>
      </c>
      <c r="H9" s="600">
        <v>6842</v>
      </c>
      <c r="I9" s="1166">
        <v>5.9</v>
      </c>
      <c r="J9" s="601">
        <v>13028</v>
      </c>
      <c r="K9" s="600">
        <v>6916</v>
      </c>
      <c r="L9" s="600">
        <v>6112</v>
      </c>
      <c r="M9" s="1175">
        <v>5.4</v>
      </c>
      <c r="N9" s="601">
        <v>12312</v>
      </c>
      <c r="O9" s="600">
        <v>6329</v>
      </c>
      <c r="P9" s="600">
        <v>5983</v>
      </c>
      <c r="Q9" s="270">
        <v>5.2</v>
      </c>
      <c r="R9" s="1171">
        <v>11442</v>
      </c>
      <c r="S9" s="1168">
        <v>5838</v>
      </c>
      <c r="T9" s="1168">
        <v>5604</v>
      </c>
      <c r="U9" s="1186">
        <v>4.8</v>
      </c>
      <c r="V9" s="1171">
        <v>10645</v>
      </c>
      <c r="W9" s="1168">
        <v>5411</v>
      </c>
      <c r="X9" s="1168">
        <v>5234</v>
      </c>
      <c r="Y9" s="1189">
        <v>4.2514824141012104</v>
      </c>
    </row>
    <row r="10" spans="1:26" ht="33.950000000000003" customHeight="1">
      <c r="A10" s="261" t="s">
        <v>332</v>
      </c>
      <c r="B10" s="599">
        <v>18571</v>
      </c>
      <c r="C10" s="600">
        <v>9525</v>
      </c>
      <c r="D10" s="600">
        <v>9046</v>
      </c>
      <c r="E10" s="1166">
        <v>7.5</v>
      </c>
      <c r="F10" s="601">
        <v>16641</v>
      </c>
      <c r="G10" s="600">
        <v>8615</v>
      </c>
      <c r="H10" s="600">
        <v>8026</v>
      </c>
      <c r="I10" s="1166">
        <v>6.8</v>
      </c>
      <c r="J10" s="601">
        <v>14607</v>
      </c>
      <c r="K10" s="600">
        <v>7535</v>
      </c>
      <c r="L10" s="600">
        <v>7072</v>
      </c>
      <c r="M10" s="1175">
        <v>6.1</v>
      </c>
      <c r="N10" s="601">
        <v>13151</v>
      </c>
      <c r="O10" s="600">
        <v>6855</v>
      </c>
      <c r="P10" s="600">
        <v>6296</v>
      </c>
      <c r="Q10" s="270">
        <v>5.5</v>
      </c>
      <c r="R10" s="601">
        <v>12807</v>
      </c>
      <c r="S10" s="600">
        <v>6507</v>
      </c>
      <c r="T10" s="600">
        <v>6300</v>
      </c>
      <c r="U10" s="1186">
        <v>5.4</v>
      </c>
      <c r="V10" s="601">
        <v>11632</v>
      </c>
      <c r="W10" s="600">
        <v>5887</v>
      </c>
      <c r="X10" s="600">
        <v>5745</v>
      </c>
      <c r="Y10" s="1190">
        <v>4.6665583624400941</v>
      </c>
    </row>
    <row r="11" spans="1:26" ht="33.950000000000003" customHeight="1">
      <c r="A11" s="261" t="s">
        <v>331</v>
      </c>
      <c r="B11" s="599">
        <v>18528</v>
      </c>
      <c r="C11" s="600">
        <v>9253</v>
      </c>
      <c r="D11" s="600">
        <v>9275</v>
      </c>
      <c r="E11" s="1166">
        <v>7.5</v>
      </c>
      <c r="F11" s="601">
        <v>16422</v>
      </c>
      <c r="G11" s="600">
        <v>8242</v>
      </c>
      <c r="H11" s="600">
        <v>8180</v>
      </c>
      <c r="I11" s="1166">
        <v>6.8</v>
      </c>
      <c r="J11" s="601">
        <v>15270</v>
      </c>
      <c r="K11" s="600">
        <v>7781</v>
      </c>
      <c r="L11" s="600">
        <v>7489</v>
      </c>
      <c r="M11" s="1175">
        <v>6.3</v>
      </c>
      <c r="N11" s="601">
        <v>12587</v>
      </c>
      <c r="O11" s="600">
        <v>6227</v>
      </c>
      <c r="P11" s="600">
        <v>6360</v>
      </c>
      <c r="Q11" s="270">
        <v>5.3</v>
      </c>
      <c r="R11" s="601">
        <v>12107</v>
      </c>
      <c r="S11" s="600">
        <v>6033</v>
      </c>
      <c r="T11" s="600">
        <v>6074</v>
      </c>
      <c r="U11" s="1185">
        <v>5.0999999999999996</v>
      </c>
      <c r="V11" s="601">
        <v>10884</v>
      </c>
      <c r="W11" s="600">
        <v>5373</v>
      </c>
      <c r="X11" s="600">
        <v>5511</v>
      </c>
      <c r="Y11" s="1189">
        <v>4.4764844448054584</v>
      </c>
    </row>
    <row r="12" spans="1:26" ht="33.950000000000003" customHeight="1">
      <c r="A12" s="261" t="s">
        <v>330</v>
      </c>
      <c r="B12" s="599">
        <v>15506</v>
      </c>
      <c r="C12" s="600">
        <v>7355</v>
      </c>
      <c r="D12" s="600">
        <v>8151</v>
      </c>
      <c r="E12" s="1166">
        <v>6.3</v>
      </c>
      <c r="F12" s="601">
        <v>16459</v>
      </c>
      <c r="G12" s="600">
        <v>8057</v>
      </c>
      <c r="H12" s="600">
        <v>8402</v>
      </c>
      <c r="I12" s="1166">
        <v>6.8</v>
      </c>
      <c r="J12" s="601">
        <v>14766</v>
      </c>
      <c r="K12" s="600">
        <v>7290</v>
      </c>
      <c r="L12" s="600">
        <v>7476</v>
      </c>
      <c r="M12" s="1175">
        <v>6.1</v>
      </c>
      <c r="N12" s="601">
        <v>13300</v>
      </c>
      <c r="O12" s="600">
        <v>6555</v>
      </c>
      <c r="P12" s="600">
        <v>6745</v>
      </c>
      <c r="Q12" s="270">
        <v>5.6</v>
      </c>
      <c r="R12" s="601">
        <v>11616</v>
      </c>
      <c r="S12" s="600">
        <v>5641</v>
      </c>
      <c r="T12" s="600">
        <v>5975</v>
      </c>
      <c r="U12" s="1186">
        <v>4.9000000000000004</v>
      </c>
      <c r="V12" s="601">
        <v>9946</v>
      </c>
      <c r="W12" s="600">
        <v>4900</v>
      </c>
      <c r="X12" s="600">
        <v>5046</v>
      </c>
      <c r="Y12" s="1190">
        <v>4.0987734546340668</v>
      </c>
    </row>
    <row r="13" spans="1:26" ht="33.950000000000003" customHeight="1">
      <c r="A13" s="261" t="s">
        <v>329</v>
      </c>
      <c r="B13" s="599">
        <v>15296</v>
      </c>
      <c r="C13" s="600">
        <v>7306</v>
      </c>
      <c r="D13" s="600">
        <v>7990</v>
      </c>
      <c r="E13" s="1166">
        <v>6.2</v>
      </c>
      <c r="F13" s="601">
        <v>14917</v>
      </c>
      <c r="G13" s="600">
        <v>7184</v>
      </c>
      <c r="H13" s="600">
        <v>7733</v>
      </c>
      <c r="I13" s="1166">
        <v>6.1</v>
      </c>
      <c r="J13" s="601">
        <v>16134</v>
      </c>
      <c r="K13" s="600">
        <v>7865</v>
      </c>
      <c r="L13" s="600">
        <v>8269</v>
      </c>
      <c r="M13" s="1175">
        <v>6.7</v>
      </c>
      <c r="N13" s="601">
        <v>14305</v>
      </c>
      <c r="O13" s="600">
        <v>6994</v>
      </c>
      <c r="P13" s="600">
        <v>7311</v>
      </c>
      <c r="Q13" s="270">
        <v>6</v>
      </c>
      <c r="R13" s="601">
        <v>13374</v>
      </c>
      <c r="S13" s="600">
        <v>6535</v>
      </c>
      <c r="T13" s="600">
        <v>6839</v>
      </c>
      <c r="U13" s="1186">
        <v>5.7</v>
      </c>
      <c r="V13" s="601">
        <v>11027</v>
      </c>
      <c r="W13" s="600">
        <v>5347</v>
      </c>
      <c r="X13" s="600">
        <v>5680</v>
      </c>
      <c r="Y13" s="1190">
        <v>4.6137600519860289</v>
      </c>
    </row>
    <row r="14" spans="1:26" ht="33.950000000000003" customHeight="1">
      <c r="A14" s="261" t="s">
        <v>328</v>
      </c>
      <c r="B14" s="599">
        <v>15533</v>
      </c>
      <c r="C14" s="600">
        <v>7503</v>
      </c>
      <c r="D14" s="600">
        <v>8030</v>
      </c>
      <c r="E14" s="1166">
        <v>6.3</v>
      </c>
      <c r="F14" s="601">
        <v>14918</v>
      </c>
      <c r="G14" s="600">
        <v>7154</v>
      </c>
      <c r="H14" s="600">
        <v>7764</v>
      </c>
      <c r="I14" s="1166">
        <v>6.1</v>
      </c>
      <c r="J14" s="601">
        <v>14830</v>
      </c>
      <c r="K14" s="600">
        <v>7180</v>
      </c>
      <c r="L14" s="600">
        <v>7650</v>
      </c>
      <c r="M14" s="1175">
        <v>6.1</v>
      </c>
      <c r="N14" s="601">
        <v>15801</v>
      </c>
      <c r="O14" s="600">
        <v>7753</v>
      </c>
      <c r="P14" s="600">
        <v>8048</v>
      </c>
      <c r="Q14" s="270">
        <v>6.7</v>
      </c>
      <c r="R14" s="601">
        <v>14562</v>
      </c>
      <c r="S14" s="600">
        <v>7113</v>
      </c>
      <c r="T14" s="600">
        <v>7449</v>
      </c>
      <c r="U14" s="1186">
        <v>6.2</v>
      </c>
      <c r="V14" s="601">
        <v>13181</v>
      </c>
      <c r="W14" s="600">
        <v>6437</v>
      </c>
      <c r="X14" s="600">
        <v>6744</v>
      </c>
      <c r="Y14" s="1189">
        <v>5.4780277800341155</v>
      </c>
    </row>
    <row r="15" spans="1:26" ht="33.950000000000003" customHeight="1">
      <c r="A15" s="261" t="s">
        <v>327</v>
      </c>
      <c r="B15" s="599">
        <v>17958</v>
      </c>
      <c r="C15" s="600">
        <v>8817</v>
      </c>
      <c r="D15" s="600">
        <v>9141</v>
      </c>
      <c r="E15" s="1166">
        <v>7.3</v>
      </c>
      <c r="F15" s="601">
        <v>15283</v>
      </c>
      <c r="G15" s="600">
        <v>7421</v>
      </c>
      <c r="H15" s="600">
        <v>7862</v>
      </c>
      <c r="I15" s="1166">
        <v>6.3</v>
      </c>
      <c r="J15" s="601">
        <v>14862</v>
      </c>
      <c r="K15" s="600">
        <v>7121</v>
      </c>
      <c r="L15" s="600">
        <v>7741</v>
      </c>
      <c r="M15" s="1175">
        <v>6.2</v>
      </c>
      <c r="N15" s="601">
        <v>14721</v>
      </c>
      <c r="O15" s="600">
        <v>7108</v>
      </c>
      <c r="P15" s="600">
        <v>7613</v>
      </c>
      <c r="Q15" s="270">
        <v>6.2</v>
      </c>
      <c r="R15" s="1171">
        <v>15926</v>
      </c>
      <c r="S15" s="1168">
        <v>7780</v>
      </c>
      <c r="T15" s="1168">
        <v>8146</v>
      </c>
      <c r="U15" s="1186">
        <v>6.7</v>
      </c>
      <c r="V15" s="1171">
        <v>14283</v>
      </c>
      <c r="W15" s="1168">
        <v>6982</v>
      </c>
      <c r="X15" s="1168">
        <v>7301</v>
      </c>
      <c r="Y15" s="1189">
        <v>5.9304686865404923</v>
      </c>
    </row>
    <row r="16" spans="1:26" ht="33.950000000000003" customHeight="1">
      <c r="A16" s="261" t="s">
        <v>326</v>
      </c>
      <c r="B16" s="599">
        <v>18464</v>
      </c>
      <c r="C16" s="600">
        <v>9068</v>
      </c>
      <c r="D16" s="600">
        <v>9396</v>
      </c>
      <c r="E16" s="1166">
        <v>7.5</v>
      </c>
      <c r="F16" s="601">
        <v>17501</v>
      </c>
      <c r="G16" s="600">
        <v>8531</v>
      </c>
      <c r="H16" s="600">
        <v>8970</v>
      </c>
      <c r="I16" s="1166">
        <v>7.2</v>
      </c>
      <c r="J16" s="601">
        <v>15027</v>
      </c>
      <c r="K16" s="600">
        <v>7204</v>
      </c>
      <c r="L16" s="600">
        <v>7823</v>
      </c>
      <c r="M16" s="1175">
        <v>6.2</v>
      </c>
      <c r="N16" s="601">
        <v>14668</v>
      </c>
      <c r="O16" s="600">
        <v>6998</v>
      </c>
      <c r="P16" s="600">
        <v>7670</v>
      </c>
      <c r="Q16" s="270">
        <v>6.2</v>
      </c>
      <c r="R16" s="601">
        <v>14688</v>
      </c>
      <c r="S16" s="600">
        <v>7066</v>
      </c>
      <c r="T16" s="600">
        <v>7622</v>
      </c>
      <c r="U16" s="1185">
        <v>6.2</v>
      </c>
      <c r="V16" s="601">
        <v>15536</v>
      </c>
      <c r="W16" s="600">
        <v>7558</v>
      </c>
      <c r="X16" s="600">
        <v>7978</v>
      </c>
      <c r="Y16" s="1189">
        <v>6.4803833969620666</v>
      </c>
    </row>
    <row r="17" spans="1:25" ht="33.950000000000003" customHeight="1">
      <c r="A17" s="261" t="s">
        <v>325</v>
      </c>
      <c r="B17" s="599">
        <v>15044</v>
      </c>
      <c r="C17" s="600">
        <v>7017</v>
      </c>
      <c r="D17" s="600">
        <v>8027</v>
      </c>
      <c r="E17" s="1166">
        <v>6.1</v>
      </c>
      <c r="F17" s="601">
        <v>18024</v>
      </c>
      <c r="G17" s="600">
        <v>8792</v>
      </c>
      <c r="H17" s="600">
        <v>9232</v>
      </c>
      <c r="I17" s="1166">
        <v>7.4</v>
      </c>
      <c r="J17" s="601">
        <v>17178</v>
      </c>
      <c r="K17" s="600">
        <v>8340</v>
      </c>
      <c r="L17" s="600">
        <v>8838</v>
      </c>
      <c r="M17" s="1175">
        <v>7.1</v>
      </c>
      <c r="N17" s="601">
        <v>14793</v>
      </c>
      <c r="O17" s="600">
        <v>7076</v>
      </c>
      <c r="P17" s="600">
        <v>7717</v>
      </c>
      <c r="Q17" s="270">
        <v>6.2</v>
      </c>
      <c r="R17" s="601">
        <v>14667</v>
      </c>
      <c r="S17" s="600">
        <v>6992</v>
      </c>
      <c r="T17" s="600">
        <v>7675</v>
      </c>
      <c r="U17" s="1186">
        <v>6.2</v>
      </c>
      <c r="V17" s="601">
        <v>14226</v>
      </c>
      <c r="W17" s="600">
        <v>6766</v>
      </c>
      <c r="X17" s="600">
        <v>7460</v>
      </c>
      <c r="Y17" s="1189">
        <v>6.0596214767281298</v>
      </c>
    </row>
    <row r="18" spans="1:25" ht="33.950000000000003" customHeight="1">
      <c r="A18" s="261" t="s">
        <v>324</v>
      </c>
      <c r="B18" s="599">
        <v>14163</v>
      </c>
      <c r="C18" s="600">
        <v>6637</v>
      </c>
      <c r="D18" s="600">
        <v>7526</v>
      </c>
      <c r="E18" s="1166">
        <v>5.7</v>
      </c>
      <c r="F18" s="601">
        <v>14628</v>
      </c>
      <c r="G18" s="600">
        <v>6769</v>
      </c>
      <c r="H18" s="600">
        <v>7859</v>
      </c>
      <c r="I18" s="1166">
        <v>6</v>
      </c>
      <c r="J18" s="601">
        <v>17616</v>
      </c>
      <c r="K18" s="600">
        <v>8526</v>
      </c>
      <c r="L18" s="600">
        <v>9090</v>
      </c>
      <c r="M18" s="1175">
        <v>7.3</v>
      </c>
      <c r="N18" s="601">
        <v>16923</v>
      </c>
      <c r="O18" s="600">
        <v>8174</v>
      </c>
      <c r="P18" s="600">
        <v>8749</v>
      </c>
      <c r="Q18" s="270">
        <v>7.1</v>
      </c>
      <c r="R18" s="601">
        <v>14717</v>
      </c>
      <c r="S18" s="600">
        <v>7014</v>
      </c>
      <c r="T18" s="600">
        <v>7703</v>
      </c>
      <c r="U18" s="1185">
        <v>6.2</v>
      </c>
      <c r="V18" s="601">
        <v>14167</v>
      </c>
      <c r="W18" s="600">
        <v>6721</v>
      </c>
      <c r="X18" s="600">
        <v>7446</v>
      </c>
      <c r="Y18" s="1189">
        <v>6.0482495329380228</v>
      </c>
    </row>
    <row r="19" spans="1:25" ht="33.950000000000003" customHeight="1">
      <c r="A19" s="261" t="s">
        <v>323</v>
      </c>
      <c r="B19" s="599">
        <v>14805</v>
      </c>
      <c r="C19" s="600">
        <v>6806</v>
      </c>
      <c r="D19" s="600">
        <v>7999</v>
      </c>
      <c r="E19" s="1166">
        <v>6</v>
      </c>
      <c r="F19" s="601">
        <v>13671</v>
      </c>
      <c r="G19" s="600">
        <v>6309</v>
      </c>
      <c r="H19" s="600">
        <v>7362</v>
      </c>
      <c r="I19" s="1166">
        <v>5.6</v>
      </c>
      <c r="J19" s="601">
        <v>14306</v>
      </c>
      <c r="K19" s="600">
        <v>6564</v>
      </c>
      <c r="L19" s="600">
        <v>7742</v>
      </c>
      <c r="M19" s="1175">
        <v>5.9</v>
      </c>
      <c r="N19" s="601">
        <v>17151</v>
      </c>
      <c r="O19" s="600">
        <v>8239</v>
      </c>
      <c r="P19" s="600">
        <v>8912</v>
      </c>
      <c r="Q19" s="270">
        <v>7.2</v>
      </c>
      <c r="R19" s="601">
        <v>16641</v>
      </c>
      <c r="S19" s="600">
        <v>7994</v>
      </c>
      <c r="T19" s="600">
        <v>8647</v>
      </c>
      <c r="U19" s="1186">
        <v>7</v>
      </c>
      <c r="V19" s="601">
        <v>14260</v>
      </c>
      <c r="W19" s="600">
        <v>6724</v>
      </c>
      <c r="X19" s="600">
        <v>7536</v>
      </c>
      <c r="Y19" s="1189">
        <v>6.1213548858744211</v>
      </c>
    </row>
    <row r="20" spans="1:25" ht="33.950000000000003" customHeight="1">
      <c r="A20" s="261" t="s">
        <v>322</v>
      </c>
      <c r="B20" s="599">
        <v>13232</v>
      </c>
      <c r="C20" s="600">
        <v>5950</v>
      </c>
      <c r="D20" s="600">
        <v>7282</v>
      </c>
      <c r="E20" s="1166">
        <v>5.4</v>
      </c>
      <c r="F20" s="601">
        <v>13976</v>
      </c>
      <c r="G20" s="600">
        <v>6271</v>
      </c>
      <c r="H20" s="600">
        <v>7705</v>
      </c>
      <c r="I20" s="1166">
        <v>5.7</v>
      </c>
      <c r="J20" s="601">
        <v>13017</v>
      </c>
      <c r="K20" s="600">
        <v>5919</v>
      </c>
      <c r="L20" s="600">
        <v>7098</v>
      </c>
      <c r="M20" s="1175">
        <v>5.4</v>
      </c>
      <c r="N20" s="601">
        <v>13702</v>
      </c>
      <c r="O20" s="600">
        <v>6147</v>
      </c>
      <c r="P20" s="600">
        <v>7555</v>
      </c>
      <c r="Q20" s="270">
        <v>5.8</v>
      </c>
      <c r="R20" s="601">
        <v>16543</v>
      </c>
      <c r="S20" s="600">
        <v>7873</v>
      </c>
      <c r="T20" s="600">
        <v>8670</v>
      </c>
      <c r="U20" s="1186">
        <v>7</v>
      </c>
      <c r="V20" s="601">
        <v>15915</v>
      </c>
      <c r="W20" s="600">
        <v>7512</v>
      </c>
      <c r="X20" s="600">
        <v>8403</v>
      </c>
      <c r="Y20" s="1190">
        <v>6.8256031191617259</v>
      </c>
    </row>
    <row r="21" spans="1:25" ht="33.950000000000003" customHeight="1">
      <c r="A21" s="261" t="s">
        <v>321</v>
      </c>
      <c r="B21" s="599">
        <v>9880</v>
      </c>
      <c r="C21" s="600">
        <v>4063</v>
      </c>
      <c r="D21" s="600">
        <v>5817</v>
      </c>
      <c r="E21" s="1166">
        <v>4</v>
      </c>
      <c r="F21" s="601">
        <v>12033</v>
      </c>
      <c r="G21" s="600">
        <v>5237</v>
      </c>
      <c r="H21" s="600">
        <v>6796</v>
      </c>
      <c r="I21" s="1166">
        <v>5</v>
      </c>
      <c r="J21" s="601">
        <v>12982</v>
      </c>
      <c r="K21" s="600">
        <v>5648</v>
      </c>
      <c r="L21" s="600">
        <v>7334</v>
      </c>
      <c r="M21" s="1175">
        <v>5.4</v>
      </c>
      <c r="N21" s="601">
        <v>12204</v>
      </c>
      <c r="O21" s="600">
        <v>5382</v>
      </c>
      <c r="P21" s="600">
        <v>6822</v>
      </c>
      <c r="Q21" s="270">
        <v>5.0999999999999996</v>
      </c>
      <c r="R21" s="601">
        <v>12916</v>
      </c>
      <c r="S21" s="600">
        <v>5685</v>
      </c>
      <c r="T21" s="600">
        <v>7231</v>
      </c>
      <c r="U21" s="1185">
        <v>5.5</v>
      </c>
      <c r="V21" s="601">
        <v>15533</v>
      </c>
      <c r="W21" s="600">
        <v>7191</v>
      </c>
      <c r="X21" s="600">
        <v>8342</v>
      </c>
      <c r="Y21" s="1189">
        <v>6.7760539355048337</v>
      </c>
    </row>
    <row r="22" spans="1:25" ht="33.950000000000003" customHeight="1">
      <c r="A22" s="261" t="s">
        <v>320</v>
      </c>
      <c r="B22" s="599">
        <v>7039</v>
      </c>
      <c r="C22" s="600">
        <v>2584</v>
      </c>
      <c r="D22" s="600">
        <v>4455</v>
      </c>
      <c r="E22" s="1166">
        <v>2.9</v>
      </c>
      <c r="F22" s="601">
        <v>8586</v>
      </c>
      <c r="G22" s="600">
        <v>3340</v>
      </c>
      <c r="H22" s="600">
        <v>5246</v>
      </c>
      <c r="I22" s="1166">
        <v>3.5</v>
      </c>
      <c r="J22" s="601">
        <v>10719</v>
      </c>
      <c r="K22" s="600">
        <v>4390</v>
      </c>
      <c r="L22" s="600">
        <v>6329</v>
      </c>
      <c r="M22" s="1175">
        <v>4.4000000000000004</v>
      </c>
      <c r="N22" s="601">
        <v>11669</v>
      </c>
      <c r="O22" s="600">
        <v>4798</v>
      </c>
      <c r="P22" s="600">
        <v>6871</v>
      </c>
      <c r="Q22" s="270">
        <v>4.9000000000000004</v>
      </c>
      <c r="R22" s="601">
        <v>11121</v>
      </c>
      <c r="S22" s="600">
        <v>4715</v>
      </c>
      <c r="T22" s="600">
        <v>6406</v>
      </c>
      <c r="U22" s="1186">
        <v>4.7</v>
      </c>
      <c r="V22" s="601">
        <v>11730</v>
      </c>
      <c r="W22" s="600">
        <v>4884</v>
      </c>
      <c r="X22" s="600">
        <v>6846</v>
      </c>
      <c r="Y22" s="1189">
        <v>5.5608805133620338</v>
      </c>
    </row>
    <row r="23" spans="1:25" ht="33.950000000000003" customHeight="1">
      <c r="A23" s="261" t="s">
        <v>319</v>
      </c>
      <c r="B23" s="599">
        <v>5131</v>
      </c>
      <c r="C23" s="600">
        <v>1728</v>
      </c>
      <c r="D23" s="600">
        <v>3403</v>
      </c>
      <c r="E23" s="1166">
        <v>2.1</v>
      </c>
      <c r="F23" s="601">
        <v>5489</v>
      </c>
      <c r="G23" s="600">
        <v>1803</v>
      </c>
      <c r="H23" s="600">
        <v>3686</v>
      </c>
      <c r="I23" s="1166">
        <v>2.2999999999999998</v>
      </c>
      <c r="J23" s="601">
        <v>7074</v>
      </c>
      <c r="K23" s="600">
        <v>2521</v>
      </c>
      <c r="L23" s="600">
        <v>4553</v>
      </c>
      <c r="M23" s="1175">
        <v>2.9</v>
      </c>
      <c r="N23" s="601">
        <v>8859</v>
      </c>
      <c r="O23" s="600">
        <v>3324</v>
      </c>
      <c r="P23" s="600">
        <v>5535</v>
      </c>
      <c r="Q23" s="270">
        <v>3.7</v>
      </c>
      <c r="R23" s="601">
        <v>9908</v>
      </c>
      <c r="S23" s="600">
        <v>3758</v>
      </c>
      <c r="T23" s="600">
        <v>6150</v>
      </c>
      <c r="U23" s="1186">
        <v>4.2</v>
      </c>
      <c r="V23" s="601">
        <v>9420</v>
      </c>
      <c r="W23" s="600">
        <v>3750</v>
      </c>
      <c r="X23" s="600">
        <v>5670</v>
      </c>
      <c r="Y23" s="1189">
        <v>4.6056372349930959</v>
      </c>
    </row>
    <row r="24" spans="1:25" ht="33.950000000000003" customHeight="1">
      <c r="A24" s="261" t="s">
        <v>318</v>
      </c>
      <c r="B24" s="599">
        <v>2725</v>
      </c>
      <c r="C24" s="600">
        <v>802</v>
      </c>
      <c r="D24" s="600">
        <v>1923</v>
      </c>
      <c r="E24" s="1166">
        <v>1.1000000000000001</v>
      </c>
      <c r="F24" s="601">
        <v>3395</v>
      </c>
      <c r="G24" s="600">
        <v>973</v>
      </c>
      <c r="H24" s="600">
        <v>2422</v>
      </c>
      <c r="I24" s="1166">
        <v>1.4</v>
      </c>
      <c r="J24" s="601">
        <v>3901</v>
      </c>
      <c r="K24" s="600">
        <v>1101</v>
      </c>
      <c r="L24" s="600">
        <v>2800</v>
      </c>
      <c r="M24" s="1175">
        <v>1.6</v>
      </c>
      <c r="N24" s="601">
        <v>5113</v>
      </c>
      <c r="O24" s="600">
        <v>1587</v>
      </c>
      <c r="P24" s="600">
        <v>3526</v>
      </c>
      <c r="Q24" s="270">
        <v>2.2000000000000002</v>
      </c>
      <c r="R24" s="601">
        <v>6469</v>
      </c>
      <c r="S24" s="600">
        <v>2117</v>
      </c>
      <c r="T24" s="600">
        <v>4352</v>
      </c>
      <c r="U24" s="1186">
        <v>2.7</v>
      </c>
      <c r="V24" s="601">
        <v>7231</v>
      </c>
      <c r="W24" s="600">
        <v>2420</v>
      </c>
      <c r="X24" s="600">
        <v>4811</v>
      </c>
      <c r="Y24" s="1189">
        <v>3.907887255300138</v>
      </c>
    </row>
    <row r="25" spans="1:25" ht="33.950000000000003" customHeight="1">
      <c r="A25" s="261" t="s">
        <v>317</v>
      </c>
      <c r="B25" s="599">
        <v>1022</v>
      </c>
      <c r="C25" s="600">
        <v>274</v>
      </c>
      <c r="D25" s="600">
        <v>748</v>
      </c>
      <c r="E25" s="1166">
        <v>0.4</v>
      </c>
      <c r="F25" s="601">
        <v>1449</v>
      </c>
      <c r="G25" s="600">
        <v>328</v>
      </c>
      <c r="H25" s="600">
        <v>1121</v>
      </c>
      <c r="I25" s="1166">
        <v>0.6</v>
      </c>
      <c r="J25" s="601">
        <v>1856</v>
      </c>
      <c r="K25" s="600">
        <v>410</v>
      </c>
      <c r="L25" s="600">
        <v>1446</v>
      </c>
      <c r="M25" s="1175">
        <v>0.8</v>
      </c>
      <c r="N25" s="601">
        <v>2213</v>
      </c>
      <c r="O25" s="600">
        <v>492</v>
      </c>
      <c r="P25" s="600">
        <v>1721</v>
      </c>
      <c r="Q25" s="270">
        <v>0.9</v>
      </c>
      <c r="R25" s="601">
        <v>2857</v>
      </c>
      <c r="S25" s="600">
        <v>685</v>
      </c>
      <c r="T25" s="600">
        <v>2172</v>
      </c>
      <c r="U25" s="1185">
        <v>1.2</v>
      </c>
      <c r="V25" s="601">
        <v>3720</v>
      </c>
      <c r="W25" s="600">
        <v>967</v>
      </c>
      <c r="X25" s="600">
        <v>2753</v>
      </c>
      <c r="Y25" s="1189">
        <v>2.2362115181544961</v>
      </c>
    </row>
    <row r="26" spans="1:25" ht="33.950000000000003" customHeight="1">
      <c r="A26" s="261" t="s">
        <v>316</v>
      </c>
      <c r="B26" s="599">
        <v>205</v>
      </c>
      <c r="C26" s="600">
        <v>39</v>
      </c>
      <c r="D26" s="600">
        <v>166</v>
      </c>
      <c r="E26" s="1166">
        <v>0.1</v>
      </c>
      <c r="F26" s="601">
        <v>356</v>
      </c>
      <c r="G26" s="600">
        <v>67</v>
      </c>
      <c r="H26" s="600">
        <v>289</v>
      </c>
      <c r="I26" s="1166">
        <v>0.1</v>
      </c>
      <c r="J26" s="601">
        <v>545</v>
      </c>
      <c r="K26" s="600">
        <v>103</v>
      </c>
      <c r="L26" s="600">
        <v>442</v>
      </c>
      <c r="M26" s="1175">
        <v>0.2</v>
      </c>
      <c r="N26" s="601">
        <v>661</v>
      </c>
      <c r="O26" s="600">
        <v>110</v>
      </c>
      <c r="P26" s="600">
        <v>551</v>
      </c>
      <c r="Q26" s="270">
        <v>0.3</v>
      </c>
      <c r="R26" s="601">
        <v>775</v>
      </c>
      <c r="S26" s="600">
        <v>127</v>
      </c>
      <c r="T26" s="600">
        <v>648</v>
      </c>
      <c r="U26" s="1186">
        <v>0.3</v>
      </c>
      <c r="V26" s="601">
        <v>1066</v>
      </c>
      <c r="W26" s="600">
        <v>193</v>
      </c>
      <c r="X26" s="600">
        <v>873</v>
      </c>
      <c r="Y26" s="1189">
        <v>0.70912192348306391</v>
      </c>
    </row>
    <row r="27" spans="1:25" ht="33.950000000000003" customHeight="1">
      <c r="A27" s="261" t="s">
        <v>315</v>
      </c>
      <c r="B27" s="599">
        <v>16</v>
      </c>
      <c r="C27" s="600">
        <v>4</v>
      </c>
      <c r="D27" s="600">
        <v>12</v>
      </c>
      <c r="E27" s="1166">
        <v>0</v>
      </c>
      <c r="F27" s="601">
        <v>33</v>
      </c>
      <c r="G27" s="600">
        <v>6</v>
      </c>
      <c r="H27" s="600">
        <v>27</v>
      </c>
      <c r="I27" s="1166">
        <v>0</v>
      </c>
      <c r="J27" s="601">
        <v>81</v>
      </c>
      <c r="K27" s="600">
        <v>8</v>
      </c>
      <c r="L27" s="600">
        <v>73</v>
      </c>
      <c r="M27" s="1175">
        <v>0</v>
      </c>
      <c r="N27" s="601">
        <v>127</v>
      </c>
      <c r="O27" s="600">
        <v>15</v>
      </c>
      <c r="P27" s="600">
        <v>112</v>
      </c>
      <c r="Q27" s="270">
        <v>0.1</v>
      </c>
      <c r="R27" s="601">
        <v>145</v>
      </c>
      <c r="S27" s="600">
        <v>11</v>
      </c>
      <c r="T27" s="600">
        <v>134</v>
      </c>
      <c r="U27" s="1186">
        <v>0.1</v>
      </c>
      <c r="V27" s="601">
        <v>187</v>
      </c>
      <c r="W27" s="600">
        <v>21</v>
      </c>
      <c r="X27" s="600">
        <v>166</v>
      </c>
      <c r="Y27" s="1190">
        <v>0.13483876208269027</v>
      </c>
    </row>
    <row r="28" spans="1:25" ht="33.950000000000003" customHeight="1" thickBot="1">
      <c r="A28" s="262" t="s">
        <v>314</v>
      </c>
      <c r="B28" s="606">
        <v>4</v>
      </c>
      <c r="C28" s="607">
        <v>4</v>
      </c>
      <c r="D28" s="607">
        <v>0</v>
      </c>
      <c r="E28" s="1167">
        <v>0</v>
      </c>
      <c r="F28" s="608">
        <v>83</v>
      </c>
      <c r="G28" s="607">
        <v>52</v>
      </c>
      <c r="H28" s="607">
        <v>31</v>
      </c>
      <c r="I28" s="1167">
        <v>0</v>
      </c>
      <c r="J28" s="608">
        <v>88</v>
      </c>
      <c r="K28" s="607">
        <v>54</v>
      </c>
      <c r="L28" s="1170">
        <v>34</v>
      </c>
      <c r="M28" s="1176">
        <v>0</v>
      </c>
      <c r="N28" s="608">
        <v>1796</v>
      </c>
      <c r="O28" s="607">
        <v>1130</v>
      </c>
      <c r="P28" s="607">
        <v>666</v>
      </c>
      <c r="Q28" s="273">
        <v>0.8</v>
      </c>
      <c r="R28" s="608">
        <v>2209</v>
      </c>
      <c r="S28" s="607">
        <v>1274</v>
      </c>
      <c r="T28" s="607">
        <v>935</v>
      </c>
      <c r="U28" s="1187">
        <v>0.9</v>
      </c>
      <c r="V28" s="608">
        <v>9293</v>
      </c>
      <c r="W28" s="607">
        <v>5184</v>
      </c>
      <c r="X28" s="607">
        <v>4109</v>
      </c>
      <c r="Y28" s="1191">
        <v>3.3376655023962307</v>
      </c>
    </row>
    <row r="29" spans="1:25" ht="13.5" customHeight="1">
      <c r="A29" s="171" t="s">
        <v>1972</v>
      </c>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row>
  </sheetData>
  <mergeCells count="11">
    <mergeCell ref="B4:E4"/>
    <mergeCell ref="A2:M2"/>
    <mergeCell ref="A4:A5"/>
    <mergeCell ref="F4:I4"/>
    <mergeCell ref="J4:M4"/>
    <mergeCell ref="G3:I3"/>
    <mergeCell ref="N2:Z2"/>
    <mergeCell ref="W3:Y3"/>
    <mergeCell ref="N4:Q4"/>
    <mergeCell ref="R4:U4"/>
    <mergeCell ref="V4:Y4"/>
  </mergeCells>
  <phoneticPr fontId="7"/>
  <pageMargins left="0.59055118110236227" right="0.59055118110236227" top="0.78740157480314965" bottom="0.78740157480314965" header="0.59055118110236227" footer="0.59055118110236227"/>
  <pageSetup paperSize="9" scale="82" orientation="portrait" r:id="rId1"/>
  <headerFooter alignWithMargins="0"/>
  <colBreaks count="1" manualBreakCount="1">
    <brk id="13" max="29"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46"/>
  <sheetViews>
    <sheetView showGridLines="0" topLeftCell="A37" zoomScale="85" zoomScaleNormal="85" zoomScaleSheetLayoutView="100" workbookViewId="0">
      <selection activeCell="I2" sqref="I2:P44"/>
    </sheetView>
  </sheetViews>
  <sheetFormatPr defaultColWidth="9" defaultRowHeight="13.5"/>
  <cols>
    <col min="1" max="1" width="13.875" style="93" bestFit="1" customWidth="1"/>
    <col min="2" max="4" width="10" style="87" customWidth="1"/>
    <col min="5" max="5" width="13.875" style="93" customWidth="1"/>
    <col min="6" max="8" width="10" style="87" customWidth="1"/>
    <col min="9" max="9" width="13.875" style="93" customWidth="1"/>
    <col min="10" max="12" width="10" style="87" customWidth="1"/>
    <col min="13" max="13" width="13.875" style="87" customWidth="1"/>
    <col min="14" max="16" width="10" style="87" customWidth="1"/>
    <col min="17" max="16384" width="9" style="87"/>
  </cols>
  <sheetData>
    <row r="1" spans="1:16" s="32" customFormat="1" ht="30" customHeight="1">
      <c r="A1" s="97"/>
      <c r="E1" s="97"/>
      <c r="I1" s="97"/>
      <c r="P1" s="39"/>
    </row>
    <row r="2" spans="1:16" s="31" customFormat="1" ht="22.5" customHeight="1">
      <c r="A2" s="1655" t="s">
        <v>1863</v>
      </c>
      <c r="B2" s="1655"/>
      <c r="C2" s="1655"/>
      <c r="D2" s="1655"/>
      <c r="E2" s="1655"/>
      <c r="F2" s="1655"/>
      <c r="G2" s="1655"/>
      <c r="H2" s="1655"/>
      <c r="I2" s="1656" t="s">
        <v>2016</v>
      </c>
      <c r="J2" s="1656"/>
      <c r="K2" s="1656"/>
      <c r="L2" s="1656"/>
      <c r="M2" s="1656"/>
      <c r="N2" s="1656"/>
      <c r="O2" s="1656"/>
      <c r="P2" s="1656"/>
    </row>
    <row r="3" spans="1:16" s="1" customFormat="1" ht="13.5" customHeight="1" thickBot="1">
      <c r="A3" s="230"/>
      <c r="B3" s="171"/>
      <c r="C3" s="171"/>
      <c r="D3" s="171"/>
      <c r="E3" s="97"/>
      <c r="F3" s="171"/>
      <c r="G3" s="1740"/>
      <c r="H3" s="1740"/>
      <c r="I3" s="230"/>
      <c r="J3" s="171"/>
      <c r="K3" s="171"/>
      <c r="L3" s="171"/>
      <c r="M3" s="171"/>
      <c r="N3" s="171"/>
      <c r="O3" s="1740" t="s">
        <v>1879</v>
      </c>
      <c r="P3" s="1740"/>
    </row>
    <row r="4" spans="1:16" s="20" customFormat="1" ht="24" customHeight="1">
      <c r="A4" s="585" t="s">
        <v>369</v>
      </c>
      <c r="B4" s="586" t="s">
        <v>860</v>
      </c>
      <c r="C4" s="587" t="s">
        <v>5</v>
      </c>
      <c r="D4" s="588" t="s">
        <v>6</v>
      </c>
      <c r="E4" s="589" t="s">
        <v>369</v>
      </c>
      <c r="F4" s="586" t="s">
        <v>1432</v>
      </c>
      <c r="G4" s="587" t="s">
        <v>5</v>
      </c>
      <c r="H4" s="588" t="s">
        <v>6</v>
      </c>
      <c r="I4" s="309" t="s">
        <v>369</v>
      </c>
      <c r="J4" s="586" t="s">
        <v>860</v>
      </c>
      <c r="K4" s="587" t="s">
        <v>5</v>
      </c>
      <c r="L4" s="588" t="s">
        <v>6</v>
      </c>
      <c r="M4" s="589" t="s">
        <v>369</v>
      </c>
      <c r="N4" s="586" t="s">
        <v>1432</v>
      </c>
      <c r="O4" s="587" t="s">
        <v>5</v>
      </c>
      <c r="P4" s="588" t="s">
        <v>6</v>
      </c>
    </row>
    <row r="5" spans="1:16" s="20" customFormat="1" ht="18" customHeight="1">
      <c r="A5" s="1554" t="s">
        <v>1432</v>
      </c>
      <c r="B5" s="1555">
        <v>233301</v>
      </c>
      <c r="C5" s="1556">
        <v>110191</v>
      </c>
      <c r="D5" s="1557">
        <v>123110</v>
      </c>
      <c r="E5" s="1596"/>
      <c r="F5" s="1563"/>
      <c r="G5" s="1563"/>
      <c r="H5" s="1563"/>
      <c r="I5" s="1551"/>
      <c r="J5" s="1563"/>
      <c r="K5" s="1563"/>
      <c r="L5" s="1563"/>
      <c r="M5" s="1552"/>
      <c r="N5" s="1563"/>
      <c r="O5" s="1563"/>
      <c r="P5" s="1563"/>
    </row>
    <row r="6" spans="1:16" s="20" customFormat="1" ht="18" customHeight="1">
      <c r="A6" s="611"/>
      <c r="B6" s="1562"/>
      <c r="C6" s="1562"/>
      <c r="D6" s="1562"/>
      <c r="E6" s="1546"/>
      <c r="F6" s="278"/>
      <c r="G6" s="278"/>
      <c r="H6" s="278"/>
      <c r="I6" s="1546"/>
      <c r="J6" s="278"/>
      <c r="K6" s="278"/>
      <c r="L6" s="278"/>
      <c r="M6" s="57"/>
      <c r="N6" s="278"/>
      <c r="O6" s="278"/>
      <c r="P6" s="278"/>
    </row>
    <row r="7" spans="1:16" s="20" customFormat="1" ht="18" customHeight="1">
      <c r="A7" s="1554" t="s">
        <v>367</v>
      </c>
      <c r="B7" s="1555">
        <v>9001</v>
      </c>
      <c r="C7" s="1556">
        <v>4591</v>
      </c>
      <c r="D7" s="1557">
        <v>4410</v>
      </c>
      <c r="E7" s="1558" t="s">
        <v>366</v>
      </c>
      <c r="F7" s="1555">
        <v>9946</v>
      </c>
      <c r="G7" s="1556">
        <v>4900</v>
      </c>
      <c r="H7" s="1557">
        <v>5046</v>
      </c>
      <c r="I7" s="1554" t="s">
        <v>365</v>
      </c>
      <c r="J7" s="1559">
        <v>14226</v>
      </c>
      <c r="K7" s="1560">
        <v>6766</v>
      </c>
      <c r="L7" s="1561">
        <v>7460</v>
      </c>
      <c r="M7" s="1558" t="s">
        <v>364</v>
      </c>
      <c r="N7" s="1559">
        <v>11730</v>
      </c>
      <c r="O7" s="1560">
        <v>4884</v>
      </c>
      <c r="P7" s="1561">
        <v>6846</v>
      </c>
    </row>
    <row r="8" spans="1:16" s="20" customFormat="1" ht="18" customHeight="1">
      <c r="A8" s="590" t="s">
        <v>862</v>
      </c>
      <c r="B8" s="591">
        <v>1661</v>
      </c>
      <c r="C8" s="592">
        <v>855</v>
      </c>
      <c r="D8" s="593">
        <v>806</v>
      </c>
      <c r="E8" s="1553" t="s">
        <v>1433</v>
      </c>
      <c r="F8" s="591">
        <v>1935</v>
      </c>
      <c r="G8" s="592">
        <v>949</v>
      </c>
      <c r="H8" s="593">
        <v>986</v>
      </c>
      <c r="I8" s="590" t="s">
        <v>1941</v>
      </c>
      <c r="J8" s="591">
        <v>2957</v>
      </c>
      <c r="K8" s="592">
        <v>1439</v>
      </c>
      <c r="L8" s="593">
        <v>1518</v>
      </c>
      <c r="M8" s="1553" t="s">
        <v>1434</v>
      </c>
      <c r="N8" s="591">
        <v>2128</v>
      </c>
      <c r="O8" s="592">
        <v>897</v>
      </c>
      <c r="P8" s="593">
        <v>1231</v>
      </c>
    </row>
    <row r="9" spans="1:16" s="20" customFormat="1" ht="18" customHeight="1">
      <c r="A9" s="594" t="s">
        <v>1435</v>
      </c>
      <c r="B9" s="595">
        <v>1707</v>
      </c>
      <c r="C9" s="596">
        <v>871</v>
      </c>
      <c r="D9" s="597">
        <v>836</v>
      </c>
      <c r="E9" s="598" t="s">
        <v>1436</v>
      </c>
      <c r="F9" s="595">
        <v>2028</v>
      </c>
      <c r="G9" s="596">
        <v>994</v>
      </c>
      <c r="H9" s="597">
        <v>1034</v>
      </c>
      <c r="I9" s="594" t="s">
        <v>1942</v>
      </c>
      <c r="J9" s="595">
        <v>2933</v>
      </c>
      <c r="K9" s="596">
        <v>1365</v>
      </c>
      <c r="L9" s="597">
        <v>1568</v>
      </c>
      <c r="M9" s="598" t="s">
        <v>1437</v>
      </c>
      <c r="N9" s="595">
        <v>2461</v>
      </c>
      <c r="O9" s="596">
        <v>1045</v>
      </c>
      <c r="P9" s="597">
        <v>1416</v>
      </c>
    </row>
    <row r="10" spans="1:16" s="20" customFormat="1" ht="18" customHeight="1">
      <c r="A10" s="594" t="s">
        <v>1438</v>
      </c>
      <c r="B10" s="595">
        <v>1855</v>
      </c>
      <c r="C10" s="596">
        <v>934</v>
      </c>
      <c r="D10" s="597">
        <v>921</v>
      </c>
      <c r="E10" s="598" t="s">
        <v>1439</v>
      </c>
      <c r="F10" s="595">
        <v>1961</v>
      </c>
      <c r="G10" s="596">
        <v>968</v>
      </c>
      <c r="H10" s="597">
        <v>993</v>
      </c>
      <c r="I10" s="594" t="s">
        <v>1943</v>
      </c>
      <c r="J10" s="595">
        <v>2934</v>
      </c>
      <c r="K10" s="596">
        <v>1419</v>
      </c>
      <c r="L10" s="597">
        <v>1515</v>
      </c>
      <c r="M10" s="598" t="s">
        <v>1440</v>
      </c>
      <c r="N10" s="595">
        <v>2337</v>
      </c>
      <c r="O10" s="596">
        <v>978</v>
      </c>
      <c r="P10" s="597">
        <v>1359</v>
      </c>
    </row>
    <row r="11" spans="1:16" s="20" customFormat="1" ht="18" customHeight="1">
      <c r="A11" s="594" t="s">
        <v>1441</v>
      </c>
      <c r="B11" s="595">
        <v>1806</v>
      </c>
      <c r="C11" s="596">
        <v>952</v>
      </c>
      <c r="D11" s="597">
        <v>854</v>
      </c>
      <c r="E11" s="598" t="s">
        <v>1442</v>
      </c>
      <c r="F11" s="595">
        <v>2006</v>
      </c>
      <c r="G11" s="596">
        <v>1014</v>
      </c>
      <c r="H11" s="602">
        <v>992</v>
      </c>
      <c r="I11" s="594" t="s">
        <v>1944</v>
      </c>
      <c r="J11" s="595">
        <v>2952</v>
      </c>
      <c r="K11" s="596">
        <v>1396</v>
      </c>
      <c r="L11" s="597">
        <v>1556</v>
      </c>
      <c r="M11" s="598" t="s">
        <v>1443</v>
      </c>
      <c r="N11" s="595">
        <v>2464</v>
      </c>
      <c r="O11" s="596">
        <v>1014</v>
      </c>
      <c r="P11" s="597">
        <v>1450</v>
      </c>
    </row>
    <row r="12" spans="1:16" s="20" customFormat="1" ht="18" customHeight="1">
      <c r="A12" s="1564" t="s">
        <v>1444</v>
      </c>
      <c r="B12" s="1565">
        <v>1972</v>
      </c>
      <c r="C12" s="1566">
        <v>979</v>
      </c>
      <c r="D12" s="1567">
        <v>993</v>
      </c>
      <c r="E12" s="1568" t="s">
        <v>863</v>
      </c>
      <c r="F12" s="1565">
        <v>2016</v>
      </c>
      <c r="G12" s="1566">
        <v>975</v>
      </c>
      <c r="H12" s="1567">
        <v>1041</v>
      </c>
      <c r="I12" s="1564" t="s">
        <v>1945</v>
      </c>
      <c r="J12" s="1565">
        <v>2450</v>
      </c>
      <c r="K12" s="1566">
        <v>1147</v>
      </c>
      <c r="L12" s="1567">
        <v>1303</v>
      </c>
      <c r="M12" s="1568" t="s">
        <v>1445</v>
      </c>
      <c r="N12" s="1565">
        <v>2340</v>
      </c>
      <c r="O12" s="1566">
        <v>950</v>
      </c>
      <c r="P12" s="1567">
        <v>1390</v>
      </c>
    </row>
    <row r="13" spans="1:16" s="20" customFormat="1" ht="18" customHeight="1">
      <c r="A13" s="611"/>
      <c r="B13" s="1562"/>
      <c r="C13" s="1562"/>
      <c r="D13" s="1562"/>
      <c r="E13" s="1546"/>
      <c r="F13" s="278"/>
      <c r="G13" s="278"/>
      <c r="H13" s="278"/>
      <c r="I13" s="1546"/>
      <c r="J13" s="278"/>
      <c r="K13" s="278"/>
      <c r="L13" s="278"/>
      <c r="M13" s="57"/>
      <c r="N13" s="278"/>
      <c r="O13" s="278"/>
      <c r="P13" s="278"/>
    </row>
    <row r="14" spans="1:16" s="20" customFormat="1" ht="18" customHeight="1">
      <c r="A14" s="1554" t="s">
        <v>363</v>
      </c>
      <c r="B14" s="1555">
        <v>10418</v>
      </c>
      <c r="C14" s="1556">
        <v>5372</v>
      </c>
      <c r="D14" s="1557">
        <v>5046</v>
      </c>
      <c r="E14" s="1558" t="s">
        <v>362</v>
      </c>
      <c r="F14" s="1555">
        <v>11027</v>
      </c>
      <c r="G14" s="1556">
        <v>5347</v>
      </c>
      <c r="H14" s="1557">
        <v>5680</v>
      </c>
      <c r="I14" s="1554" t="s">
        <v>1913</v>
      </c>
      <c r="J14" s="1559">
        <v>14167</v>
      </c>
      <c r="K14" s="1560">
        <v>6721</v>
      </c>
      <c r="L14" s="1561">
        <v>7446</v>
      </c>
      <c r="M14" s="1558" t="s">
        <v>361</v>
      </c>
      <c r="N14" s="1559">
        <v>9420</v>
      </c>
      <c r="O14" s="1560">
        <v>3750</v>
      </c>
      <c r="P14" s="1561">
        <v>5670</v>
      </c>
    </row>
    <row r="15" spans="1:16" s="20" customFormat="1" ht="18" customHeight="1">
      <c r="A15" s="590" t="s">
        <v>1446</v>
      </c>
      <c r="B15" s="591">
        <v>2045</v>
      </c>
      <c r="C15" s="592">
        <v>1050</v>
      </c>
      <c r="D15" s="593">
        <v>995</v>
      </c>
      <c r="E15" s="1553" t="s">
        <v>1447</v>
      </c>
      <c r="F15" s="591">
        <v>1973</v>
      </c>
      <c r="G15" s="592">
        <v>979</v>
      </c>
      <c r="H15" s="593">
        <v>994</v>
      </c>
      <c r="I15" s="590" t="s">
        <v>1946</v>
      </c>
      <c r="J15" s="591">
        <v>2912</v>
      </c>
      <c r="K15" s="592">
        <v>1383</v>
      </c>
      <c r="L15" s="593">
        <v>1529</v>
      </c>
      <c r="M15" s="1553" t="s">
        <v>1448</v>
      </c>
      <c r="N15" s="591">
        <v>2171</v>
      </c>
      <c r="O15" s="592">
        <v>887</v>
      </c>
      <c r="P15" s="593">
        <v>1284</v>
      </c>
    </row>
    <row r="16" spans="1:16" s="20" customFormat="1" ht="18" customHeight="1">
      <c r="A16" s="594" t="s">
        <v>1449</v>
      </c>
      <c r="B16" s="595">
        <v>2063</v>
      </c>
      <c r="C16" s="596">
        <v>1069</v>
      </c>
      <c r="D16" s="597">
        <v>994</v>
      </c>
      <c r="E16" s="598" t="s">
        <v>1450</v>
      </c>
      <c r="F16" s="595">
        <v>2062</v>
      </c>
      <c r="G16" s="596">
        <v>1007</v>
      </c>
      <c r="H16" s="597">
        <v>1055</v>
      </c>
      <c r="I16" s="594" t="s">
        <v>1947</v>
      </c>
      <c r="J16" s="595">
        <v>2864</v>
      </c>
      <c r="K16" s="596">
        <v>1308</v>
      </c>
      <c r="L16" s="597">
        <v>1556</v>
      </c>
      <c r="M16" s="598" t="s">
        <v>1451</v>
      </c>
      <c r="N16" s="595">
        <v>1788</v>
      </c>
      <c r="O16" s="596">
        <v>745</v>
      </c>
      <c r="P16" s="597">
        <v>1043</v>
      </c>
    </row>
    <row r="17" spans="1:16" s="20" customFormat="1" ht="18" customHeight="1">
      <c r="A17" s="594" t="s">
        <v>864</v>
      </c>
      <c r="B17" s="595">
        <v>2028</v>
      </c>
      <c r="C17" s="596">
        <v>1017</v>
      </c>
      <c r="D17" s="597">
        <v>1011</v>
      </c>
      <c r="E17" s="598" t="s">
        <v>1452</v>
      </c>
      <c r="F17" s="595">
        <v>2197</v>
      </c>
      <c r="G17" s="596">
        <v>1065</v>
      </c>
      <c r="H17" s="597">
        <v>1132</v>
      </c>
      <c r="I17" s="594" t="s">
        <v>1948</v>
      </c>
      <c r="J17" s="595">
        <v>2799</v>
      </c>
      <c r="K17" s="596">
        <v>1365</v>
      </c>
      <c r="L17" s="597">
        <v>1434</v>
      </c>
      <c r="M17" s="598" t="s">
        <v>1453</v>
      </c>
      <c r="N17" s="595">
        <v>1810</v>
      </c>
      <c r="O17" s="596">
        <v>721</v>
      </c>
      <c r="P17" s="597">
        <v>1089</v>
      </c>
    </row>
    <row r="18" spans="1:16" s="20" customFormat="1" ht="18" customHeight="1">
      <c r="A18" s="594" t="s">
        <v>1454</v>
      </c>
      <c r="B18" s="595">
        <v>2109</v>
      </c>
      <c r="C18" s="596">
        <v>1112</v>
      </c>
      <c r="D18" s="597">
        <v>997</v>
      </c>
      <c r="E18" s="598" t="s">
        <v>1455</v>
      </c>
      <c r="F18" s="595">
        <v>2408</v>
      </c>
      <c r="G18" s="596">
        <v>1140</v>
      </c>
      <c r="H18" s="602">
        <v>1268</v>
      </c>
      <c r="I18" s="594" t="s">
        <v>1949</v>
      </c>
      <c r="J18" s="595">
        <v>2827</v>
      </c>
      <c r="K18" s="596">
        <v>1359</v>
      </c>
      <c r="L18" s="597">
        <v>1468</v>
      </c>
      <c r="M18" s="598" t="s">
        <v>1456</v>
      </c>
      <c r="N18" s="595">
        <v>1913</v>
      </c>
      <c r="O18" s="596">
        <v>743</v>
      </c>
      <c r="P18" s="597">
        <v>1170</v>
      </c>
    </row>
    <row r="19" spans="1:16" s="20" customFormat="1" ht="18" customHeight="1">
      <c r="A19" s="1564" t="s">
        <v>1457</v>
      </c>
      <c r="B19" s="1565">
        <v>2173</v>
      </c>
      <c r="C19" s="1566">
        <v>1124</v>
      </c>
      <c r="D19" s="1567">
        <v>1049</v>
      </c>
      <c r="E19" s="1568" t="s">
        <v>1458</v>
      </c>
      <c r="F19" s="1565">
        <v>2387</v>
      </c>
      <c r="G19" s="1566">
        <v>1156</v>
      </c>
      <c r="H19" s="1567">
        <v>1231</v>
      </c>
      <c r="I19" s="1564" t="s">
        <v>1950</v>
      </c>
      <c r="J19" s="1565">
        <v>2765</v>
      </c>
      <c r="K19" s="1566">
        <v>1306</v>
      </c>
      <c r="L19" s="1567">
        <v>1459</v>
      </c>
      <c r="M19" s="1568" t="s">
        <v>1459</v>
      </c>
      <c r="N19" s="1565">
        <v>1738</v>
      </c>
      <c r="O19" s="1566">
        <v>654</v>
      </c>
      <c r="P19" s="1567">
        <v>1084</v>
      </c>
    </row>
    <row r="20" spans="1:16" s="20" customFormat="1" ht="18" customHeight="1">
      <c r="A20" s="1569"/>
      <c r="B20" s="1557"/>
      <c r="C20" s="1557"/>
      <c r="D20" s="1557"/>
      <c r="E20" s="1569"/>
      <c r="F20" s="1557"/>
      <c r="G20" s="1557"/>
      <c r="H20" s="1557"/>
      <c r="I20" s="1569"/>
      <c r="J20" s="1557"/>
      <c r="K20" s="1557"/>
      <c r="L20" s="1557"/>
      <c r="M20" s="1569"/>
      <c r="N20" s="1557"/>
      <c r="O20" s="1557"/>
      <c r="P20" s="1557"/>
    </row>
    <row r="21" spans="1:16" s="20" customFormat="1" ht="18" customHeight="1">
      <c r="A21" s="1554" t="s">
        <v>360</v>
      </c>
      <c r="B21" s="1555">
        <v>10645</v>
      </c>
      <c r="C21" s="1556">
        <v>5411</v>
      </c>
      <c r="D21" s="1557">
        <v>5234</v>
      </c>
      <c r="E21" s="1558" t="s">
        <v>359</v>
      </c>
      <c r="F21" s="1555">
        <v>13181</v>
      </c>
      <c r="G21" s="1556">
        <v>6437</v>
      </c>
      <c r="H21" s="1557">
        <v>6744</v>
      </c>
      <c r="I21" s="1554" t="s">
        <v>358</v>
      </c>
      <c r="J21" s="1559">
        <v>14260</v>
      </c>
      <c r="K21" s="1560">
        <v>6724</v>
      </c>
      <c r="L21" s="1561">
        <v>7536</v>
      </c>
      <c r="M21" s="1558" t="s">
        <v>357</v>
      </c>
      <c r="N21" s="1559">
        <v>7231</v>
      </c>
      <c r="O21" s="1560">
        <v>2420</v>
      </c>
      <c r="P21" s="1561">
        <v>4811</v>
      </c>
    </row>
    <row r="22" spans="1:16" s="20" customFormat="1" ht="18" customHeight="1">
      <c r="A22" s="590" t="s">
        <v>2134</v>
      </c>
      <c r="B22" s="591">
        <v>2101</v>
      </c>
      <c r="C22" s="592">
        <v>1052</v>
      </c>
      <c r="D22" s="593">
        <v>1049</v>
      </c>
      <c r="E22" s="1553" t="s">
        <v>1460</v>
      </c>
      <c r="F22" s="591">
        <v>2591</v>
      </c>
      <c r="G22" s="592">
        <v>1243</v>
      </c>
      <c r="H22" s="593">
        <v>1348</v>
      </c>
      <c r="I22" s="590" t="s">
        <v>1461</v>
      </c>
      <c r="J22" s="591">
        <v>2753</v>
      </c>
      <c r="K22" s="592">
        <v>1287</v>
      </c>
      <c r="L22" s="593">
        <v>1466</v>
      </c>
      <c r="M22" s="1553" t="s">
        <v>865</v>
      </c>
      <c r="N22" s="591">
        <v>1630</v>
      </c>
      <c r="O22" s="592">
        <v>593</v>
      </c>
      <c r="P22" s="593">
        <v>1037</v>
      </c>
    </row>
    <row r="23" spans="1:16" s="20" customFormat="1" ht="18" customHeight="1">
      <c r="A23" s="594" t="s">
        <v>2135</v>
      </c>
      <c r="B23" s="595">
        <v>2036</v>
      </c>
      <c r="C23" s="596">
        <v>1032</v>
      </c>
      <c r="D23" s="597">
        <v>1004</v>
      </c>
      <c r="E23" s="598" t="s">
        <v>867</v>
      </c>
      <c r="F23" s="595">
        <v>2642</v>
      </c>
      <c r="G23" s="596">
        <v>1302</v>
      </c>
      <c r="H23" s="597">
        <v>1340</v>
      </c>
      <c r="I23" s="594" t="s">
        <v>1462</v>
      </c>
      <c r="J23" s="595">
        <v>2905</v>
      </c>
      <c r="K23" s="596">
        <v>1348</v>
      </c>
      <c r="L23" s="597">
        <v>1557</v>
      </c>
      <c r="M23" s="598" t="s">
        <v>868</v>
      </c>
      <c r="N23" s="595">
        <v>1599</v>
      </c>
      <c r="O23" s="596">
        <v>572</v>
      </c>
      <c r="P23" s="597">
        <v>1027</v>
      </c>
    </row>
    <row r="24" spans="1:16" s="20" customFormat="1" ht="18" customHeight="1">
      <c r="A24" s="594" t="s">
        <v>2136</v>
      </c>
      <c r="B24" s="595">
        <v>2216</v>
      </c>
      <c r="C24" s="596">
        <v>1133</v>
      </c>
      <c r="D24" s="597">
        <v>1083</v>
      </c>
      <c r="E24" s="598" t="s">
        <v>1463</v>
      </c>
      <c r="F24" s="595">
        <v>2610</v>
      </c>
      <c r="G24" s="596">
        <v>1227</v>
      </c>
      <c r="H24" s="597">
        <v>1383</v>
      </c>
      <c r="I24" s="594" t="s">
        <v>1464</v>
      </c>
      <c r="J24" s="595">
        <v>2917</v>
      </c>
      <c r="K24" s="596">
        <v>1415</v>
      </c>
      <c r="L24" s="597">
        <v>1502</v>
      </c>
      <c r="M24" s="598" t="s">
        <v>870</v>
      </c>
      <c r="N24" s="595">
        <v>1452</v>
      </c>
      <c r="O24" s="596">
        <v>463</v>
      </c>
      <c r="P24" s="597">
        <v>989</v>
      </c>
    </row>
    <row r="25" spans="1:16" s="20" customFormat="1" ht="18" customHeight="1">
      <c r="A25" s="594" t="s">
        <v>2137</v>
      </c>
      <c r="B25" s="595">
        <v>2113</v>
      </c>
      <c r="C25" s="596">
        <v>1062</v>
      </c>
      <c r="D25" s="597">
        <v>1051</v>
      </c>
      <c r="E25" s="598" t="s">
        <v>1465</v>
      </c>
      <c r="F25" s="595">
        <v>2668</v>
      </c>
      <c r="G25" s="596">
        <v>1322</v>
      </c>
      <c r="H25" s="602">
        <v>1346</v>
      </c>
      <c r="I25" s="594" t="s">
        <v>1466</v>
      </c>
      <c r="J25" s="595">
        <v>2753</v>
      </c>
      <c r="K25" s="596">
        <v>1282</v>
      </c>
      <c r="L25" s="597">
        <v>1471</v>
      </c>
      <c r="M25" s="598" t="s">
        <v>872</v>
      </c>
      <c r="N25" s="595">
        <v>1381</v>
      </c>
      <c r="O25" s="596">
        <v>424</v>
      </c>
      <c r="P25" s="597">
        <v>957</v>
      </c>
    </row>
    <row r="26" spans="1:16" s="20" customFormat="1" ht="18" customHeight="1">
      <c r="A26" s="1564" t="s">
        <v>2138</v>
      </c>
      <c r="B26" s="1565">
        <v>2179</v>
      </c>
      <c r="C26" s="1566">
        <v>1132</v>
      </c>
      <c r="D26" s="1567">
        <v>1047</v>
      </c>
      <c r="E26" s="1568" t="s">
        <v>1467</v>
      </c>
      <c r="F26" s="1565">
        <v>2670</v>
      </c>
      <c r="G26" s="1566">
        <v>1343</v>
      </c>
      <c r="H26" s="1567">
        <v>1327</v>
      </c>
      <c r="I26" s="1564" t="s">
        <v>1468</v>
      </c>
      <c r="J26" s="1565">
        <v>2932</v>
      </c>
      <c r="K26" s="1566">
        <v>1392</v>
      </c>
      <c r="L26" s="1567">
        <v>1540</v>
      </c>
      <c r="M26" s="1568" t="s">
        <v>874</v>
      </c>
      <c r="N26" s="1565">
        <v>1169</v>
      </c>
      <c r="O26" s="1566">
        <v>368</v>
      </c>
      <c r="P26" s="1567">
        <v>801</v>
      </c>
    </row>
    <row r="27" spans="1:16" s="20" customFormat="1" ht="18" customHeight="1">
      <c r="A27" s="1569"/>
      <c r="B27" s="1557"/>
      <c r="C27" s="1557"/>
      <c r="D27" s="1557"/>
      <c r="E27" s="1569"/>
      <c r="F27" s="1557"/>
      <c r="G27" s="1557"/>
      <c r="H27" s="1557"/>
      <c r="I27" s="1569"/>
      <c r="J27" s="1557"/>
      <c r="K27" s="1557"/>
      <c r="L27" s="1557"/>
      <c r="M27" s="1569"/>
      <c r="N27" s="1557"/>
      <c r="O27" s="1557"/>
      <c r="P27" s="1557"/>
    </row>
    <row r="28" spans="1:16" s="20" customFormat="1" ht="18" customHeight="1">
      <c r="A28" s="1554" t="s">
        <v>356</v>
      </c>
      <c r="B28" s="1555">
        <v>11632</v>
      </c>
      <c r="C28" s="1556">
        <v>5887</v>
      </c>
      <c r="D28" s="1557">
        <v>5745</v>
      </c>
      <c r="E28" s="1558" t="s">
        <v>355</v>
      </c>
      <c r="F28" s="1555">
        <v>14283</v>
      </c>
      <c r="G28" s="1556">
        <v>6982</v>
      </c>
      <c r="H28" s="1557">
        <v>7301</v>
      </c>
      <c r="I28" s="1554" t="s">
        <v>354</v>
      </c>
      <c r="J28" s="1559">
        <v>15915</v>
      </c>
      <c r="K28" s="1560">
        <v>7512</v>
      </c>
      <c r="L28" s="1561">
        <v>8403</v>
      </c>
      <c r="M28" s="1558" t="s">
        <v>353</v>
      </c>
      <c r="N28" s="1559">
        <v>3720</v>
      </c>
      <c r="O28" s="1560">
        <v>967</v>
      </c>
      <c r="P28" s="1561">
        <v>2753</v>
      </c>
    </row>
    <row r="29" spans="1:16" s="20" customFormat="1" ht="18" customHeight="1">
      <c r="A29" s="590" t="s">
        <v>2139</v>
      </c>
      <c r="B29" s="591">
        <v>2295</v>
      </c>
      <c r="C29" s="592">
        <v>1183</v>
      </c>
      <c r="D29" s="593">
        <v>1112</v>
      </c>
      <c r="E29" s="1553" t="s">
        <v>1469</v>
      </c>
      <c r="F29" s="591">
        <v>2843</v>
      </c>
      <c r="G29" s="592">
        <v>1399</v>
      </c>
      <c r="H29" s="593">
        <v>1444</v>
      </c>
      <c r="I29" s="590" t="s">
        <v>1470</v>
      </c>
      <c r="J29" s="591">
        <v>3067</v>
      </c>
      <c r="K29" s="592">
        <v>1468</v>
      </c>
      <c r="L29" s="593">
        <v>1599</v>
      </c>
      <c r="M29" s="1553" t="s">
        <v>875</v>
      </c>
      <c r="N29" s="591">
        <v>1016</v>
      </c>
      <c r="O29" s="592">
        <v>295</v>
      </c>
      <c r="P29" s="593">
        <v>721</v>
      </c>
    </row>
    <row r="30" spans="1:16" s="20" customFormat="1" ht="18" customHeight="1">
      <c r="A30" s="594" t="s">
        <v>2140</v>
      </c>
      <c r="B30" s="595">
        <v>2312</v>
      </c>
      <c r="C30" s="596">
        <v>1200</v>
      </c>
      <c r="D30" s="597">
        <v>1112</v>
      </c>
      <c r="E30" s="598" t="s">
        <v>1471</v>
      </c>
      <c r="F30" s="595">
        <v>2792</v>
      </c>
      <c r="G30" s="596">
        <v>1374</v>
      </c>
      <c r="H30" s="597">
        <v>1418</v>
      </c>
      <c r="I30" s="594" t="s">
        <v>1472</v>
      </c>
      <c r="J30" s="595">
        <v>2999</v>
      </c>
      <c r="K30" s="596">
        <v>1446</v>
      </c>
      <c r="L30" s="597">
        <v>1553</v>
      </c>
      <c r="M30" s="598" t="s">
        <v>876</v>
      </c>
      <c r="N30" s="595">
        <v>913</v>
      </c>
      <c r="O30" s="596">
        <v>245</v>
      </c>
      <c r="P30" s="597">
        <v>668</v>
      </c>
    </row>
    <row r="31" spans="1:16" s="20" customFormat="1" ht="18" customHeight="1">
      <c r="A31" s="594" t="s">
        <v>2141</v>
      </c>
      <c r="B31" s="595">
        <v>2437</v>
      </c>
      <c r="C31" s="596">
        <v>1261</v>
      </c>
      <c r="D31" s="597">
        <v>1176</v>
      </c>
      <c r="E31" s="598" t="s">
        <v>1473</v>
      </c>
      <c r="F31" s="595">
        <v>2768</v>
      </c>
      <c r="G31" s="596">
        <v>1356</v>
      </c>
      <c r="H31" s="597">
        <v>1412</v>
      </c>
      <c r="I31" s="594" t="s">
        <v>878</v>
      </c>
      <c r="J31" s="595">
        <v>3219</v>
      </c>
      <c r="K31" s="596">
        <v>1501</v>
      </c>
      <c r="L31" s="597">
        <v>1718</v>
      </c>
      <c r="M31" s="598" t="s">
        <v>879</v>
      </c>
      <c r="N31" s="595">
        <v>754</v>
      </c>
      <c r="O31" s="596">
        <v>181</v>
      </c>
      <c r="P31" s="597">
        <v>573</v>
      </c>
    </row>
    <row r="32" spans="1:16" s="20" customFormat="1" ht="18" customHeight="1">
      <c r="A32" s="594" t="s">
        <v>2142</v>
      </c>
      <c r="B32" s="595">
        <v>2305</v>
      </c>
      <c r="C32" s="596">
        <v>1140</v>
      </c>
      <c r="D32" s="597">
        <v>1165</v>
      </c>
      <c r="E32" s="598" t="s">
        <v>1474</v>
      </c>
      <c r="F32" s="595">
        <v>2916</v>
      </c>
      <c r="G32" s="596">
        <v>1446</v>
      </c>
      <c r="H32" s="602">
        <v>1470</v>
      </c>
      <c r="I32" s="594" t="s">
        <v>1475</v>
      </c>
      <c r="J32" s="595">
        <v>3276</v>
      </c>
      <c r="K32" s="596">
        <v>1545</v>
      </c>
      <c r="L32" s="597">
        <v>1731</v>
      </c>
      <c r="M32" s="598" t="s">
        <v>881</v>
      </c>
      <c r="N32" s="595">
        <v>571</v>
      </c>
      <c r="O32" s="596">
        <v>145</v>
      </c>
      <c r="P32" s="597">
        <v>426</v>
      </c>
    </row>
    <row r="33" spans="1:16" s="20" customFormat="1" ht="18" customHeight="1">
      <c r="A33" s="1564" t="s">
        <v>2143</v>
      </c>
      <c r="B33" s="1565">
        <v>2283</v>
      </c>
      <c r="C33" s="1566">
        <v>1103</v>
      </c>
      <c r="D33" s="1567">
        <v>1180</v>
      </c>
      <c r="E33" s="1568" t="s">
        <v>1476</v>
      </c>
      <c r="F33" s="1565">
        <v>2964</v>
      </c>
      <c r="G33" s="1566">
        <v>1407</v>
      </c>
      <c r="H33" s="1567">
        <v>1557</v>
      </c>
      <c r="I33" s="1564" t="s">
        <v>1477</v>
      </c>
      <c r="J33" s="1565">
        <v>3354</v>
      </c>
      <c r="K33" s="1566">
        <v>1552</v>
      </c>
      <c r="L33" s="1567">
        <v>1802</v>
      </c>
      <c r="M33" s="1568" t="s">
        <v>883</v>
      </c>
      <c r="N33" s="1565">
        <v>466</v>
      </c>
      <c r="O33" s="1566">
        <v>101</v>
      </c>
      <c r="P33" s="1567">
        <v>365</v>
      </c>
    </row>
    <row r="34" spans="1:16" s="20" customFormat="1" ht="18" customHeight="1">
      <c r="A34" s="1569"/>
      <c r="B34" s="1557"/>
      <c r="C34" s="1557"/>
      <c r="D34" s="1557"/>
      <c r="E34" s="1569"/>
      <c r="F34" s="1557"/>
      <c r="G34" s="1557"/>
      <c r="H34" s="1557"/>
      <c r="I34" s="1569"/>
      <c r="J34" s="1557"/>
      <c r="K34" s="1557"/>
      <c r="L34" s="1557"/>
      <c r="M34" s="1569"/>
      <c r="N34" s="1557"/>
      <c r="O34" s="1557"/>
      <c r="P34" s="1557"/>
    </row>
    <row r="35" spans="1:16" s="20" customFormat="1" ht="18" customHeight="1">
      <c r="A35" s="1554" t="s">
        <v>352</v>
      </c>
      <c r="B35" s="1555">
        <v>10884</v>
      </c>
      <c r="C35" s="1556">
        <v>5373</v>
      </c>
      <c r="D35" s="1557">
        <v>5511</v>
      </c>
      <c r="E35" s="1558" t="s">
        <v>351</v>
      </c>
      <c r="F35" s="1555">
        <v>15536</v>
      </c>
      <c r="G35" s="1556">
        <v>7558</v>
      </c>
      <c r="H35" s="1557">
        <v>7978</v>
      </c>
      <c r="I35" s="1554" t="s">
        <v>350</v>
      </c>
      <c r="J35" s="1559">
        <v>15533</v>
      </c>
      <c r="K35" s="1560">
        <v>7191</v>
      </c>
      <c r="L35" s="1561">
        <v>8342</v>
      </c>
      <c r="M35" s="1558" t="s">
        <v>349</v>
      </c>
      <c r="N35" s="1559">
        <v>1066</v>
      </c>
      <c r="O35" s="1560">
        <v>193</v>
      </c>
      <c r="P35" s="1561">
        <v>873</v>
      </c>
    </row>
    <row r="36" spans="1:16" s="20" customFormat="1" ht="18" customHeight="1">
      <c r="A36" s="590" t="s">
        <v>2144</v>
      </c>
      <c r="B36" s="591">
        <v>2341</v>
      </c>
      <c r="C36" s="592">
        <v>1176</v>
      </c>
      <c r="D36" s="593">
        <v>1165</v>
      </c>
      <c r="E36" s="1553" t="s">
        <v>1478</v>
      </c>
      <c r="F36" s="591">
        <v>3083</v>
      </c>
      <c r="G36" s="592">
        <v>1547</v>
      </c>
      <c r="H36" s="593">
        <v>1536</v>
      </c>
      <c r="I36" s="590" t="s">
        <v>1479</v>
      </c>
      <c r="J36" s="591">
        <v>3445</v>
      </c>
      <c r="K36" s="592">
        <v>1643</v>
      </c>
      <c r="L36" s="593">
        <v>1802</v>
      </c>
      <c r="M36" s="1553" t="s">
        <v>884</v>
      </c>
      <c r="N36" s="591">
        <v>374</v>
      </c>
      <c r="O36" s="592">
        <v>72</v>
      </c>
      <c r="P36" s="593">
        <v>302</v>
      </c>
    </row>
    <row r="37" spans="1:16" s="20" customFormat="1" ht="18" customHeight="1">
      <c r="A37" s="594" t="s">
        <v>2145</v>
      </c>
      <c r="B37" s="595">
        <v>2264</v>
      </c>
      <c r="C37" s="596">
        <v>1123</v>
      </c>
      <c r="D37" s="597">
        <v>1141</v>
      </c>
      <c r="E37" s="598" t="s">
        <v>1480</v>
      </c>
      <c r="F37" s="595">
        <v>3201</v>
      </c>
      <c r="G37" s="596">
        <v>1550</v>
      </c>
      <c r="H37" s="597">
        <v>1651</v>
      </c>
      <c r="I37" s="594" t="s">
        <v>1481</v>
      </c>
      <c r="J37" s="595">
        <v>3627</v>
      </c>
      <c r="K37" s="596">
        <v>1677</v>
      </c>
      <c r="L37" s="597">
        <v>1950</v>
      </c>
      <c r="M37" s="598" t="s">
        <v>885</v>
      </c>
      <c r="N37" s="595">
        <v>248</v>
      </c>
      <c r="O37" s="596">
        <v>39</v>
      </c>
      <c r="P37" s="597">
        <v>209</v>
      </c>
    </row>
    <row r="38" spans="1:16" s="20" customFormat="1" ht="18" customHeight="1">
      <c r="A38" s="594" t="s">
        <v>2146</v>
      </c>
      <c r="B38" s="595">
        <v>2090</v>
      </c>
      <c r="C38" s="596">
        <v>1016</v>
      </c>
      <c r="D38" s="597">
        <v>1074</v>
      </c>
      <c r="E38" s="598" t="s">
        <v>886</v>
      </c>
      <c r="F38" s="595">
        <v>3100</v>
      </c>
      <c r="G38" s="596">
        <v>1464</v>
      </c>
      <c r="H38" s="597">
        <v>1636</v>
      </c>
      <c r="I38" s="594" t="s">
        <v>1482</v>
      </c>
      <c r="J38" s="595">
        <v>3384</v>
      </c>
      <c r="K38" s="596">
        <v>1584</v>
      </c>
      <c r="L38" s="597">
        <v>1800</v>
      </c>
      <c r="M38" s="598" t="s">
        <v>887</v>
      </c>
      <c r="N38" s="595">
        <v>207</v>
      </c>
      <c r="O38" s="596">
        <v>40</v>
      </c>
      <c r="P38" s="597">
        <v>167</v>
      </c>
    </row>
    <row r="39" spans="1:16" s="20" customFormat="1" ht="18" customHeight="1">
      <c r="A39" s="594" t="s">
        <v>2147</v>
      </c>
      <c r="B39" s="595">
        <v>2144</v>
      </c>
      <c r="C39" s="596">
        <v>1047</v>
      </c>
      <c r="D39" s="597">
        <v>1097</v>
      </c>
      <c r="E39" s="598" t="s">
        <v>1483</v>
      </c>
      <c r="F39" s="595">
        <v>3136</v>
      </c>
      <c r="G39" s="596">
        <v>1528</v>
      </c>
      <c r="H39" s="602">
        <v>1608</v>
      </c>
      <c r="I39" s="594" t="s">
        <v>1484</v>
      </c>
      <c r="J39" s="595">
        <v>3077</v>
      </c>
      <c r="K39" s="596">
        <v>1410</v>
      </c>
      <c r="L39" s="597">
        <v>1667</v>
      </c>
      <c r="M39" s="598" t="s">
        <v>888</v>
      </c>
      <c r="N39" s="595">
        <v>143</v>
      </c>
      <c r="O39" s="596">
        <v>27</v>
      </c>
      <c r="P39" s="597">
        <v>116</v>
      </c>
    </row>
    <row r="40" spans="1:16" s="20" customFormat="1" ht="18" customHeight="1">
      <c r="A40" s="1564" t="s">
        <v>2148</v>
      </c>
      <c r="B40" s="1565">
        <v>2045</v>
      </c>
      <c r="C40" s="1566">
        <v>1011</v>
      </c>
      <c r="D40" s="1567">
        <v>1034</v>
      </c>
      <c r="E40" s="1568" t="s">
        <v>1485</v>
      </c>
      <c r="F40" s="1565">
        <v>3016</v>
      </c>
      <c r="G40" s="1566">
        <v>1469</v>
      </c>
      <c r="H40" s="1567">
        <v>1547</v>
      </c>
      <c r="I40" s="1564" t="s">
        <v>889</v>
      </c>
      <c r="J40" s="1565">
        <v>2000</v>
      </c>
      <c r="K40" s="1566">
        <v>877</v>
      </c>
      <c r="L40" s="1567">
        <v>1123</v>
      </c>
      <c r="M40" s="1568" t="s">
        <v>890</v>
      </c>
      <c r="N40" s="1565">
        <v>94</v>
      </c>
      <c r="O40" s="1566">
        <v>15</v>
      </c>
      <c r="P40" s="1567">
        <v>79</v>
      </c>
    </row>
    <row r="41" spans="1:16" s="20" customFormat="1" ht="18" customHeight="1">
      <c r="A41" s="1569"/>
      <c r="B41" s="1570"/>
      <c r="C41" s="1571"/>
      <c r="D41" s="1571"/>
      <c r="E41" s="1569"/>
      <c r="F41" s="1570"/>
      <c r="G41" s="1571"/>
      <c r="H41" s="1571"/>
      <c r="I41" s="1545"/>
      <c r="J41" s="1563"/>
      <c r="K41" s="1563"/>
      <c r="L41" s="1563"/>
      <c r="M41" s="1569"/>
      <c r="N41" s="1557"/>
      <c r="O41" s="1557"/>
      <c r="P41" s="1557"/>
    </row>
    <row r="42" spans="1:16" s="20" customFormat="1" ht="18" customHeight="1">
      <c r="A42" s="1588"/>
      <c r="B42" s="1589"/>
      <c r="C42" s="1590"/>
      <c r="D42" s="1590"/>
      <c r="E42" s="1588"/>
      <c r="F42" s="1589"/>
      <c r="G42" s="1590"/>
      <c r="H42" s="1590"/>
      <c r="I42" s="700"/>
      <c r="J42" s="1593"/>
      <c r="K42" s="1593"/>
      <c r="L42" s="1594"/>
      <c r="M42" s="1553" t="s">
        <v>891</v>
      </c>
      <c r="N42" s="779">
        <v>187</v>
      </c>
      <c r="O42" s="1168">
        <v>21</v>
      </c>
      <c r="P42" s="1171">
        <v>166</v>
      </c>
    </row>
    <row r="43" spans="1:16" s="20" customFormat="1" ht="18" customHeight="1" thickBot="1">
      <c r="A43" s="1591"/>
      <c r="B43" s="1592"/>
      <c r="C43" s="603"/>
      <c r="D43" s="603"/>
      <c r="E43" s="1591"/>
      <c r="F43" s="1592"/>
      <c r="G43" s="603"/>
      <c r="H43" s="603"/>
      <c r="I43" s="703"/>
      <c r="J43" s="605"/>
      <c r="K43" s="605"/>
      <c r="L43" s="1595"/>
      <c r="M43" s="604" t="s">
        <v>1486</v>
      </c>
      <c r="N43" s="606">
        <v>9293</v>
      </c>
      <c r="O43" s="607">
        <v>5184</v>
      </c>
      <c r="P43" s="608">
        <v>4109</v>
      </c>
    </row>
    <row r="44" spans="1:16" s="99" customFormat="1" ht="13.5" customHeight="1">
      <c r="A44" s="57" t="s">
        <v>1971</v>
      </c>
      <c r="B44" s="609"/>
      <c r="C44" s="610"/>
      <c r="D44" s="610"/>
      <c r="E44" s="611"/>
      <c r="F44" s="609"/>
      <c r="G44" s="610"/>
      <c r="H44" s="610"/>
      <c r="I44" s="57"/>
      <c r="J44" s="57"/>
      <c r="K44" s="57"/>
      <c r="L44" s="57"/>
      <c r="M44" s="57"/>
      <c r="N44" s="57"/>
      <c r="O44" s="57"/>
      <c r="P44" s="57"/>
    </row>
    <row r="45" spans="1:16" ht="13.5" customHeight="1"/>
    <row r="46" spans="1:16" ht="13.5" customHeight="1"/>
  </sheetData>
  <mergeCells count="4">
    <mergeCell ref="O3:P3"/>
    <mergeCell ref="G3:H3"/>
    <mergeCell ref="A2:H2"/>
    <mergeCell ref="I2:P2"/>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colBreaks count="1" manualBreakCount="1">
    <brk id="8" max="1048575" man="1"/>
  </colBreaks>
  <ignoredErrors>
    <ignoredError sqref="A41:M43 A8:A40 E8:E40 M8:M40 I20:I40 I8:I9 I10:I19"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0"/>
  <sheetViews>
    <sheetView showGridLines="0" topLeftCell="D1" zoomScale="85" zoomScaleNormal="85" workbookViewId="0">
      <selection activeCell="N2" sqref="N2:Z28"/>
    </sheetView>
  </sheetViews>
  <sheetFormatPr defaultColWidth="9" defaultRowHeight="13.5"/>
  <cols>
    <col min="1" max="1" width="10.625" style="44" customWidth="1"/>
    <col min="2" max="4" width="8.875" style="44" customWidth="1"/>
    <col min="5" max="5" width="6.625" style="44" customWidth="1"/>
    <col min="6" max="8" width="8.875" style="44" customWidth="1"/>
    <col min="9" max="9" width="6.625" style="44" customWidth="1"/>
    <col min="10" max="12" width="8.875" style="44" customWidth="1"/>
    <col min="13" max="13" width="6.625" style="44" customWidth="1"/>
    <col min="14" max="16" width="8.875" style="44" customWidth="1"/>
    <col min="17" max="17" width="6.625" style="44" customWidth="1"/>
    <col min="18" max="20" width="8.875" style="28" customWidth="1"/>
    <col min="21" max="21" width="6.625" style="28" customWidth="1"/>
    <col min="22" max="24" width="8.875" style="28" customWidth="1"/>
    <col min="25" max="25" width="6.625" style="28" customWidth="1"/>
    <col min="26" max="26" width="10.625" style="28" customWidth="1"/>
    <col min="27" max="16384" width="9" style="28"/>
  </cols>
  <sheetData>
    <row r="1" spans="1:26" s="32" customFormat="1" ht="30" customHeight="1"/>
    <row r="2" spans="1:26" ht="22.5" customHeight="1">
      <c r="A2" s="1655" t="s">
        <v>2149</v>
      </c>
      <c r="B2" s="1655"/>
      <c r="C2" s="1655"/>
      <c r="D2" s="1655"/>
      <c r="E2" s="1655"/>
      <c r="F2" s="1655"/>
      <c r="G2" s="1655"/>
      <c r="H2" s="1655"/>
      <c r="I2" s="1655"/>
      <c r="J2" s="1655"/>
      <c r="K2" s="1655"/>
      <c r="L2" s="1655"/>
      <c r="M2" s="1655"/>
      <c r="N2" s="1656" t="s">
        <v>2017</v>
      </c>
      <c r="O2" s="1656"/>
      <c r="P2" s="1656"/>
      <c r="Q2" s="1656"/>
      <c r="R2" s="1656"/>
      <c r="S2" s="1656"/>
      <c r="T2" s="1656"/>
      <c r="U2" s="1656"/>
      <c r="V2" s="1656"/>
      <c r="W2" s="1656"/>
      <c r="X2" s="1656"/>
      <c r="Y2" s="1656"/>
      <c r="Z2" s="1656"/>
    </row>
    <row r="3" spans="1:26" s="12" customFormat="1" ht="13.5" customHeight="1" thickBot="1">
      <c r="A3" s="232"/>
      <c r="B3" s="232"/>
      <c r="C3" s="232"/>
      <c r="D3" s="232"/>
      <c r="E3" s="232"/>
      <c r="F3" s="232"/>
      <c r="G3" s="232"/>
      <c r="H3" s="232"/>
      <c r="I3" s="232"/>
      <c r="J3" s="232"/>
      <c r="K3" s="232"/>
      <c r="L3" s="232"/>
      <c r="M3" s="232"/>
      <c r="N3" s="232"/>
      <c r="O3" s="232"/>
      <c r="P3" s="232"/>
      <c r="Q3" s="232"/>
      <c r="R3" s="232"/>
      <c r="S3" s="232"/>
      <c r="T3" s="232"/>
      <c r="U3" s="232"/>
      <c r="V3" s="232"/>
      <c r="W3" s="232"/>
      <c r="X3" s="232"/>
      <c r="Y3" s="266" t="s">
        <v>313</v>
      </c>
    </row>
    <row r="4" spans="1:26" s="12" customFormat="1" ht="33.950000000000003" customHeight="1">
      <c r="A4" s="267" t="s">
        <v>893</v>
      </c>
      <c r="B4" s="1730" t="s">
        <v>1880</v>
      </c>
      <c r="C4" s="1676"/>
      <c r="D4" s="1676"/>
      <c r="E4" s="1741"/>
      <c r="F4" s="1730" t="s">
        <v>1881</v>
      </c>
      <c r="G4" s="1676"/>
      <c r="H4" s="1676"/>
      <c r="I4" s="1741"/>
      <c r="J4" s="1730" t="s">
        <v>1882</v>
      </c>
      <c r="K4" s="1676"/>
      <c r="L4" s="1676"/>
      <c r="M4" s="1676"/>
      <c r="N4" s="1676" t="s">
        <v>1883</v>
      </c>
      <c r="O4" s="1676"/>
      <c r="P4" s="1676"/>
      <c r="Q4" s="1741"/>
      <c r="R4" s="1730" t="s">
        <v>1884</v>
      </c>
      <c r="S4" s="1676"/>
      <c r="T4" s="1676"/>
      <c r="U4" s="1741"/>
      <c r="V4" s="1730" t="s">
        <v>1885</v>
      </c>
      <c r="W4" s="1676"/>
      <c r="X4" s="1676"/>
      <c r="Y4" s="1676"/>
    </row>
    <row r="5" spans="1:26" s="12" customFormat="1" ht="33.950000000000003" customHeight="1">
      <c r="A5" s="258" t="s">
        <v>894</v>
      </c>
      <c r="B5" s="1192" t="s">
        <v>56</v>
      </c>
      <c r="C5" s="202" t="s">
        <v>5</v>
      </c>
      <c r="D5" s="202" t="s">
        <v>6</v>
      </c>
      <c r="E5" s="458" t="s">
        <v>371</v>
      </c>
      <c r="F5" s="1192" t="s">
        <v>56</v>
      </c>
      <c r="G5" s="202" t="s">
        <v>5</v>
      </c>
      <c r="H5" s="202" t="s">
        <v>6</v>
      </c>
      <c r="I5" s="458" t="s">
        <v>371</v>
      </c>
      <c r="J5" s="1192" t="s">
        <v>56</v>
      </c>
      <c r="K5" s="202" t="s">
        <v>5</v>
      </c>
      <c r="L5" s="202" t="s">
        <v>6</v>
      </c>
      <c r="M5" s="1162" t="s">
        <v>371</v>
      </c>
      <c r="N5" s="1195" t="s">
        <v>56</v>
      </c>
      <c r="O5" s="202" t="s">
        <v>5</v>
      </c>
      <c r="P5" s="202" t="s">
        <v>6</v>
      </c>
      <c r="Q5" s="458" t="s">
        <v>371</v>
      </c>
      <c r="R5" s="1192" t="s">
        <v>56</v>
      </c>
      <c r="S5" s="202" t="s">
        <v>5</v>
      </c>
      <c r="T5" s="202" t="s">
        <v>6</v>
      </c>
      <c r="U5" s="458" t="s">
        <v>371</v>
      </c>
      <c r="V5" s="1192" t="s">
        <v>56</v>
      </c>
      <c r="W5" s="202" t="s">
        <v>5</v>
      </c>
      <c r="X5" s="202" t="s">
        <v>6</v>
      </c>
      <c r="Y5" s="1162" t="s">
        <v>371</v>
      </c>
      <c r="Z5" s="51"/>
    </row>
    <row r="6" spans="1:26" s="12" customFormat="1" ht="33.950000000000003" customHeight="1">
      <c r="A6" s="268" t="s">
        <v>895</v>
      </c>
      <c r="B6" s="1193">
        <v>78144</v>
      </c>
      <c r="C6" s="1203">
        <v>35827</v>
      </c>
      <c r="D6" s="1203">
        <v>42317</v>
      </c>
      <c r="E6" s="269">
        <v>100</v>
      </c>
      <c r="F6" s="1193">
        <v>84903</v>
      </c>
      <c r="G6" s="1203">
        <v>38852</v>
      </c>
      <c r="H6" s="1203">
        <v>46051</v>
      </c>
      <c r="I6" s="269">
        <v>100</v>
      </c>
      <c r="J6" s="1193">
        <v>88965</v>
      </c>
      <c r="K6" s="1203">
        <v>40930</v>
      </c>
      <c r="L6" s="1203">
        <v>48035</v>
      </c>
      <c r="M6" s="1199">
        <v>100</v>
      </c>
      <c r="N6" s="1196">
        <v>109660</v>
      </c>
      <c r="O6" s="1203">
        <v>51546</v>
      </c>
      <c r="P6" s="1203">
        <v>58114</v>
      </c>
      <c r="Q6" s="269">
        <v>100</v>
      </c>
      <c r="R6" s="1193">
        <v>122273</v>
      </c>
      <c r="S6" s="1203">
        <v>57697</v>
      </c>
      <c r="T6" s="1203">
        <v>64576</v>
      </c>
      <c r="U6" s="269">
        <v>100</v>
      </c>
      <c r="V6" s="1193">
        <v>125092</v>
      </c>
      <c r="W6" s="1203">
        <v>58790</v>
      </c>
      <c r="X6" s="1203">
        <v>66302</v>
      </c>
      <c r="Y6" s="1199">
        <v>100</v>
      </c>
    </row>
    <row r="7" spans="1:26" s="12" customFormat="1" ht="33.950000000000003" customHeight="1">
      <c r="A7" s="261" t="s">
        <v>370</v>
      </c>
      <c r="B7" s="1193">
        <v>6064</v>
      </c>
      <c r="C7" s="1203">
        <v>3072</v>
      </c>
      <c r="D7" s="1203">
        <v>2992</v>
      </c>
      <c r="E7" s="270">
        <v>7.7600327600327601</v>
      </c>
      <c r="F7" s="1193">
        <v>6598</v>
      </c>
      <c r="G7" s="1203">
        <v>3439</v>
      </c>
      <c r="H7" s="1203">
        <v>3159</v>
      </c>
      <c r="I7" s="270">
        <v>7.771221276044427</v>
      </c>
      <c r="J7" s="1193">
        <v>7261</v>
      </c>
      <c r="K7" s="1203">
        <v>3654</v>
      </c>
      <c r="L7" s="1203">
        <v>3607</v>
      </c>
      <c r="M7" s="1200">
        <v>8.1616365986623958</v>
      </c>
      <c r="N7" s="1196">
        <v>8635</v>
      </c>
      <c r="O7" s="1203">
        <v>4527</v>
      </c>
      <c r="P7" s="1203">
        <v>4108</v>
      </c>
      <c r="Q7" s="270">
        <v>7.8743388655845337</v>
      </c>
      <c r="R7" s="1198">
        <v>8437</v>
      </c>
      <c r="S7" s="1205">
        <v>4284</v>
      </c>
      <c r="T7" s="1205">
        <v>4153</v>
      </c>
      <c r="U7" s="270">
        <v>6.900133308252844</v>
      </c>
      <c r="V7" s="1198">
        <v>7184</v>
      </c>
      <c r="W7" s="1205">
        <v>3629</v>
      </c>
      <c r="X7" s="1205">
        <v>3555</v>
      </c>
      <c r="Y7" s="1200">
        <v>5.7429731717455956</v>
      </c>
    </row>
    <row r="8" spans="1:26" s="12" customFormat="1" ht="33.950000000000003" customHeight="1">
      <c r="A8" s="271" t="s">
        <v>334</v>
      </c>
      <c r="B8" s="1193">
        <v>6132</v>
      </c>
      <c r="C8" s="1203">
        <v>3098</v>
      </c>
      <c r="D8" s="1203">
        <v>3034</v>
      </c>
      <c r="E8" s="272">
        <v>7.8470515970515962</v>
      </c>
      <c r="F8" s="1193">
        <v>6594</v>
      </c>
      <c r="G8" s="1203">
        <v>3361</v>
      </c>
      <c r="H8" s="1203">
        <v>3233</v>
      </c>
      <c r="I8" s="272">
        <v>7.766510017313875</v>
      </c>
      <c r="J8" s="1193">
        <v>6814</v>
      </c>
      <c r="K8" s="1203">
        <v>3492</v>
      </c>
      <c r="L8" s="1203">
        <v>3322</v>
      </c>
      <c r="M8" s="1201">
        <v>7.6591918170066888</v>
      </c>
      <c r="N8" s="1196">
        <v>9205</v>
      </c>
      <c r="O8" s="1203">
        <v>4718</v>
      </c>
      <c r="P8" s="1203">
        <v>4487</v>
      </c>
      <c r="Q8" s="272">
        <v>8.3941273025715848</v>
      </c>
      <c r="R8" s="1198">
        <v>9331</v>
      </c>
      <c r="S8" s="1205">
        <v>4855</v>
      </c>
      <c r="T8" s="1205">
        <v>4476</v>
      </c>
      <c r="U8" s="272">
        <v>7.631284093790125</v>
      </c>
      <c r="V8" s="1198">
        <v>8296</v>
      </c>
      <c r="W8" s="1205">
        <v>4208</v>
      </c>
      <c r="X8" s="1205">
        <v>4088</v>
      </c>
      <c r="Y8" s="1201">
        <v>6.6319189076839455</v>
      </c>
    </row>
    <row r="9" spans="1:26" s="12" customFormat="1" ht="33.950000000000003" customHeight="1">
      <c r="A9" s="261" t="s">
        <v>333</v>
      </c>
      <c r="B9" s="1193">
        <v>7305</v>
      </c>
      <c r="C9" s="1203">
        <v>3732</v>
      </c>
      <c r="D9" s="1203">
        <v>3573</v>
      </c>
      <c r="E9" s="270">
        <v>9.3481265356265357</v>
      </c>
      <c r="F9" s="1193">
        <v>6597</v>
      </c>
      <c r="G9" s="1203">
        <v>3304</v>
      </c>
      <c r="H9" s="1203">
        <v>3293</v>
      </c>
      <c r="I9" s="270">
        <v>7.770043461361789</v>
      </c>
      <c r="J9" s="1193">
        <v>6604</v>
      </c>
      <c r="K9" s="1203">
        <v>3410</v>
      </c>
      <c r="L9" s="1203">
        <v>3194</v>
      </c>
      <c r="M9" s="1200">
        <v>7.4231439330073634</v>
      </c>
      <c r="N9" s="1196">
        <v>8031</v>
      </c>
      <c r="O9" s="1203">
        <v>4131</v>
      </c>
      <c r="P9" s="1203">
        <v>3900</v>
      </c>
      <c r="Q9" s="270">
        <v>7.3235455042859749</v>
      </c>
      <c r="R9" s="1198">
        <v>10077</v>
      </c>
      <c r="S9" s="1205">
        <v>5217</v>
      </c>
      <c r="T9" s="1205">
        <v>4860</v>
      </c>
      <c r="U9" s="270">
        <v>8.241394257113182</v>
      </c>
      <c r="V9" s="1198">
        <v>9178</v>
      </c>
      <c r="W9" s="1205">
        <v>4708</v>
      </c>
      <c r="X9" s="1205">
        <v>4470</v>
      </c>
      <c r="Y9" s="1200">
        <v>7.3369999680235347</v>
      </c>
    </row>
    <row r="10" spans="1:26" s="12" customFormat="1" ht="33.950000000000003" customHeight="1">
      <c r="A10" s="261" t="s">
        <v>332</v>
      </c>
      <c r="B10" s="1193">
        <v>9581</v>
      </c>
      <c r="C10" s="1203">
        <v>4289</v>
      </c>
      <c r="D10" s="1203">
        <v>5292</v>
      </c>
      <c r="E10" s="270">
        <v>12.260698198198199</v>
      </c>
      <c r="F10" s="1193">
        <v>8764</v>
      </c>
      <c r="G10" s="1203">
        <v>3870</v>
      </c>
      <c r="H10" s="1203">
        <v>4894</v>
      </c>
      <c r="I10" s="270">
        <v>10.322367878637975</v>
      </c>
      <c r="J10" s="1193">
        <v>7474</v>
      </c>
      <c r="K10" s="1203">
        <v>3267</v>
      </c>
      <c r="L10" s="1203">
        <v>4207</v>
      </c>
      <c r="M10" s="1200">
        <v>8.4010565952902816</v>
      </c>
      <c r="N10" s="1196">
        <v>8657</v>
      </c>
      <c r="O10" s="1203">
        <v>3987</v>
      </c>
      <c r="P10" s="1203">
        <v>4670</v>
      </c>
      <c r="Q10" s="270">
        <v>7.8944008754331563</v>
      </c>
      <c r="R10" s="1198">
        <v>9208</v>
      </c>
      <c r="S10" s="1205">
        <v>4356</v>
      </c>
      <c r="T10" s="1205">
        <v>4852</v>
      </c>
      <c r="U10" s="270">
        <v>7.5306895226256003</v>
      </c>
      <c r="V10" s="1198">
        <v>10649</v>
      </c>
      <c r="W10" s="1205">
        <v>5092</v>
      </c>
      <c r="X10" s="1205">
        <v>5557</v>
      </c>
      <c r="Y10" s="1200">
        <v>8.5129344802225564</v>
      </c>
    </row>
    <row r="11" spans="1:26" s="12" customFormat="1" ht="33.950000000000003" customHeight="1">
      <c r="A11" s="261" t="s">
        <v>331</v>
      </c>
      <c r="B11" s="1193">
        <v>6986</v>
      </c>
      <c r="C11" s="1203">
        <v>2851</v>
      </c>
      <c r="D11" s="1203">
        <v>4135</v>
      </c>
      <c r="E11" s="270">
        <v>8.9399058149058153</v>
      </c>
      <c r="F11" s="1193">
        <v>8477</v>
      </c>
      <c r="G11" s="1203">
        <v>3597</v>
      </c>
      <c r="H11" s="1203">
        <v>4880</v>
      </c>
      <c r="I11" s="270">
        <v>9.9843350647209164</v>
      </c>
      <c r="J11" s="1193">
        <v>7645</v>
      </c>
      <c r="K11" s="1203">
        <v>3430</v>
      </c>
      <c r="L11" s="1203">
        <v>4215</v>
      </c>
      <c r="M11" s="1200">
        <v>8.5932670151183057</v>
      </c>
      <c r="N11" s="1196">
        <v>8313</v>
      </c>
      <c r="O11" s="1203">
        <v>3949</v>
      </c>
      <c r="P11" s="1203">
        <v>4364</v>
      </c>
      <c r="Q11" s="270">
        <v>7.5807039941637786</v>
      </c>
      <c r="R11" s="1198">
        <v>9035</v>
      </c>
      <c r="S11" s="1205">
        <v>4440</v>
      </c>
      <c r="T11" s="1205">
        <v>4595</v>
      </c>
      <c r="U11" s="270">
        <v>7.3892028493616744</v>
      </c>
      <c r="V11" s="1198">
        <v>9317</v>
      </c>
      <c r="W11" s="1205">
        <v>4724</v>
      </c>
      <c r="X11" s="1205">
        <v>4593</v>
      </c>
      <c r="Y11" s="1200">
        <v>7.4481181850158285</v>
      </c>
    </row>
    <row r="12" spans="1:26" s="12" customFormat="1" ht="33.950000000000003" customHeight="1">
      <c r="A12" s="261" t="s">
        <v>330</v>
      </c>
      <c r="B12" s="1193">
        <v>5789</v>
      </c>
      <c r="C12" s="1203">
        <v>2492</v>
      </c>
      <c r="D12" s="1203">
        <v>3297</v>
      </c>
      <c r="E12" s="270">
        <v>7.4081183456183464</v>
      </c>
      <c r="F12" s="1193">
        <v>6276</v>
      </c>
      <c r="G12" s="1203">
        <v>2778</v>
      </c>
      <c r="H12" s="1203">
        <v>3498</v>
      </c>
      <c r="I12" s="270">
        <v>7.391964948235044</v>
      </c>
      <c r="J12" s="1193">
        <v>7683</v>
      </c>
      <c r="K12" s="1203">
        <v>3531</v>
      </c>
      <c r="L12" s="1203">
        <v>4152</v>
      </c>
      <c r="M12" s="1200">
        <v>8.6359804417467547</v>
      </c>
      <c r="N12" s="1196">
        <v>8793</v>
      </c>
      <c r="O12" s="1203">
        <v>4100</v>
      </c>
      <c r="P12" s="1203">
        <v>4693</v>
      </c>
      <c r="Q12" s="270">
        <v>8.0184205726791902</v>
      </c>
      <c r="R12" s="1198">
        <v>8257</v>
      </c>
      <c r="S12" s="1205">
        <v>3823</v>
      </c>
      <c r="T12" s="1205">
        <v>4434</v>
      </c>
      <c r="U12" s="270">
        <v>6.752921740695002</v>
      </c>
      <c r="V12" s="1198">
        <v>7850</v>
      </c>
      <c r="W12" s="1205">
        <v>3647</v>
      </c>
      <c r="X12" s="1205">
        <v>4203</v>
      </c>
      <c r="Y12" s="1200">
        <v>6.2753813193489592</v>
      </c>
    </row>
    <row r="13" spans="1:26" s="12" customFormat="1" ht="33.950000000000003" customHeight="1">
      <c r="A13" s="261" t="s">
        <v>329</v>
      </c>
      <c r="B13" s="1193">
        <v>6216</v>
      </c>
      <c r="C13" s="1203">
        <v>2828</v>
      </c>
      <c r="D13" s="1203">
        <v>3388</v>
      </c>
      <c r="E13" s="270">
        <v>7.9545454545454541</v>
      </c>
      <c r="F13" s="1193">
        <v>5930</v>
      </c>
      <c r="G13" s="1203">
        <v>2644</v>
      </c>
      <c r="H13" s="1203">
        <v>3286</v>
      </c>
      <c r="I13" s="270">
        <v>6.9844410680423543</v>
      </c>
      <c r="J13" s="1193">
        <v>6332</v>
      </c>
      <c r="K13" s="1203">
        <v>2890</v>
      </c>
      <c r="L13" s="1203">
        <v>3442</v>
      </c>
      <c r="M13" s="1200">
        <v>7.1174057213510933</v>
      </c>
      <c r="N13" s="1196">
        <v>9667</v>
      </c>
      <c r="O13" s="1203">
        <v>4639</v>
      </c>
      <c r="P13" s="1203">
        <v>5028</v>
      </c>
      <c r="Q13" s="270">
        <v>8.8154295093926685</v>
      </c>
      <c r="R13" s="1198">
        <v>9546</v>
      </c>
      <c r="S13" s="1205">
        <v>4569</v>
      </c>
      <c r="T13" s="1205">
        <v>4977</v>
      </c>
      <c r="U13" s="270">
        <v>7.8071201328175484</v>
      </c>
      <c r="V13" s="1198">
        <v>8112</v>
      </c>
      <c r="W13" s="1205">
        <v>3818</v>
      </c>
      <c r="X13" s="1205">
        <v>4294</v>
      </c>
      <c r="Y13" s="1200">
        <v>6.4848271672049371</v>
      </c>
    </row>
    <row r="14" spans="1:26" s="12" customFormat="1" ht="33.950000000000003" customHeight="1">
      <c r="A14" s="261" t="s">
        <v>328</v>
      </c>
      <c r="B14" s="1193">
        <v>6143</v>
      </c>
      <c r="C14" s="1203">
        <v>2866</v>
      </c>
      <c r="D14" s="1203">
        <v>3277</v>
      </c>
      <c r="E14" s="270">
        <v>7.861128173628174</v>
      </c>
      <c r="F14" s="1193">
        <v>6678</v>
      </c>
      <c r="G14" s="1203">
        <v>3041</v>
      </c>
      <c r="H14" s="1203">
        <v>3637</v>
      </c>
      <c r="I14" s="270">
        <v>7.8654464506554538</v>
      </c>
      <c r="J14" s="1193">
        <v>5919</v>
      </c>
      <c r="K14" s="1203">
        <v>2658</v>
      </c>
      <c r="L14" s="1203">
        <v>3261</v>
      </c>
      <c r="M14" s="1200">
        <v>6.6531782161524191</v>
      </c>
      <c r="N14" s="1196">
        <v>7822</v>
      </c>
      <c r="O14" s="1203">
        <v>3663</v>
      </c>
      <c r="P14" s="1203">
        <v>4159</v>
      </c>
      <c r="Q14" s="270">
        <v>7.1329564107240557</v>
      </c>
      <c r="R14" s="1198">
        <v>10330</v>
      </c>
      <c r="S14" s="1205">
        <v>4946</v>
      </c>
      <c r="T14" s="1205">
        <v>5384</v>
      </c>
      <c r="U14" s="270">
        <v>8.4483082937361473</v>
      </c>
      <c r="V14" s="1198">
        <v>9525</v>
      </c>
      <c r="W14" s="1205">
        <v>4550</v>
      </c>
      <c r="X14" s="1205">
        <v>4975</v>
      </c>
      <c r="Y14" s="1200">
        <v>7.6143958046877502</v>
      </c>
    </row>
    <row r="15" spans="1:26" s="12" customFormat="1" ht="33.950000000000003" customHeight="1">
      <c r="A15" s="261" t="s">
        <v>327</v>
      </c>
      <c r="B15" s="1193">
        <v>5071</v>
      </c>
      <c r="C15" s="1203">
        <v>2206</v>
      </c>
      <c r="D15" s="1203">
        <v>2865</v>
      </c>
      <c r="E15" s="270">
        <v>6.4893018018018012</v>
      </c>
      <c r="F15" s="1193">
        <v>6336</v>
      </c>
      <c r="G15" s="1203">
        <v>2950</v>
      </c>
      <c r="H15" s="1203">
        <v>3386</v>
      </c>
      <c r="I15" s="270">
        <v>7.4626338291933143</v>
      </c>
      <c r="J15" s="1193">
        <v>6599</v>
      </c>
      <c r="K15" s="1203">
        <v>3034</v>
      </c>
      <c r="L15" s="1203">
        <v>3565</v>
      </c>
      <c r="M15" s="1200">
        <v>7.4175237452930931</v>
      </c>
      <c r="N15" s="1196">
        <v>6941</v>
      </c>
      <c r="O15" s="1203">
        <v>3235</v>
      </c>
      <c r="P15" s="1203">
        <v>3706</v>
      </c>
      <c r="Q15" s="270">
        <v>6.3295641072405626</v>
      </c>
      <c r="R15" s="1198">
        <v>8403</v>
      </c>
      <c r="S15" s="1205">
        <v>3966</v>
      </c>
      <c r="T15" s="1205">
        <v>4437</v>
      </c>
      <c r="U15" s="270">
        <v>6.8723266788252513</v>
      </c>
      <c r="V15" s="1198">
        <v>10170</v>
      </c>
      <c r="W15" s="1205">
        <v>4818</v>
      </c>
      <c r="X15" s="1205">
        <v>5352</v>
      </c>
      <c r="Y15" s="1200">
        <v>8.1300163079973142</v>
      </c>
    </row>
    <row r="16" spans="1:26" s="12" customFormat="1" ht="33.950000000000003" customHeight="1">
      <c r="A16" s="261" t="s">
        <v>326</v>
      </c>
      <c r="B16" s="1193">
        <v>4087</v>
      </c>
      <c r="C16" s="1203">
        <v>1758</v>
      </c>
      <c r="D16" s="1203">
        <v>2329</v>
      </c>
      <c r="E16" s="270">
        <v>5.2300880425880427</v>
      </c>
      <c r="F16" s="1193">
        <v>5239</v>
      </c>
      <c r="G16" s="1203">
        <v>2321</v>
      </c>
      <c r="H16" s="1203">
        <v>2918</v>
      </c>
      <c r="I16" s="270">
        <v>6.1705711223396111</v>
      </c>
      <c r="J16" s="1193">
        <v>6257</v>
      </c>
      <c r="K16" s="1203">
        <v>2930</v>
      </c>
      <c r="L16" s="1203">
        <v>3327</v>
      </c>
      <c r="M16" s="1200">
        <v>7.0331029056370484</v>
      </c>
      <c r="N16" s="1196">
        <v>7349</v>
      </c>
      <c r="O16" s="1203">
        <v>3391</v>
      </c>
      <c r="P16" s="1203">
        <v>3958</v>
      </c>
      <c r="Q16" s="270">
        <v>6.7016231989786608</v>
      </c>
      <c r="R16" s="1198">
        <v>7351</v>
      </c>
      <c r="S16" s="1205">
        <v>3415</v>
      </c>
      <c r="T16" s="1205">
        <v>3936</v>
      </c>
      <c r="U16" s="270">
        <v>6.0119568506538652</v>
      </c>
      <c r="V16" s="1198">
        <v>8237</v>
      </c>
      <c r="W16" s="1205">
        <v>3867</v>
      </c>
      <c r="X16" s="1205">
        <v>4370</v>
      </c>
      <c r="Y16" s="1200">
        <v>6.5847536213346975</v>
      </c>
    </row>
    <row r="17" spans="1:25" s="12" customFormat="1" ht="33.950000000000003" customHeight="1">
      <c r="A17" s="261" t="s">
        <v>325</v>
      </c>
      <c r="B17" s="1193">
        <v>3909</v>
      </c>
      <c r="C17" s="1203">
        <v>1760</v>
      </c>
      <c r="D17" s="1203">
        <v>2149</v>
      </c>
      <c r="E17" s="270">
        <v>5.0023034398034394</v>
      </c>
      <c r="F17" s="1193">
        <v>4201</v>
      </c>
      <c r="G17" s="1203">
        <v>1808</v>
      </c>
      <c r="H17" s="1203">
        <v>2393</v>
      </c>
      <c r="I17" s="270">
        <v>4.9479994817615403</v>
      </c>
      <c r="J17" s="1193">
        <v>5033</v>
      </c>
      <c r="K17" s="1203">
        <v>2228</v>
      </c>
      <c r="L17" s="1203">
        <v>2805</v>
      </c>
      <c r="M17" s="1200">
        <v>5.6572809531838368</v>
      </c>
      <c r="N17" s="1196">
        <v>6640</v>
      </c>
      <c r="O17" s="1203">
        <v>3149</v>
      </c>
      <c r="P17" s="1203">
        <v>3491</v>
      </c>
      <c r="Q17" s="270">
        <v>6.0550793361298556</v>
      </c>
      <c r="R17" s="1198">
        <v>7671</v>
      </c>
      <c r="S17" s="1205">
        <v>3550</v>
      </c>
      <c r="T17" s="1205">
        <v>4121</v>
      </c>
      <c r="U17" s="270">
        <v>6.2736663040900282</v>
      </c>
      <c r="V17" s="1198">
        <v>7233</v>
      </c>
      <c r="W17" s="1205">
        <v>3346</v>
      </c>
      <c r="X17" s="1205">
        <v>3887</v>
      </c>
      <c r="Y17" s="1200">
        <v>5.7821443417644609</v>
      </c>
    </row>
    <row r="18" spans="1:25" s="12" customFormat="1" ht="33.950000000000003" customHeight="1">
      <c r="A18" s="261" t="s">
        <v>324</v>
      </c>
      <c r="B18" s="1193">
        <v>3311</v>
      </c>
      <c r="C18" s="1203">
        <v>1544</v>
      </c>
      <c r="D18" s="1203">
        <v>1767</v>
      </c>
      <c r="E18" s="270">
        <v>4.2370495495495497</v>
      </c>
      <c r="F18" s="1193">
        <v>3776</v>
      </c>
      <c r="G18" s="1203">
        <v>1693</v>
      </c>
      <c r="H18" s="1203">
        <v>2083</v>
      </c>
      <c r="I18" s="270">
        <v>4.44742824164046</v>
      </c>
      <c r="J18" s="1193">
        <v>3976</v>
      </c>
      <c r="K18" s="1203">
        <v>1687</v>
      </c>
      <c r="L18" s="1203">
        <v>2289</v>
      </c>
      <c r="M18" s="1200">
        <v>4.4691732703872313</v>
      </c>
      <c r="N18" s="1196">
        <v>5310</v>
      </c>
      <c r="O18" s="1203">
        <v>2297</v>
      </c>
      <c r="P18" s="1203">
        <v>3013</v>
      </c>
      <c r="Q18" s="270">
        <v>4.8422396498267375</v>
      </c>
      <c r="R18" s="1198">
        <v>6833</v>
      </c>
      <c r="S18" s="1205">
        <v>3193</v>
      </c>
      <c r="T18" s="1205">
        <v>3640</v>
      </c>
      <c r="U18" s="270">
        <v>5.5883146729040751</v>
      </c>
      <c r="V18" s="1198">
        <v>7480</v>
      </c>
      <c r="W18" s="1205">
        <v>3412</v>
      </c>
      <c r="X18" s="1205">
        <v>4068</v>
      </c>
      <c r="Y18" s="1200">
        <v>5.9795990151248679</v>
      </c>
    </row>
    <row r="19" spans="1:25" s="12" customFormat="1" ht="33.950000000000003" customHeight="1">
      <c r="A19" s="261" t="s">
        <v>323</v>
      </c>
      <c r="B19" s="1193">
        <v>2743</v>
      </c>
      <c r="C19" s="1203">
        <v>1292</v>
      </c>
      <c r="D19" s="1203">
        <v>1451</v>
      </c>
      <c r="E19" s="270">
        <v>3.5101863226863226</v>
      </c>
      <c r="F19" s="1193">
        <v>3260</v>
      </c>
      <c r="G19" s="1203">
        <v>1454</v>
      </c>
      <c r="H19" s="1203">
        <v>1806</v>
      </c>
      <c r="I19" s="270">
        <v>3.8396758653993381</v>
      </c>
      <c r="J19" s="1193">
        <v>3608</v>
      </c>
      <c r="K19" s="1203">
        <v>1539</v>
      </c>
      <c r="L19" s="1203">
        <v>2069</v>
      </c>
      <c r="M19" s="1200">
        <v>4.0555274546169837</v>
      </c>
      <c r="N19" s="1196">
        <v>4194</v>
      </c>
      <c r="O19" s="1203">
        <v>1753</v>
      </c>
      <c r="P19" s="1203">
        <v>2441</v>
      </c>
      <c r="Q19" s="270">
        <v>3.8245486047784056</v>
      </c>
      <c r="R19" s="1198">
        <v>5384</v>
      </c>
      <c r="S19" s="1205">
        <v>2306</v>
      </c>
      <c r="T19" s="1205">
        <v>3078</v>
      </c>
      <c r="U19" s="270">
        <v>4.4032615540634481</v>
      </c>
      <c r="V19" s="1198">
        <v>6689</v>
      </c>
      <c r="W19" s="1205">
        <v>3088</v>
      </c>
      <c r="X19" s="1205">
        <v>3601</v>
      </c>
      <c r="Y19" s="1200">
        <v>5.347264413391744</v>
      </c>
    </row>
    <row r="20" spans="1:25" s="12" customFormat="1" ht="33.950000000000003" customHeight="1">
      <c r="A20" s="261" t="s">
        <v>322</v>
      </c>
      <c r="B20" s="1193">
        <v>2099</v>
      </c>
      <c r="C20" s="1203">
        <v>936</v>
      </c>
      <c r="D20" s="1203">
        <v>1163</v>
      </c>
      <c r="E20" s="270">
        <v>2.6860667485667489</v>
      </c>
      <c r="F20" s="1193">
        <v>2551</v>
      </c>
      <c r="G20" s="1203">
        <v>1163</v>
      </c>
      <c r="H20" s="1203">
        <v>1388</v>
      </c>
      <c r="I20" s="270">
        <v>3.0046052554091136</v>
      </c>
      <c r="J20" s="1193">
        <v>2966</v>
      </c>
      <c r="K20" s="1203">
        <v>1271</v>
      </c>
      <c r="L20" s="1203">
        <v>1695</v>
      </c>
      <c r="M20" s="1200">
        <v>3.3338953521047605</v>
      </c>
      <c r="N20" s="1196">
        <v>3642</v>
      </c>
      <c r="O20" s="1203">
        <v>1536</v>
      </c>
      <c r="P20" s="1203">
        <v>2106</v>
      </c>
      <c r="Q20" s="270">
        <v>3.3211745394856829</v>
      </c>
      <c r="R20" s="1198">
        <v>4107</v>
      </c>
      <c r="S20" s="1205">
        <v>1646</v>
      </c>
      <c r="T20" s="1205">
        <v>2461</v>
      </c>
      <c r="U20" s="270">
        <v>3.3588772664447588</v>
      </c>
      <c r="V20" s="1198">
        <v>5136</v>
      </c>
      <c r="W20" s="1205">
        <v>2176</v>
      </c>
      <c r="X20" s="1205">
        <v>2960</v>
      </c>
      <c r="Y20" s="1200">
        <v>4.1057781472835995</v>
      </c>
    </row>
    <row r="21" spans="1:25" s="12" customFormat="1" ht="33.950000000000003" customHeight="1">
      <c r="A21" s="261" t="s">
        <v>321</v>
      </c>
      <c r="B21" s="1193">
        <v>1316</v>
      </c>
      <c r="C21" s="1203">
        <v>572</v>
      </c>
      <c r="D21" s="1203">
        <v>744</v>
      </c>
      <c r="E21" s="270">
        <v>1.6840704340704342</v>
      </c>
      <c r="F21" s="1193">
        <v>1841</v>
      </c>
      <c r="G21" s="1203">
        <v>762</v>
      </c>
      <c r="H21" s="1203">
        <v>1079</v>
      </c>
      <c r="I21" s="270">
        <v>2.168356830736252</v>
      </c>
      <c r="J21" s="1193">
        <v>2259</v>
      </c>
      <c r="K21" s="1203">
        <v>962</v>
      </c>
      <c r="L21" s="1203">
        <v>1297</v>
      </c>
      <c r="M21" s="1200">
        <v>2.5392008093070308</v>
      </c>
      <c r="N21" s="1196">
        <v>2860</v>
      </c>
      <c r="O21" s="1203">
        <v>1167</v>
      </c>
      <c r="P21" s="1203">
        <v>1693</v>
      </c>
      <c r="Q21" s="270">
        <v>2.6080612803209924</v>
      </c>
      <c r="R21" s="1198">
        <v>3466</v>
      </c>
      <c r="S21" s="1205">
        <v>1382</v>
      </c>
      <c r="T21" s="1205">
        <v>2084</v>
      </c>
      <c r="U21" s="270">
        <v>2.8346405175304441</v>
      </c>
      <c r="V21" s="1198">
        <v>3794</v>
      </c>
      <c r="W21" s="1205">
        <v>1475</v>
      </c>
      <c r="X21" s="1205">
        <v>2319</v>
      </c>
      <c r="Y21" s="1200">
        <v>3.0329677357464906</v>
      </c>
    </row>
    <row r="22" spans="1:25" s="12" customFormat="1" ht="33.950000000000003" customHeight="1">
      <c r="A22" s="261" t="s">
        <v>320</v>
      </c>
      <c r="B22" s="1193">
        <v>875</v>
      </c>
      <c r="C22" s="1203">
        <v>355</v>
      </c>
      <c r="D22" s="1203">
        <v>520</v>
      </c>
      <c r="E22" s="270">
        <v>1.1197276822276823</v>
      </c>
      <c r="F22" s="1193">
        <v>1009</v>
      </c>
      <c r="G22" s="1203">
        <v>396</v>
      </c>
      <c r="H22" s="1203">
        <v>613</v>
      </c>
      <c r="I22" s="270">
        <v>1.1884150147815742</v>
      </c>
      <c r="J22" s="1193">
        <v>1509</v>
      </c>
      <c r="K22" s="1203">
        <v>589</v>
      </c>
      <c r="L22" s="1203">
        <v>920</v>
      </c>
      <c r="M22" s="1200">
        <v>1.6961726521665825</v>
      </c>
      <c r="N22" s="1196">
        <v>1981</v>
      </c>
      <c r="O22" s="1203">
        <v>759</v>
      </c>
      <c r="P22" s="1203">
        <v>1222</v>
      </c>
      <c r="Q22" s="270">
        <v>1.8064927959146451</v>
      </c>
      <c r="R22" s="1198">
        <v>2471</v>
      </c>
      <c r="S22" s="1205">
        <v>965</v>
      </c>
      <c r="T22" s="1205">
        <v>1506</v>
      </c>
      <c r="U22" s="270">
        <v>2.0208876857523737</v>
      </c>
      <c r="V22" s="1198">
        <v>2955</v>
      </c>
      <c r="W22" s="1205">
        <v>1088</v>
      </c>
      <c r="X22" s="1205">
        <v>1867</v>
      </c>
      <c r="Y22" s="1200">
        <v>2.3622613756275381</v>
      </c>
    </row>
    <row r="23" spans="1:25" s="12" customFormat="1" ht="33.950000000000003" customHeight="1">
      <c r="A23" s="261" t="s">
        <v>319</v>
      </c>
      <c r="B23" s="1193">
        <v>376</v>
      </c>
      <c r="C23" s="1203">
        <v>131</v>
      </c>
      <c r="D23" s="1203">
        <v>245</v>
      </c>
      <c r="E23" s="270">
        <v>0.48116298116298117</v>
      </c>
      <c r="F23" s="1193">
        <v>564</v>
      </c>
      <c r="G23" s="1203">
        <v>206</v>
      </c>
      <c r="H23" s="1203">
        <v>358</v>
      </c>
      <c r="I23" s="270">
        <v>0.66428748100773827</v>
      </c>
      <c r="J23" s="1193">
        <v>662</v>
      </c>
      <c r="K23" s="1203">
        <v>229</v>
      </c>
      <c r="L23" s="1203">
        <v>433</v>
      </c>
      <c r="M23" s="1200">
        <v>0.74411285336930255</v>
      </c>
      <c r="N23" s="1196">
        <v>1099</v>
      </c>
      <c r="O23" s="1203">
        <v>384</v>
      </c>
      <c r="P23" s="1203">
        <v>715</v>
      </c>
      <c r="Q23" s="270">
        <v>1.0021885828925772</v>
      </c>
      <c r="R23" s="1198">
        <v>1477</v>
      </c>
      <c r="S23" s="1205">
        <v>514</v>
      </c>
      <c r="T23" s="1205">
        <v>963</v>
      </c>
      <c r="U23" s="270">
        <v>1.2079526960162914</v>
      </c>
      <c r="V23" s="1198">
        <v>1877</v>
      </c>
      <c r="W23" s="1205">
        <v>679</v>
      </c>
      <c r="X23" s="1205">
        <v>1198</v>
      </c>
      <c r="Y23" s="1200">
        <v>1.5004956352124836</v>
      </c>
    </row>
    <row r="24" spans="1:25" s="12" customFormat="1" ht="33.950000000000003" customHeight="1">
      <c r="A24" s="261" t="s">
        <v>318</v>
      </c>
      <c r="B24" s="1193">
        <v>110</v>
      </c>
      <c r="C24" s="1203">
        <v>34</v>
      </c>
      <c r="D24" s="1203">
        <v>76</v>
      </c>
      <c r="E24" s="270">
        <v>0.14076576576576577</v>
      </c>
      <c r="F24" s="1193">
        <v>176</v>
      </c>
      <c r="G24" s="1203">
        <v>50</v>
      </c>
      <c r="H24" s="1203">
        <v>126</v>
      </c>
      <c r="I24" s="270">
        <v>0.20729538414425872</v>
      </c>
      <c r="J24" s="1193">
        <v>290</v>
      </c>
      <c r="K24" s="1203">
        <v>105</v>
      </c>
      <c r="L24" s="1203">
        <v>185</v>
      </c>
      <c r="M24" s="1200">
        <v>0.32597088742764008</v>
      </c>
      <c r="N24" s="1196">
        <v>392</v>
      </c>
      <c r="O24" s="1203">
        <v>116</v>
      </c>
      <c r="P24" s="1203">
        <v>276</v>
      </c>
      <c r="Q24" s="270">
        <v>0.35746853912091919</v>
      </c>
      <c r="R24" s="1198">
        <v>696</v>
      </c>
      <c r="S24" s="1205">
        <v>210</v>
      </c>
      <c r="T24" s="1205">
        <v>486</v>
      </c>
      <c r="U24" s="270">
        <v>0.56921806122365526</v>
      </c>
      <c r="V24" s="1198">
        <v>922</v>
      </c>
      <c r="W24" s="1205">
        <v>284</v>
      </c>
      <c r="X24" s="1205">
        <v>638</v>
      </c>
      <c r="Y24" s="1200">
        <v>0.73705752566111338</v>
      </c>
    </row>
    <row r="25" spans="1:25" s="12" customFormat="1" ht="33.950000000000003" customHeight="1">
      <c r="A25" s="261" t="s">
        <v>317</v>
      </c>
      <c r="B25" s="1193">
        <v>29</v>
      </c>
      <c r="C25" s="1203">
        <v>11</v>
      </c>
      <c r="D25" s="1203">
        <v>18</v>
      </c>
      <c r="E25" s="270">
        <v>3.7110974610974609E-2</v>
      </c>
      <c r="F25" s="1193">
        <v>31</v>
      </c>
      <c r="G25" s="1203">
        <v>13</v>
      </c>
      <c r="H25" s="1203">
        <v>18</v>
      </c>
      <c r="I25" s="270">
        <v>3.6512255161772846E-2</v>
      </c>
      <c r="J25" s="1193">
        <v>62</v>
      </c>
      <c r="K25" s="1203">
        <v>18</v>
      </c>
      <c r="L25" s="1203">
        <v>44</v>
      </c>
      <c r="M25" s="1200">
        <v>6.9690327656943746E-2</v>
      </c>
      <c r="N25" s="1196">
        <v>103</v>
      </c>
      <c r="O25" s="1203">
        <v>31</v>
      </c>
      <c r="P25" s="1203">
        <v>72</v>
      </c>
      <c r="Q25" s="270">
        <v>9.3926682473098669E-2</v>
      </c>
      <c r="R25" s="1198">
        <v>160</v>
      </c>
      <c r="S25" s="1205">
        <v>47</v>
      </c>
      <c r="T25" s="1205">
        <v>113</v>
      </c>
      <c r="U25" s="270">
        <v>0.13085472671808168</v>
      </c>
      <c r="V25" s="1198">
        <v>283</v>
      </c>
      <c r="W25" s="1205">
        <v>68</v>
      </c>
      <c r="X25" s="1205">
        <v>215</v>
      </c>
      <c r="Y25" s="1200">
        <v>0.22623349214977778</v>
      </c>
    </row>
    <row r="26" spans="1:25" s="12" customFormat="1" ht="33.950000000000003" customHeight="1">
      <c r="A26" s="261" t="s">
        <v>316</v>
      </c>
      <c r="B26" s="1193">
        <v>2</v>
      </c>
      <c r="C26" s="1203">
        <v>0</v>
      </c>
      <c r="D26" s="1203">
        <v>2</v>
      </c>
      <c r="E26" s="270">
        <v>2.5593775593775597E-3</v>
      </c>
      <c r="F26" s="1193">
        <v>4</v>
      </c>
      <c r="G26" s="1203">
        <v>2</v>
      </c>
      <c r="H26" s="1203">
        <v>2</v>
      </c>
      <c r="I26" s="270">
        <v>4.711258730551335E-3</v>
      </c>
      <c r="J26" s="1193">
        <v>6</v>
      </c>
      <c r="K26" s="1203">
        <v>1</v>
      </c>
      <c r="L26" s="1203">
        <v>5</v>
      </c>
      <c r="M26" s="1200">
        <v>6.7442252571235884E-3</v>
      </c>
      <c r="N26" s="1196">
        <v>14</v>
      </c>
      <c r="O26" s="1203">
        <v>6</v>
      </c>
      <c r="P26" s="1203">
        <v>8</v>
      </c>
      <c r="Q26" s="270">
        <v>1.2766733540032828E-2</v>
      </c>
      <c r="R26" s="1198">
        <v>22</v>
      </c>
      <c r="S26" s="1205">
        <v>7</v>
      </c>
      <c r="T26" s="1205">
        <v>15</v>
      </c>
      <c r="U26" s="270">
        <v>1.7992524923736229E-2</v>
      </c>
      <c r="V26" s="1198">
        <v>51</v>
      </c>
      <c r="W26" s="1205">
        <v>10</v>
      </c>
      <c r="X26" s="1205">
        <v>41</v>
      </c>
      <c r="Y26" s="1200">
        <v>4.0769993284942282E-2</v>
      </c>
    </row>
    <row r="27" spans="1:25" s="12" customFormat="1" ht="33.950000000000003" customHeight="1">
      <c r="A27" s="261" t="s">
        <v>891</v>
      </c>
      <c r="B27" s="1193">
        <v>0</v>
      </c>
      <c r="C27" s="1203">
        <v>0</v>
      </c>
      <c r="D27" s="1203">
        <v>0</v>
      </c>
      <c r="E27" s="270">
        <v>0</v>
      </c>
      <c r="F27" s="1193">
        <v>1</v>
      </c>
      <c r="G27" s="1203">
        <v>0</v>
      </c>
      <c r="H27" s="1203">
        <v>1</v>
      </c>
      <c r="I27" s="270">
        <v>1.1778146826378337E-3</v>
      </c>
      <c r="J27" s="1193">
        <v>0</v>
      </c>
      <c r="K27" s="1203">
        <v>0</v>
      </c>
      <c r="L27" s="1203">
        <v>0</v>
      </c>
      <c r="M27" s="1200">
        <v>0</v>
      </c>
      <c r="N27" s="1196">
        <v>1</v>
      </c>
      <c r="O27" s="1203">
        <v>1</v>
      </c>
      <c r="P27" s="1203">
        <v>0</v>
      </c>
      <c r="Q27" s="270">
        <v>9.119095385737735E-4</v>
      </c>
      <c r="R27" s="1198">
        <v>3</v>
      </c>
      <c r="S27" s="1205">
        <v>1</v>
      </c>
      <c r="T27" s="1205">
        <v>2</v>
      </c>
      <c r="U27" s="270">
        <v>2.4535261259640315E-3</v>
      </c>
      <c r="V27" s="1198">
        <v>4</v>
      </c>
      <c r="W27" s="1205">
        <v>1</v>
      </c>
      <c r="X27" s="1205">
        <v>3</v>
      </c>
      <c r="Y27" s="1200">
        <v>3.1976465321523358E-3</v>
      </c>
    </row>
    <row r="28" spans="1:25" s="12" customFormat="1" ht="33.950000000000003" customHeight="1" thickBot="1">
      <c r="A28" s="262" t="s">
        <v>896</v>
      </c>
      <c r="B28" s="1194">
        <v>0</v>
      </c>
      <c r="C28" s="1204">
        <v>0</v>
      </c>
      <c r="D28" s="1204">
        <v>0</v>
      </c>
      <c r="E28" s="273">
        <v>0</v>
      </c>
      <c r="F28" s="1194">
        <v>0</v>
      </c>
      <c r="G28" s="1204">
        <v>0</v>
      </c>
      <c r="H28" s="1204">
        <v>0</v>
      </c>
      <c r="I28" s="273">
        <v>0</v>
      </c>
      <c r="J28" s="1194">
        <v>6</v>
      </c>
      <c r="K28" s="1204">
        <v>5</v>
      </c>
      <c r="L28" s="1204">
        <v>1</v>
      </c>
      <c r="M28" s="1202">
        <v>6.7442252571235884E-3</v>
      </c>
      <c r="N28" s="1197">
        <v>11</v>
      </c>
      <c r="O28" s="1204">
        <v>7</v>
      </c>
      <c r="P28" s="1204">
        <v>4</v>
      </c>
      <c r="Q28" s="273">
        <v>1.0031004924311509E-2</v>
      </c>
      <c r="R28" s="1194">
        <v>8</v>
      </c>
      <c r="S28" s="1204">
        <v>5</v>
      </c>
      <c r="T28" s="1204">
        <v>3</v>
      </c>
      <c r="U28" s="273">
        <v>6.5427363359040836E-3</v>
      </c>
      <c r="V28" s="1194">
        <v>150</v>
      </c>
      <c r="W28" s="1204">
        <v>102</v>
      </c>
      <c r="X28" s="1204">
        <v>48</v>
      </c>
      <c r="Y28" s="1202">
        <v>0.11991174495571259</v>
      </c>
    </row>
    <row r="29" spans="1:25" s="12" customFormat="1" ht="13.5" customHeight="1">
      <c r="A29" s="52"/>
      <c r="B29" s="52"/>
      <c r="C29" s="52"/>
      <c r="D29" s="52"/>
      <c r="E29" s="52"/>
      <c r="F29" s="52"/>
      <c r="G29" s="52"/>
      <c r="H29" s="52"/>
      <c r="I29" s="52"/>
      <c r="J29" s="52"/>
      <c r="K29" s="52"/>
      <c r="L29" s="52"/>
      <c r="M29" s="52"/>
      <c r="N29" s="52"/>
      <c r="O29" s="52"/>
      <c r="P29" s="52"/>
      <c r="Q29" s="52"/>
      <c r="R29" s="51"/>
      <c r="S29" s="51"/>
      <c r="T29" s="51"/>
      <c r="U29" s="51"/>
      <c r="V29" s="51"/>
      <c r="W29" s="51"/>
      <c r="X29" s="51"/>
    </row>
    <row r="30" spans="1:25">
      <c r="A30" s="50"/>
      <c r="B30" s="50"/>
      <c r="C30" s="50"/>
      <c r="D30" s="50"/>
      <c r="E30" s="50"/>
      <c r="F30" s="50"/>
      <c r="G30" s="50"/>
      <c r="H30" s="50"/>
      <c r="I30" s="50"/>
      <c r="J30" s="50"/>
      <c r="K30" s="50"/>
      <c r="L30" s="50"/>
      <c r="M30" s="50"/>
      <c r="N30" s="50"/>
      <c r="O30" s="50"/>
      <c r="P30" s="50"/>
      <c r="Q30" s="50"/>
    </row>
  </sheetData>
  <mergeCells count="8">
    <mergeCell ref="F4:I4"/>
    <mergeCell ref="B4:E4"/>
    <mergeCell ref="A2:M2"/>
    <mergeCell ref="V4:Y4"/>
    <mergeCell ref="R4:U4"/>
    <mergeCell ref="N4:Q4"/>
    <mergeCell ref="J4:M4"/>
    <mergeCell ref="N2:Z2"/>
  </mergeCells>
  <phoneticPr fontId="7"/>
  <printOptions horizontalCentered="1" gridLinesSet="0"/>
  <pageMargins left="0.78740157480314965" right="0.78740157480314965" top="0.78740157480314965" bottom="0.78740157480314965" header="0.59055118110236227" footer="0.59055118110236227"/>
  <pageSetup paperSize="9" scale="77" orientation="portrait" r:id="rId1"/>
  <headerFooter alignWithMargins="0"/>
  <colBreaks count="1" manualBreakCount="1">
    <brk id="13"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Z31"/>
  <sheetViews>
    <sheetView showGridLines="0" topLeftCell="D1" zoomScale="85" zoomScaleNormal="85" zoomScaleSheetLayoutView="100" workbookViewId="0">
      <selection activeCell="N2" sqref="N2:Z29"/>
    </sheetView>
  </sheetViews>
  <sheetFormatPr defaultColWidth="9" defaultRowHeight="13.5"/>
  <cols>
    <col min="1" max="1" width="10.625" style="44" customWidth="1"/>
    <col min="2" max="4" width="8.875" style="44" customWidth="1"/>
    <col min="5" max="5" width="6.625" style="44" customWidth="1"/>
    <col min="6" max="8" width="8.875" style="44" customWidth="1"/>
    <col min="9" max="9" width="6.625" style="44" customWidth="1"/>
    <col min="10" max="12" width="8.875" style="28" customWidth="1"/>
    <col min="13" max="13" width="6.625" style="28" customWidth="1"/>
    <col min="14" max="16" width="8.875" style="28" customWidth="1"/>
    <col min="17" max="17" width="6.625" style="28" customWidth="1"/>
    <col min="18" max="20" width="8.875" style="28" customWidth="1"/>
    <col min="21" max="21" width="6.625" style="28" customWidth="1"/>
    <col min="22" max="24" width="8.875" style="28" customWidth="1"/>
    <col min="25" max="25" width="6.625" style="28" customWidth="1"/>
    <col min="26" max="26" width="10.625" style="28" customWidth="1"/>
    <col min="27" max="16384" width="9" style="28"/>
  </cols>
  <sheetData>
    <row r="1" spans="1:26" s="32" customFormat="1" ht="30" customHeight="1"/>
    <row r="2" spans="1:26" ht="22.5" customHeight="1">
      <c r="A2" s="1655" t="s">
        <v>2126</v>
      </c>
      <c r="B2" s="1655"/>
      <c r="C2" s="1655"/>
      <c r="D2" s="1655"/>
      <c r="E2" s="1655"/>
      <c r="F2" s="1655"/>
      <c r="G2" s="1655"/>
      <c r="H2" s="1655"/>
      <c r="I2" s="1655"/>
      <c r="J2" s="1655"/>
      <c r="K2" s="1655"/>
      <c r="L2" s="1655"/>
      <c r="M2" s="1655"/>
      <c r="N2" s="1656" t="s">
        <v>2018</v>
      </c>
      <c r="O2" s="1656"/>
      <c r="P2" s="1656"/>
      <c r="Q2" s="1656"/>
      <c r="R2" s="1656"/>
      <c r="S2" s="1656"/>
      <c r="T2" s="1656"/>
      <c r="U2" s="1656"/>
      <c r="V2" s="1656"/>
      <c r="W2" s="1656"/>
      <c r="X2" s="1656"/>
      <c r="Y2" s="1656"/>
      <c r="Z2" s="1656"/>
    </row>
    <row r="3" spans="1:26" s="12" customFormat="1" ht="13.5" customHeight="1" thickBot="1">
      <c r="A3" s="232"/>
      <c r="B3" s="232"/>
      <c r="C3" s="232"/>
      <c r="D3" s="232"/>
      <c r="E3" s="232"/>
      <c r="F3" s="232"/>
      <c r="G3" s="232"/>
      <c r="H3" s="232"/>
      <c r="I3" s="232"/>
      <c r="J3" s="232"/>
      <c r="K3" s="232"/>
      <c r="L3" s="232"/>
      <c r="M3" s="232"/>
      <c r="N3" s="232"/>
      <c r="O3" s="232"/>
      <c r="P3" s="232"/>
      <c r="Q3" s="232"/>
      <c r="R3" s="232"/>
      <c r="S3" s="1743"/>
      <c r="T3" s="1743"/>
      <c r="U3" s="57"/>
      <c r="V3" s="232"/>
      <c r="W3" s="1743"/>
      <c r="X3" s="1743"/>
      <c r="Y3" s="57"/>
      <c r="Z3" s="92"/>
    </row>
    <row r="4" spans="1:26" s="12" customFormat="1" ht="33.950000000000003" customHeight="1">
      <c r="A4" s="267" t="s">
        <v>893</v>
      </c>
      <c r="B4" s="1730" t="s">
        <v>1886</v>
      </c>
      <c r="C4" s="1676"/>
      <c r="D4" s="1676"/>
      <c r="E4" s="1741"/>
      <c r="F4" s="1730" t="s">
        <v>372</v>
      </c>
      <c r="G4" s="1676"/>
      <c r="H4" s="1676"/>
      <c r="I4" s="1741"/>
      <c r="J4" s="1730" t="s">
        <v>1887</v>
      </c>
      <c r="K4" s="1676"/>
      <c r="L4" s="1676"/>
      <c r="M4" s="1676"/>
      <c r="N4" s="1676" t="s">
        <v>1888</v>
      </c>
      <c r="O4" s="1676"/>
      <c r="P4" s="1676"/>
      <c r="Q4" s="1741"/>
      <c r="R4" s="1730" t="s">
        <v>1889</v>
      </c>
      <c r="S4" s="1676"/>
      <c r="T4" s="1676"/>
      <c r="U4" s="1676"/>
      <c r="V4" s="1730" t="s">
        <v>1890</v>
      </c>
      <c r="W4" s="1676"/>
      <c r="X4" s="1676"/>
      <c r="Y4" s="1676"/>
    </row>
    <row r="5" spans="1:26" s="12" customFormat="1" ht="33.950000000000003" customHeight="1">
      <c r="A5" s="258" t="s">
        <v>894</v>
      </c>
      <c r="B5" s="1195" t="s">
        <v>56</v>
      </c>
      <c r="C5" s="202" t="s">
        <v>5</v>
      </c>
      <c r="D5" s="202" t="s">
        <v>6</v>
      </c>
      <c r="E5" s="258" t="s">
        <v>371</v>
      </c>
      <c r="F5" s="1195" t="s">
        <v>56</v>
      </c>
      <c r="G5" s="202" t="s">
        <v>5</v>
      </c>
      <c r="H5" s="1214" t="s">
        <v>6</v>
      </c>
      <c r="I5" s="258" t="s">
        <v>371</v>
      </c>
      <c r="J5" s="1192" t="s">
        <v>56</v>
      </c>
      <c r="K5" s="202" t="s">
        <v>5</v>
      </c>
      <c r="L5" s="1214" t="s">
        <v>6</v>
      </c>
      <c r="M5" s="1162" t="s">
        <v>371</v>
      </c>
      <c r="N5" s="1195" t="s">
        <v>56</v>
      </c>
      <c r="O5" s="202" t="s">
        <v>5</v>
      </c>
      <c r="P5" s="1214" t="s">
        <v>6</v>
      </c>
      <c r="Q5" s="258" t="s">
        <v>371</v>
      </c>
      <c r="R5" s="1195" t="s">
        <v>56</v>
      </c>
      <c r="S5" s="202" t="s">
        <v>5</v>
      </c>
      <c r="T5" s="202" t="s">
        <v>6</v>
      </c>
      <c r="U5" s="97" t="s">
        <v>371</v>
      </c>
      <c r="V5" s="1192" t="s">
        <v>56</v>
      </c>
      <c r="W5" s="202" t="s">
        <v>5</v>
      </c>
      <c r="X5" s="202" t="s">
        <v>6</v>
      </c>
      <c r="Y5" s="97" t="s">
        <v>371</v>
      </c>
      <c r="Z5" s="28"/>
    </row>
    <row r="6" spans="1:26" s="12" customFormat="1" ht="33.950000000000003" customHeight="1">
      <c r="A6" s="268" t="s">
        <v>895</v>
      </c>
      <c r="B6" s="1196">
        <v>137817</v>
      </c>
      <c r="C6" s="1203">
        <v>65098</v>
      </c>
      <c r="D6" s="1203">
        <v>72719</v>
      </c>
      <c r="E6" s="274">
        <v>100</v>
      </c>
      <c r="F6" s="1196">
        <v>137668</v>
      </c>
      <c r="G6" s="1203">
        <v>64994</v>
      </c>
      <c r="H6" s="1203">
        <v>72674</v>
      </c>
      <c r="I6" s="274">
        <v>100</v>
      </c>
      <c r="J6" s="1207">
        <v>138048</v>
      </c>
      <c r="K6" s="1203">
        <v>65258</v>
      </c>
      <c r="L6" s="1203">
        <v>72790</v>
      </c>
      <c r="M6" s="1209">
        <v>100</v>
      </c>
      <c r="N6" s="1208">
        <v>138858</v>
      </c>
      <c r="O6" s="1203">
        <v>65467</v>
      </c>
      <c r="P6" s="1215">
        <v>73391</v>
      </c>
      <c r="Q6" s="274">
        <v>100</v>
      </c>
      <c r="R6" s="1196">
        <v>139012</v>
      </c>
      <c r="S6" s="1203">
        <v>65397</v>
      </c>
      <c r="T6" s="1203">
        <v>73615</v>
      </c>
      <c r="U6" s="1182">
        <v>100</v>
      </c>
      <c r="V6" s="1193">
        <v>139060</v>
      </c>
      <c r="W6" s="1203">
        <v>65562</v>
      </c>
      <c r="X6" s="1203">
        <v>73498</v>
      </c>
      <c r="Y6" s="1182">
        <v>100</v>
      </c>
      <c r="Z6" s="28"/>
    </row>
    <row r="7" spans="1:26" s="12" customFormat="1" ht="33.950000000000003" customHeight="1">
      <c r="A7" s="261" t="s">
        <v>370</v>
      </c>
      <c r="B7" s="1206">
        <v>7982</v>
      </c>
      <c r="C7" s="1205">
        <v>4148</v>
      </c>
      <c r="D7" s="1205">
        <v>3834</v>
      </c>
      <c r="E7" s="275">
        <v>5.7917383196557752</v>
      </c>
      <c r="F7" s="1206">
        <v>7603</v>
      </c>
      <c r="G7" s="1205">
        <v>3814</v>
      </c>
      <c r="H7" s="1205">
        <v>3789</v>
      </c>
      <c r="I7" s="275">
        <v>5.522706801871168</v>
      </c>
      <c r="J7" s="1198">
        <v>7112</v>
      </c>
      <c r="K7" s="1205">
        <v>3582</v>
      </c>
      <c r="L7" s="1205">
        <v>3530</v>
      </c>
      <c r="M7" s="1210">
        <v>5.1518312471024572</v>
      </c>
      <c r="N7" s="1206">
        <v>6464</v>
      </c>
      <c r="O7" s="1205">
        <v>3254</v>
      </c>
      <c r="P7" s="1205">
        <v>3210</v>
      </c>
      <c r="Q7" s="275">
        <v>4.6551152976421957</v>
      </c>
      <c r="R7" s="1206">
        <v>6147</v>
      </c>
      <c r="S7" s="1205">
        <v>3204</v>
      </c>
      <c r="T7" s="1205">
        <v>2943</v>
      </c>
      <c r="U7" s="1200">
        <v>4.4000000000000004</v>
      </c>
      <c r="V7" s="1198">
        <v>5323</v>
      </c>
      <c r="W7" s="1205">
        <v>2714</v>
      </c>
      <c r="X7" s="1205">
        <v>2609</v>
      </c>
      <c r="Y7" s="1200">
        <v>3.5497564559579851</v>
      </c>
      <c r="Z7" s="28"/>
    </row>
    <row r="8" spans="1:26" s="12" customFormat="1" ht="33.950000000000003" customHeight="1">
      <c r="A8" s="271" t="s">
        <v>334</v>
      </c>
      <c r="B8" s="1206">
        <v>7976</v>
      </c>
      <c r="C8" s="1205">
        <v>3999</v>
      </c>
      <c r="D8" s="1205">
        <v>3977</v>
      </c>
      <c r="E8" s="275">
        <v>5.7873847203175224</v>
      </c>
      <c r="F8" s="1206">
        <v>7401</v>
      </c>
      <c r="G8" s="1205">
        <v>3843</v>
      </c>
      <c r="H8" s="1205">
        <v>3558</v>
      </c>
      <c r="I8" s="275">
        <v>5.3759769881163377</v>
      </c>
      <c r="J8" s="1198">
        <v>7261</v>
      </c>
      <c r="K8" s="1205">
        <v>3668</v>
      </c>
      <c r="L8" s="1205">
        <v>3593</v>
      </c>
      <c r="M8" s="1210">
        <v>5.2597647195178485</v>
      </c>
      <c r="N8" s="1206">
        <v>6831</v>
      </c>
      <c r="O8" s="1205">
        <v>3451</v>
      </c>
      <c r="P8" s="1205">
        <v>3380</v>
      </c>
      <c r="Q8" s="275">
        <v>4.9194140776908784</v>
      </c>
      <c r="R8" s="1206">
        <v>6211</v>
      </c>
      <c r="S8" s="1205">
        <v>3118</v>
      </c>
      <c r="T8" s="1205">
        <v>3093</v>
      </c>
      <c r="U8" s="276">
        <v>4.5</v>
      </c>
      <c r="V8" s="1198">
        <v>5898</v>
      </c>
      <c r="W8" s="1205">
        <v>3048</v>
      </c>
      <c r="X8" s="1205">
        <v>2850</v>
      </c>
      <c r="Y8" s="276">
        <v>3.8776565348716971</v>
      </c>
      <c r="Z8" s="28"/>
    </row>
    <row r="9" spans="1:26" s="12" customFormat="1" ht="33.950000000000003" customHeight="1">
      <c r="A9" s="261" t="s">
        <v>333</v>
      </c>
      <c r="B9" s="1206">
        <v>8703</v>
      </c>
      <c r="C9" s="1205">
        <v>4377</v>
      </c>
      <c r="D9" s="1205">
        <v>4326</v>
      </c>
      <c r="E9" s="275">
        <v>6.3148958401358328</v>
      </c>
      <c r="F9" s="1206">
        <v>7749</v>
      </c>
      <c r="G9" s="1205">
        <v>3869</v>
      </c>
      <c r="H9" s="1205">
        <v>3880</v>
      </c>
      <c r="I9" s="275">
        <v>5.6287590434959469</v>
      </c>
      <c r="J9" s="1198">
        <v>7241</v>
      </c>
      <c r="K9" s="1205">
        <v>3736</v>
      </c>
      <c r="L9" s="1205">
        <v>3505</v>
      </c>
      <c r="M9" s="1210">
        <v>5.245277005099676</v>
      </c>
      <c r="N9" s="1206">
        <v>7266</v>
      </c>
      <c r="O9" s="1205">
        <v>3672</v>
      </c>
      <c r="P9" s="1205">
        <v>3594</v>
      </c>
      <c r="Q9" s="275">
        <v>5.2326837488657478</v>
      </c>
      <c r="R9" s="1206">
        <v>6735</v>
      </c>
      <c r="S9" s="1205">
        <v>3389</v>
      </c>
      <c r="T9" s="1205">
        <v>3346</v>
      </c>
      <c r="U9" s="1212">
        <v>4.8</v>
      </c>
      <c r="V9" s="1198">
        <v>6074</v>
      </c>
      <c r="W9" s="1205">
        <v>3041</v>
      </c>
      <c r="X9" s="1205">
        <v>3033</v>
      </c>
      <c r="Y9" s="1212">
        <v>4.1266429018476689</v>
      </c>
      <c r="Z9" s="28"/>
    </row>
    <row r="10" spans="1:26" s="12" customFormat="1" ht="33.950000000000003" customHeight="1">
      <c r="A10" s="261" t="s">
        <v>332</v>
      </c>
      <c r="B10" s="1206">
        <v>10708</v>
      </c>
      <c r="C10" s="1205">
        <v>5152</v>
      </c>
      <c r="D10" s="1205">
        <v>5556</v>
      </c>
      <c r="E10" s="275">
        <v>7.7697236190020096</v>
      </c>
      <c r="F10" s="1206">
        <v>9278</v>
      </c>
      <c r="G10" s="1205">
        <v>4502</v>
      </c>
      <c r="H10" s="1205">
        <v>4776</v>
      </c>
      <c r="I10" s="275">
        <v>6.739402039689689</v>
      </c>
      <c r="J10" s="1198">
        <v>8291</v>
      </c>
      <c r="K10" s="1205">
        <v>4070</v>
      </c>
      <c r="L10" s="1205">
        <v>4221</v>
      </c>
      <c r="M10" s="1210">
        <v>6.005882012053779</v>
      </c>
      <c r="N10" s="1206">
        <v>7799</v>
      </c>
      <c r="O10" s="1205">
        <v>3911</v>
      </c>
      <c r="P10" s="1205">
        <v>3888</v>
      </c>
      <c r="Q10" s="275">
        <v>5.6165291160754149</v>
      </c>
      <c r="R10" s="1206">
        <v>7912</v>
      </c>
      <c r="S10" s="1205">
        <v>3947</v>
      </c>
      <c r="T10" s="1205">
        <v>3965</v>
      </c>
      <c r="U10" s="1212">
        <v>5.7</v>
      </c>
      <c r="V10" s="1198">
        <v>7176</v>
      </c>
      <c r="W10" s="1205">
        <v>3587</v>
      </c>
      <c r="X10" s="1205">
        <v>3589</v>
      </c>
      <c r="Y10" s="1212">
        <v>4.8831260714577267</v>
      </c>
      <c r="Z10" s="28"/>
    </row>
    <row r="11" spans="1:26" s="12" customFormat="1" ht="33.950000000000003" customHeight="1">
      <c r="A11" s="261" t="s">
        <v>331</v>
      </c>
      <c r="B11" s="1206">
        <v>11925</v>
      </c>
      <c r="C11" s="1205">
        <v>6133</v>
      </c>
      <c r="D11" s="1205">
        <v>5792</v>
      </c>
      <c r="E11" s="275">
        <v>8.6527786847776404</v>
      </c>
      <c r="F11" s="1206">
        <v>10856</v>
      </c>
      <c r="G11" s="1205">
        <v>5566</v>
      </c>
      <c r="H11" s="1205">
        <v>5290</v>
      </c>
      <c r="I11" s="275">
        <v>7.8856379114972261</v>
      </c>
      <c r="J11" s="1198">
        <v>9883</v>
      </c>
      <c r="K11" s="1205">
        <v>5139</v>
      </c>
      <c r="L11" s="1205">
        <v>4744</v>
      </c>
      <c r="M11" s="1210">
        <v>7.1591040797403807</v>
      </c>
      <c r="N11" s="1206">
        <v>8456</v>
      </c>
      <c r="O11" s="1205">
        <v>4244</v>
      </c>
      <c r="P11" s="1205">
        <v>4212</v>
      </c>
      <c r="Q11" s="275">
        <v>6.0896743435740106</v>
      </c>
      <c r="R11" s="1206">
        <v>8290</v>
      </c>
      <c r="S11" s="1205">
        <v>4147</v>
      </c>
      <c r="T11" s="1205">
        <v>4143</v>
      </c>
      <c r="U11" s="1212">
        <v>6</v>
      </c>
      <c r="V11" s="1198">
        <v>7604</v>
      </c>
      <c r="W11" s="1205">
        <v>3802</v>
      </c>
      <c r="X11" s="1205">
        <v>3802</v>
      </c>
      <c r="Y11" s="1212">
        <v>5.1729298756428745</v>
      </c>
      <c r="Z11" s="28"/>
    </row>
    <row r="12" spans="1:26" s="12" customFormat="1" ht="33.950000000000003" customHeight="1">
      <c r="A12" s="261" t="s">
        <v>330</v>
      </c>
      <c r="B12" s="1206">
        <v>9342</v>
      </c>
      <c r="C12" s="1205">
        <v>4445</v>
      </c>
      <c r="D12" s="1205">
        <v>4897</v>
      </c>
      <c r="E12" s="275">
        <v>6.778554169659766</v>
      </c>
      <c r="F12" s="1206">
        <v>10339</v>
      </c>
      <c r="G12" s="1205">
        <v>5082</v>
      </c>
      <c r="H12" s="1205">
        <v>5257</v>
      </c>
      <c r="I12" s="275">
        <v>7.5100967545108519</v>
      </c>
      <c r="J12" s="1198">
        <v>9430</v>
      </c>
      <c r="K12" s="1205">
        <v>4671</v>
      </c>
      <c r="L12" s="1205">
        <v>4759</v>
      </c>
      <c r="M12" s="1210">
        <v>6.830957348168754</v>
      </c>
      <c r="N12" s="1206">
        <v>8123</v>
      </c>
      <c r="O12" s="1205">
        <v>4007</v>
      </c>
      <c r="P12" s="1205">
        <v>4116</v>
      </c>
      <c r="Q12" s="275">
        <v>5.8498610090884213</v>
      </c>
      <c r="R12" s="1206">
        <v>7344</v>
      </c>
      <c r="S12" s="1205">
        <v>3559</v>
      </c>
      <c r="T12" s="1205">
        <v>3785</v>
      </c>
      <c r="U12" s="1200">
        <v>5.3</v>
      </c>
      <c r="V12" s="1198">
        <v>6437</v>
      </c>
      <c r="W12" s="1205">
        <v>3143</v>
      </c>
      <c r="X12" s="1205">
        <v>3294</v>
      </c>
      <c r="Y12" s="1200">
        <v>4.4817546055674988</v>
      </c>
      <c r="Z12" s="28"/>
    </row>
    <row r="13" spans="1:26" s="12" customFormat="1" ht="33.950000000000003" customHeight="1">
      <c r="A13" s="261" t="s">
        <v>329</v>
      </c>
      <c r="B13" s="1206">
        <v>9332</v>
      </c>
      <c r="C13" s="1205">
        <v>4400</v>
      </c>
      <c r="D13" s="1205">
        <v>4932</v>
      </c>
      <c r="E13" s="275">
        <v>6.7712981707626785</v>
      </c>
      <c r="F13" s="1206">
        <v>9208</v>
      </c>
      <c r="G13" s="1205">
        <v>4414</v>
      </c>
      <c r="H13" s="1205">
        <v>4794</v>
      </c>
      <c r="I13" s="275">
        <v>6.6885550745271232</v>
      </c>
      <c r="J13" s="1198">
        <v>10274</v>
      </c>
      <c r="K13" s="1205">
        <v>4958</v>
      </c>
      <c r="L13" s="1205">
        <v>5316</v>
      </c>
      <c r="M13" s="1210">
        <v>7.4423388966156701</v>
      </c>
      <c r="N13" s="1206">
        <v>9090</v>
      </c>
      <c r="O13" s="1205">
        <v>4376</v>
      </c>
      <c r="P13" s="1205">
        <v>4714</v>
      </c>
      <c r="Q13" s="275">
        <v>6.5462558873093375</v>
      </c>
      <c r="R13" s="1206">
        <v>8119</v>
      </c>
      <c r="S13" s="1205">
        <v>3929</v>
      </c>
      <c r="T13" s="1205">
        <v>4190</v>
      </c>
      <c r="U13" s="276">
        <v>5.8</v>
      </c>
      <c r="V13" s="1198">
        <v>6805</v>
      </c>
      <c r="W13" s="1205">
        <v>3269</v>
      </c>
      <c r="X13" s="1205">
        <v>3536</v>
      </c>
      <c r="Y13" s="276">
        <v>4.8110152657215162</v>
      </c>
      <c r="Z13" s="28"/>
    </row>
    <row r="14" spans="1:26" s="12" customFormat="1" ht="33.950000000000003" customHeight="1">
      <c r="A14" s="261" t="s">
        <v>328</v>
      </c>
      <c r="B14" s="1206">
        <v>8981</v>
      </c>
      <c r="C14" s="1205">
        <v>4298</v>
      </c>
      <c r="D14" s="1205">
        <v>4683</v>
      </c>
      <c r="E14" s="275">
        <v>6.5166126094748842</v>
      </c>
      <c r="F14" s="1206">
        <v>9036</v>
      </c>
      <c r="G14" s="1205">
        <v>4312</v>
      </c>
      <c r="H14" s="1205">
        <v>4724</v>
      </c>
      <c r="I14" s="275">
        <v>6.5636168172705345</v>
      </c>
      <c r="J14" s="1198">
        <v>9066</v>
      </c>
      <c r="K14" s="1205">
        <v>4371</v>
      </c>
      <c r="L14" s="1205">
        <v>4695</v>
      </c>
      <c r="M14" s="1210">
        <v>6.5672809457579975</v>
      </c>
      <c r="N14" s="1206">
        <v>10013</v>
      </c>
      <c r="O14" s="1205">
        <v>4875</v>
      </c>
      <c r="P14" s="1205">
        <v>5138</v>
      </c>
      <c r="Q14" s="275">
        <v>7.210963718330957</v>
      </c>
      <c r="R14" s="1206">
        <v>8923</v>
      </c>
      <c r="S14" s="1205">
        <v>4260</v>
      </c>
      <c r="T14" s="1205">
        <v>4663</v>
      </c>
      <c r="U14" s="1212">
        <v>6.4</v>
      </c>
      <c r="V14" s="1198">
        <v>7882</v>
      </c>
      <c r="W14" s="1205">
        <v>3785</v>
      </c>
      <c r="X14" s="1205">
        <v>4097</v>
      </c>
      <c r="Y14" s="1212">
        <v>5.5743013415331024</v>
      </c>
      <c r="Z14" s="28"/>
    </row>
    <row r="15" spans="1:26" s="12" customFormat="1" ht="33.950000000000003" customHeight="1">
      <c r="A15" s="261" t="s">
        <v>327</v>
      </c>
      <c r="B15" s="1206">
        <v>10221</v>
      </c>
      <c r="C15" s="1205">
        <v>4881</v>
      </c>
      <c r="D15" s="1205">
        <v>5340</v>
      </c>
      <c r="E15" s="275">
        <v>7.416356472713816</v>
      </c>
      <c r="F15" s="1206">
        <v>8776</v>
      </c>
      <c r="G15" s="1205">
        <v>4209</v>
      </c>
      <c r="H15" s="1205">
        <v>4567</v>
      </c>
      <c r="I15" s="275">
        <v>6.3747566609524364</v>
      </c>
      <c r="J15" s="1198">
        <v>8924</v>
      </c>
      <c r="K15" s="1205">
        <v>4237</v>
      </c>
      <c r="L15" s="1205">
        <v>4687</v>
      </c>
      <c r="M15" s="1210">
        <v>6.4644181733889665</v>
      </c>
      <c r="N15" s="1206">
        <v>9016</v>
      </c>
      <c r="O15" s="1205">
        <v>4323</v>
      </c>
      <c r="P15" s="1205">
        <v>4693</v>
      </c>
      <c r="Q15" s="275">
        <v>6.4929640352014291</v>
      </c>
      <c r="R15" s="1206">
        <v>9996</v>
      </c>
      <c r="S15" s="1205">
        <v>4789</v>
      </c>
      <c r="T15" s="1205">
        <v>5207</v>
      </c>
      <c r="U15" s="1212">
        <v>7.2</v>
      </c>
      <c r="V15" s="1198">
        <v>8735</v>
      </c>
      <c r="W15" s="1205">
        <v>4197</v>
      </c>
      <c r="X15" s="1205">
        <v>4538</v>
      </c>
      <c r="Y15" s="1212">
        <v>6.1743176685079861</v>
      </c>
      <c r="Z15" s="28"/>
    </row>
    <row r="16" spans="1:26" s="12" customFormat="1" ht="33.950000000000003" customHeight="1">
      <c r="A16" s="261" t="s">
        <v>326</v>
      </c>
      <c r="B16" s="1206">
        <v>10555</v>
      </c>
      <c r="C16" s="1205">
        <v>5078</v>
      </c>
      <c r="D16" s="1205">
        <v>5477</v>
      </c>
      <c r="E16" s="275">
        <v>7.6587068358765613</v>
      </c>
      <c r="F16" s="1206">
        <v>9875</v>
      </c>
      <c r="G16" s="1205">
        <v>4700</v>
      </c>
      <c r="H16" s="1205">
        <v>5175</v>
      </c>
      <c r="I16" s="275">
        <v>7.1730540140047063</v>
      </c>
      <c r="J16" s="1198">
        <v>8476</v>
      </c>
      <c r="K16" s="1205">
        <v>3994</v>
      </c>
      <c r="L16" s="1205">
        <v>4482</v>
      </c>
      <c r="M16" s="1210">
        <v>6.1398933704218823</v>
      </c>
      <c r="N16" s="1206">
        <v>8899</v>
      </c>
      <c r="O16" s="1205">
        <v>4170</v>
      </c>
      <c r="P16" s="1205">
        <v>4729</v>
      </c>
      <c r="Q16" s="275">
        <v>6.4087052960578426</v>
      </c>
      <c r="R16" s="1206">
        <v>9027</v>
      </c>
      <c r="S16" s="1205">
        <v>4281</v>
      </c>
      <c r="T16" s="1205">
        <v>4746</v>
      </c>
      <c r="U16" s="1200">
        <v>6.5</v>
      </c>
      <c r="V16" s="1198">
        <v>9793</v>
      </c>
      <c r="W16" s="1205">
        <v>4671</v>
      </c>
      <c r="X16" s="1205">
        <v>5122</v>
      </c>
      <c r="Y16" s="1200">
        <v>6.9688971128466086</v>
      </c>
      <c r="Z16" s="28"/>
    </row>
    <row r="17" spans="1:26" s="12" customFormat="1" ht="33.950000000000003" customHeight="1">
      <c r="A17" s="261" t="s">
        <v>325</v>
      </c>
      <c r="B17" s="1206">
        <v>8373</v>
      </c>
      <c r="C17" s="1205">
        <v>3956</v>
      </c>
      <c r="D17" s="1205">
        <v>4417</v>
      </c>
      <c r="E17" s="275">
        <v>6.0754478765319222</v>
      </c>
      <c r="F17" s="1206">
        <v>10210</v>
      </c>
      <c r="G17" s="1205">
        <v>4877</v>
      </c>
      <c r="H17" s="1205">
        <v>5333</v>
      </c>
      <c r="I17" s="275">
        <v>7.4163930615684102</v>
      </c>
      <c r="J17" s="1198">
        <v>9660</v>
      </c>
      <c r="K17" s="1205">
        <v>4597</v>
      </c>
      <c r="L17" s="1205">
        <v>5063</v>
      </c>
      <c r="M17" s="1210">
        <v>6.9975660639777466</v>
      </c>
      <c r="N17" s="1206">
        <v>8389</v>
      </c>
      <c r="O17" s="1205">
        <v>3937</v>
      </c>
      <c r="P17" s="1205">
        <v>4452</v>
      </c>
      <c r="Q17" s="275">
        <v>6.0414236126114451</v>
      </c>
      <c r="R17" s="1206">
        <v>8918</v>
      </c>
      <c r="S17" s="1205">
        <v>4179</v>
      </c>
      <c r="T17" s="1205">
        <v>4739</v>
      </c>
      <c r="U17" s="1200">
        <v>6.4</v>
      </c>
      <c r="V17" s="1198">
        <v>8829</v>
      </c>
      <c r="W17" s="1205">
        <v>4157</v>
      </c>
      <c r="X17" s="1205">
        <v>4672</v>
      </c>
      <c r="Y17" s="1200">
        <v>6.356635554708971</v>
      </c>
      <c r="Z17" s="28"/>
    </row>
    <row r="18" spans="1:26" s="12" customFormat="1" ht="33.950000000000003" customHeight="1">
      <c r="A18" s="261" t="s">
        <v>324</v>
      </c>
      <c r="B18" s="1206">
        <v>7371</v>
      </c>
      <c r="C18" s="1205">
        <v>3410</v>
      </c>
      <c r="D18" s="1205">
        <v>3961</v>
      </c>
      <c r="E18" s="275">
        <v>5.3483967870436881</v>
      </c>
      <c r="F18" s="1206">
        <v>8082</v>
      </c>
      <c r="G18" s="1205">
        <v>3757</v>
      </c>
      <c r="H18" s="1205">
        <v>4325</v>
      </c>
      <c r="I18" s="275">
        <v>5.8706453206264344</v>
      </c>
      <c r="J18" s="1198">
        <v>9911</v>
      </c>
      <c r="K18" s="1205">
        <v>4700</v>
      </c>
      <c r="L18" s="1205">
        <v>5211</v>
      </c>
      <c r="M18" s="1210">
        <v>7.1793868799258229</v>
      </c>
      <c r="N18" s="1206">
        <v>9600</v>
      </c>
      <c r="O18" s="1205">
        <v>4532</v>
      </c>
      <c r="P18" s="1205">
        <v>5068</v>
      </c>
      <c r="Q18" s="275">
        <v>6.9135375707557358</v>
      </c>
      <c r="R18" s="1206">
        <v>8350</v>
      </c>
      <c r="S18" s="1205">
        <v>3940</v>
      </c>
      <c r="T18" s="1205">
        <v>4410</v>
      </c>
      <c r="U18" s="276">
        <v>6</v>
      </c>
      <c r="V18" s="1198">
        <v>8645</v>
      </c>
      <c r="W18" s="1205">
        <v>4032</v>
      </c>
      <c r="X18" s="1205">
        <v>4613</v>
      </c>
      <c r="Y18" s="276">
        <v>6.2763612615309254</v>
      </c>
      <c r="Z18" s="28"/>
    </row>
    <row r="19" spans="1:26" s="12" customFormat="1" ht="33.950000000000003" customHeight="1">
      <c r="A19" s="261" t="s">
        <v>323</v>
      </c>
      <c r="B19" s="1206">
        <v>7473</v>
      </c>
      <c r="C19" s="1205">
        <v>3346</v>
      </c>
      <c r="D19" s="1205">
        <v>4127</v>
      </c>
      <c r="E19" s="275">
        <v>5.4224079757939876</v>
      </c>
      <c r="F19" s="1206">
        <v>7078</v>
      </c>
      <c r="G19" s="1205">
        <v>3199</v>
      </c>
      <c r="H19" s="1205">
        <v>3879</v>
      </c>
      <c r="I19" s="275">
        <v>5.1413545631519311</v>
      </c>
      <c r="J19" s="1198">
        <v>7841</v>
      </c>
      <c r="K19" s="1205">
        <v>3608</v>
      </c>
      <c r="L19" s="1205">
        <v>4233</v>
      </c>
      <c r="M19" s="1210">
        <v>5.6799084376448778</v>
      </c>
      <c r="N19" s="1206">
        <v>9686</v>
      </c>
      <c r="O19" s="1205">
        <v>4544</v>
      </c>
      <c r="P19" s="1205">
        <v>5142</v>
      </c>
      <c r="Q19" s="275">
        <v>6.9754713448270884</v>
      </c>
      <c r="R19" s="1206">
        <v>9401</v>
      </c>
      <c r="S19" s="1205">
        <v>4392</v>
      </c>
      <c r="T19" s="1205">
        <v>5009</v>
      </c>
      <c r="U19" s="1200">
        <v>6.8</v>
      </c>
      <c r="V19" s="1198">
        <v>8141</v>
      </c>
      <c r="W19" s="1205">
        <v>3763</v>
      </c>
      <c r="X19" s="1205">
        <v>4378</v>
      </c>
      <c r="Y19" s="1200">
        <v>5.9566246700590488</v>
      </c>
      <c r="Z19" s="28"/>
    </row>
    <row r="20" spans="1:26" s="12" customFormat="1" ht="33.950000000000003" customHeight="1">
      <c r="A20" s="261" t="s">
        <v>322</v>
      </c>
      <c r="B20" s="1206">
        <v>6609</v>
      </c>
      <c r="C20" s="1205">
        <v>2931</v>
      </c>
      <c r="D20" s="1205">
        <v>3678</v>
      </c>
      <c r="E20" s="275">
        <v>4.7954896710855701</v>
      </c>
      <c r="F20" s="1206">
        <v>7137</v>
      </c>
      <c r="G20" s="1205">
        <v>3119</v>
      </c>
      <c r="H20" s="1205">
        <v>4018</v>
      </c>
      <c r="I20" s="275">
        <v>5.184211290931807</v>
      </c>
      <c r="J20" s="1198">
        <v>6688</v>
      </c>
      <c r="K20" s="1205">
        <v>2993</v>
      </c>
      <c r="L20" s="1205">
        <v>3695</v>
      </c>
      <c r="M20" s="1210">
        <v>4.8446917014371813</v>
      </c>
      <c r="N20" s="1206">
        <v>7496</v>
      </c>
      <c r="O20" s="1205">
        <v>3366</v>
      </c>
      <c r="P20" s="1205">
        <v>4130</v>
      </c>
      <c r="Q20" s="275">
        <v>5.3983205864984374</v>
      </c>
      <c r="R20" s="1206">
        <v>9273</v>
      </c>
      <c r="S20" s="1205">
        <v>4305</v>
      </c>
      <c r="T20" s="1205">
        <v>4968</v>
      </c>
      <c r="U20" s="1200">
        <v>6.7</v>
      </c>
      <c r="V20" s="1198">
        <v>9007</v>
      </c>
      <c r="W20" s="1205">
        <v>4136</v>
      </c>
      <c r="X20" s="1205">
        <v>4871</v>
      </c>
      <c r="Y20" s="1200">
        <v>6.6273912215298383</v>
      </c>
      <c r="Z20" s="28"/>
    </row>
    <row r="21" spans="1:26" s="12" customFormat="1" ht="33.950000000000003" customHeight="1">
      <c r="A21" s="261" t="s">
        <v>321</v>
      </c>
      <c r="B21" s="1206">
        <v>4902</v>
      </c>
      <c r="C21" s="1205">
        <v>2021</v>
      </c>
      <c r="D21" s="1205">
        <v>2881</v>
      </c>
      <c r="E21" s="275">
        <v>3.5568906593526197</v>
      </c>
      <c r="F21" s="1206">
        <v>6030</v>
      </c>
      <c r="G21" s="1205">
        <v>2593</v>
      </c>
      <c r="H21" s="1205">
        <v>3437</v>
      </c>
      <c r="I21" s="275">
        <v>4.3801028561466717</v>
      </c>
      <c r="J21" s="1198">
        <v>6623</v>
      </c>
      <c r="K21" s="1205">
        <v>2824</v>
      </c>
      <c r="L21" s="1205">
        <v>3799</v>
      </c>
      <c r="M21" s="1210">
        <v>4.7976066295781177</v>
      </c>
      <c r="N21" s="1206">
        <v>6295</v>
      </c>
      <c r="O21" s="1205">
        <v>2711</v>
      </c>
      <c r="P21" s="1205">
        <v>3584</v>
      </c>
      <c r="Q21" s="275">
        <v>4.53340822999035</v>
      </c>
      <c r="R21" s="1206">
        <v>7087</v>
      </c>
      <c r="S21" s="1205">
        <v>3121</v>
      </c>
      <c r="T21" s="1205">
        <v>3966</v>
      </c>
      <c r="U21" s="1200">
        <v>5.0999999999999996</v>
      </c>
      <c r="V21" s="1198">
        <v>8722</v>
      </c>
      <c r="W21" s="1205">
        <v>3931</v>
      </c>
      <c r="X21" s="1205">
        <v>4791</v>
      </c>
      <c r="Y21" s="1200">
        <v>6.5185447223053696</v>
      </c>
      <c r="Z21" s="28"/>
    </row>
    <row r="22" spans="1:26" s="12" customFormat="1" ht="33.950000000000003" customHeight="1">
      <c r="A22" s="261" t="s">
        <v>320</v>
      </c>
      <c r="B22" s="1206">
        <v>3354</v>
      </c>
      <c r="C22" s="1205">
        <v>1226</v>
      </c>
      <c r="D22" s="1205">
        <v>2128</v>
      </c>
      <c r="E22" s="275">
        <v>2.4336620300833713</v>
      </c>
      <c r="F22" s="1206">
        <v>4253</v>
      </c>
      <c r="G22" s="1205">
        <v>1659</v>
      </c>
      <c r="H22" s="1205">
        <v>2594</v>
      </c>
      <c r="I22" s="275">
        <v>3.0893163262341283</v>
      </c>
      <c r="J22" s="1198">
        <v>5284</v>
      </c>
      <c r="K22" s="1205">
        <v>2138</v>
      </c>
      <c r="L22" s="1205">
        <v>3146</v>
      </c>
      <c r="M22" s="1210">
        <v>3.8276541492814093</v>
      </c>
      <c r="N22" s="1206">
        <v>5961</v>
      </c>
      <c r="O22" s="1205">
        <v>2404</v>
      </c>
      <c r="P22" s="1205">
        <v>3557</v>
      </c>
      <c r="Q22" s="275">
        <v>4.2928747353411403</v>
      </c>
      <c r="R22" s="1206">
        <v>5747</v>
      </c>
      <c r="S22" s="1205">
        <v>2373</v>
      </c>
      <c r="T22" s="1205">
        <v>3374</v>
      </c>
      <c r="U22" s="1200">
        <v>4.0999999999999996</v>
      </c>
      <c r="V22" s="1198">
        <v>6400</v>
      </c>
      <c r="W22" s="1205">
        <v>2656</v>
      </c>
      <c r="X22" s="1205">
        <v>3744</v>
      </c>
      <c r="Y22" s="1200">
        <v>5.0940161637051347</v>
      </c>
      <c r="Z22" s="28"/>
    </row>
    <row r="23" spans="1:26" s="12" customFormat="1" ht="33.950000000000003" customHeight="1">
      <c r="A23" s="261" t="s">
        <v>319</v>
      </c>
      <c r="B23" s="1206">
        <v>2326</v>
      </c>
      <c r="C23" s="1205">
        <v>809</v>
      </c>
      <c r="D23" s="1205">
        <v>1517</v>
      </c>
      <c r="E23" s="275">
        <v>1.6877453434627079</v>
      </c>
      <c r="F23" s="1206">
        <v>2548</v>
      </c>
      <c r="G23" s="1205">
        <v>865</v>
      </c>
      <c r="H23" s="1205">
        <v>1683</v>
      </c>
      <c r="I23" s="275">
        <v>1.8508295319173664</v>
      </c>
      <c r="J23" s="1198">
        <v>3371</v>
      </c>
      <c r="K23" s="1205">
        <v>1217</v>
      </c>
      <c r="L23" s="1205">
        <v>2154</v>
      </c>
      <c r="M23" s="1210">
        <v>2.4419042651831249</v>
      </c>
      <c r="N23" s="1206">
        <v>4337</v>
      </c>
      <c r="O23" s="1205">
        <v>1629</v>
      </c>
      <c r="P23" s="1205">
        <v>2708</v>
      </c>
      <c r="Q23" s="275">
        <v>3.123334629621628</v>
      </c>
      <c r="R23" s="1206">
        <v>4984</v>
      </c>
      <c r="S23" s="1205">
        <v>1908</v>
      </c>
      <c r="T23" s="1205">
        <v>3076</v>
      </c>
      <c r="U23" s="1213">
        <v>3.6</v>
      </c>
      <c r="V23" s="1198">
        <v>4784</v>
      </c>
      <c r="W23" s="1205">
        <v>1887</v>
      </c>
      <c r="X23" s="1205">
        <v>2897</v>
      </c>
      <c r="Y23" s="1213">
        <v>3.9416038531660722</v>
      </c>
      <c r="Z23" s="28"/>
    </row>
    <row r="24" spans="1:26" s="12" customFormat="1" ht="33.950000000000003" customHeight="1">
      <c r="A24" s="261" t="s">
        <v>318</v>
      </c>
      <c r="B24" s="1206">
        <v>1168</v>
      </c>
      <c r="C24" s="1205">
        <v>356</v>
      </c>
      <c r="D24" s="1205">
        <v>812</v>
      </c>
      <c r="E24" s="275">
        <v>0.84750067117989791</v>
      </c>
      <c r="F24" s="1206">
        <v>1440</v>
      </c>
      <c r="G24" s="1205">
        <v>420</v>
      </c>
      <c r="H24" s="1205">
        <v>1020</v>
      </c>
      <c r="I24" s="275">
        <v>1.045994711915623</v>
      </c>
      <c r="J24" s="1198">
        <v>1708</v>
      </c>
      <c r="K24" s="1205">
        <v>505</v>
      </c>
      <c r="L24" s="1205">
        <v>1203</v>
      </c>
      <c r="M24" s="1210">
        <v>1.2372508113120075</v>
      </c>
      <c r="N24" s="1206">
        <v>2315</v>
      </c>
      <c r="O24" s="1205">
        <v>761</v>
      </c>
      <c r="P24" s="1205">
        <v>1554</v>
      </c>
      <c r="Q24" s="275">
        <v>1.6671707787812011</v>
      </c>
      <c r="R24" s="1206">
        <v>3000</v>
      </c>
      <c r="S24" s="1205">
        <v>1020</v>
      </c>
      <c r="T24" s="1205">
        <v>1980</v>
      </c>
      <c r="U24" s="276">
        <v>2.2000000000000002</v>
      </c>
      <c r="V24" s="1198">
        <v>3473</v>
      </c>
      <c r="W24" s="1205">
        <v>1201</v>
      </c>
      <c r="X24" s="1205">
        <v>2272</v>
      </c>
      <c r="Y24" s="276">
        <v>3.091240577974911</v>
      </c>
      <c r="Z24" s="28"/>
    </row>
    <row r="25" spans="1:26" s="12" customFormat="1" ht="33.950000000000003" customHeight="1">
      <c r="A25" s="261" t="s">
        <v>317</v>
      </c>
      <c r="B25" s="1206">
        <v>426</v>
      </c>
      <c r="C25" s="1205">
        <v>108</v>
      </c>
      <c r="D25" s="1205">
        <v>318</v>
      </c>
      <c r="E25" s="275">
        <v>0.30910555301595594</v>
      </c>
      <c r="F25" s="1206">
        <v>577</v>
      </c>
      <c r="G25" s="1205">
        <v>141</v>
      </c>
      <c r="H25" s="1205">
        <v>436</v>
      </c>
      <c r="I25" s="275">
        <v>0.41912426998285729</v>
      </c>
      <c r="J25" s="1198">
        <v>715</v>
      </c>
      <c r="K25" s="1205">
        <v>161</v>
      </c>
      <c r="L25" s="1205">
        <v>554</v>
      </c>
      <c r="M25" s="1210">
        <v>0.51793579044969862</v>
      </c>
      <c r="N25" s="1206">
        <v>874</v>
      </c>
      <c r="O25" s="1205">
        <v>217</v>
      </c>
      <c r="P25" s="1205">
        <v>657</v>
      </c>
      <c r="Q25" s="275">
        <v>0.62941998300422008</v>
      </c>
      <c r="R25" s="1206">
        <v>1201</v>
      </c>
      <c r="S25" s="1205">
        <v>317</v>
      </c>
      <c r="T25" s="1205">
        <v>884</v>
      </c>
      <c r="U25" s="1200">
        <v>0.9</v>
      </c>
      <c r="V25" s="1198">
        <v>1608</v>
      </c>
      <c r="W25" s="1205">
        <v>434</v>
      </c>
      <c r="X25" s="1205">
        <v>1174</v>
      </c>
      <c r="Y25" s="1200">
        <v>1.5973223761190782</v>
      </c>
      <c r="Z25" s="28"/>
    </row>
    <row r="26" spans="1:26" s="12" customFormat="1" ht="33.950000000000003" customHeight="1">
      <c r="A26" s="261" t="s">
        <v>316</v>
      </c>
      <c r="B26" s="1206">
        <v>82</v>
      </c>
      <c r="C26" s="1205">
        <v>20</v>
      </c>
      <c r="D26" s="1205">
        <v>62</v>
      </c>
      <c r="E26" s="275">
        <v>5.9499190956122973E-2</v>
      </c>
      <c r="F26" s="1206">
        <v>143</v>
      </c>
      <c r="G26" s="1205">
        <v>25</v>
      </c>
      <c r="H26" s="1205">
        <v>118</v>
      </c>
      <c r="I26" s="275">
        <v>0.10387308597495425</v>
      </c>
      <c r="J26" s="1198">
        <v>193</v>
      </c>
      <c r="K26" s="1205">
        <v>45</v>
      </c>
      <c r="L26" s="1205">
        <v>148</v>
      </c>
      <c r="M26" s="1210">
        <v>0.13980644413537321</v>
      </c>
      <c r="N26" s="1206">
        <v>241</v>
      </c>
      <c r="O26" s="1205">
        <v>35</v>
      </c>
      <c r="P26" s="1205">
        <v>206</v>
      </c>
      <c r="Q26" s="275">
        <v>0.17355859943251378</v>
      </c>
      <c r="R26" s="1206">
        <v>275</v>
      </c>
      <c r="S26" s="1205">
        <v>50</v>
      </c>
      <c r="T26" s="1205">
        <v>225</v>
      </c>
      <c r="U26" s="1200">
        <v>0.2</v>
      </c>
      <c r="V26" s="1198">
        <v>424</v>
      </c>
      <c r="W26" s="1205">
        <v>83</v>
      </c>
      <c r="X26" s="1205">
        <v>341</v>
      </c>
      <c r="Y26" s="1200">
        <v>0.46395820294429779</v>
      </c>
      <c r="Z26" s="28"/>
    </row>
    <row r="27" spans="1:26" s="12" customFormat="1" ht="33.950000000000003" customHeight="1">
      <c r="A27" s="261" t="s">
        <v>891</v>
      </c>
      <c r="B27" s="1206">
        <v>4</v>
      </c>
      <c r="C27" s="1205">
        <v>0</v>
      </c>
      <c r="D27" s="1205">
        <v>4</v>
      </c>
      <c r="E27" s="275">
        <v>2.9023995588352671E-3</v>
      </c>
      <c r="F27" s="1206">
        <v>11</v>
      </c>
      <c r="G27" s="1205">
        <v>2</v>
      </c>
      <c r="H27" s="1205">
        <v>9</v>
      </c>
      <c r="I27" s="275">
        <v>7.9902373826887876E-3</v>
      </c>
      <c r="J27" s="1198">
        <v>22</v>
      </c>
      <c r="K27" s="1205">
        <v>2</v>
      </c>
      <c r="L27" s="1205">
        <v>20</v>
      </c>
      <c r="M27" s="1210">
        <v>1.5936485859990728E-2</v>
      </c>
      <c r="N27" s="1206">
        <v>39</v>
      </c>
      <c r="O27" s="1205">
        <v>9</v>
      </c>
      <c r="P27" s="1205">
        <v>30</v>
      </c>
      <c r="Q27" s="275">
        <v>2.8086246381195178E-2</v>
      </c>
      <c r="R27" s="1206">
        <v>48</v>
      </c>
      <c r="S27" s="1205">
        <v>5</v>
      </c>
      <c r="T27" s="1205">
        <v>43</v>
      </c>
      <c r="U27" s="1200">
        <v>0</v>
      </c>
      <c r="V27" s="1198">
        <v>63</v>
      </c>
      <c r="W27" s="1205">
        <v>3</v>
      </c>
      <c r="X27" s="1205">
        <v>60</v>
      </c>
      <c r="Y27" s="1200">
        <v>8.1634874418351516E-2</v>
      </c>
      <c r="Z27" s="28"/>
    </row>
    <row r="28" spans="1:26" s="12" customFormat="1" ht="33.950000000000003" customHeight="1" thickBot="1">
      <c r="A28" s="262" t="s">
        <v>896</v>
      </c>
      <c r="B28" s="1197">
        <v>4</v>
      </c>
      <c r="C28" s="1204">
        <v>4</v>
      </c>
      <c r="D28" s="1204">
        <v>0</v>
      </c>
      <c r="E28" s="277">
        <v>2.9023995588352671E-3</v>
      </c>
      <c r="F28" s="1197">
        <v>38</v>
      </c>
      <c r="G28" s="1204">
        <v>26</v>
      </c>
      <c r="H28" s="1204">
        <v>12</v>
      </c>
      <c r="I28" s="277">
        <v>2.7602638231106719E-2</v>
      </c>
      <c r="J28" s="1194">
        <v>74</v>
      </c>
      <c r="K28" s="1204">
        <v>42</v>
      </c>
      <c r="L28" s="1204">
        <v>32</v>
      </c>
      <c r="M28" s="1211">
        <v>5.3604543347241539E-2</v>
      </c>
      <c r="N28" s="1197">
        <v>1668</v>
      </c>
      <c r="O28" s="1204">
        <v>1039</v>
      </c>
      <c r="P28" s="1204">
        <v>629</v>
      </c>
      <c r="Q28" s="277">
        <v>1.201227152918809</v>
      </c>
      <c r="R28" s="1197">
        <v>2024</v>
      </c>
      <c r="S28" s="1204">
        <v>1164</v>
      </c>
      <c r="T28" s="1204">
        <v>860</v>
      </c>
      <c r="U28" s="276">
        <v>1.5</v>
      </c>
      <c r="V28" s="1194">
        <v>7237</v>
      </c>
      <c r="W28" s="1204">
        <v>4022</v>
      </c>
      <c r="X28" s="1204">
        <v>3215</v>
      </c>
      <c r="Y28" s="276">
        <v>4.374268687583335</v>
      </c>
      <c r="Z28" s="28"/>
    </row>
    <row r="29" spans="1:26" s="12" customFormat="1" ht="13.5" customHeight="1">
      <c r="A29" s="278" t="s">
        <v>1971</v>
      </c>
      <c r="B29" s="278"/>
      <c r="C29" s="278"/>
      <c r="D29" s="278"/>
      <c r="E29" s="278"/>
      <c r="F29" s="278"/>
      <c r="G29" s="278"/>
      <c r="H29" s="278"/>
      <c r="I29" s="278"/>
      <c r="J29" s="279"/>
      <c r="K29" s="279"/>
      <c r="L29" s="279"/>
      <c r="M29" s="279"/>
      <c r="N29" s="279"/>
      <c r="O29" s="279"/>
      <c r="P29" s="279"/>
      <c r="Q29" s="279"/>
      <c r="R29" s="279"/>
      <c r="S29" s="279"/>
      <c r="T29" s="279"/>
      <c r="U29" s="53"/>
      <c r="V29" s="279"/>
      <c r="W29" s="279"/>
      <c r="X29" s="279"/>
      <c r="Y29" s="53"/>
      <c r="Z29" s="28"/>
    </row>
    <row r="30" spans="1:26">
      <c r="A30" s="50"/>
      <c r="B30" s="50"/>
      <c r="C30" s="50"/>
      <c r="D30" s="50"/>
      <c r="E30" s="50"/>
      <c r="F30" s="50"/>
      <c r="G30" s="50"/>
      <c r="H30" s="50"/>
      <c r="I30" s="50"/>
    </row>
    <row r="31" spans="1:26">
      <c r="A31" s="49"/>
      <c r="B31" s="49"/>
      <c r="C31" s="49"/>
      <c r="D31" s="49"/>
      <c r="E31" s="49"/>
      <c r="F31" s="49"/>
      <c r="G31" s="49"/>
      <c r="H31" s="49"/>
      <c r="I31" s="49"/>
    </row>
  </sheetData>
  <mergeCells count="10">
    <mergeCell ref="W3:X3"/>
    <mergeCell ref="V4:Y4"/>
    <mergeCell ref="N2:Z2"/>
    <mergeCell ref="B4:E4"/>
    <mergeCell ref="A2:M2"/>
    <mergeCell ref="S3:T3"/>
    <mergeCell ref="R4:U4"/>
    <mergeCell ref="N4:Q4"/>
    <mergeCell ref="J4:M4"/>
    <mergeCell ref="F4:I4"/>
  </mergeCells>
  <phoneticPr fontId="7"/>
  <printOptions horizontalCentered="1" gridLinesSet="0"/>
  <pageMargins left="0.78740157480314965" right="0.78740157480314965" top="0.78740157480314965" bottom="0.78740157480314965" header="0.59055118110236227" footer="0.59055118110236227"/>
  <pageSetup paperSize="9" scale="77" orientation="portrait" r:id="rId1"/>
  <headerFooter alignWithMargins="0"/>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8"/>
  <sheetViews>
    <sheetView showGridLines="0" zoomScale="80" zoomScaleNormal="80" workbookViewId="0">
      <selection activeCell="G26" sqref="G26"/>
    </sheetView>
  </sheetViews>
  <sheetFormatPr defaultRowHeight="13.5"/>
  <cols>
    <col min="1" max="1" width="18.375" customWidth="1"/>
    <col min="2" max="2" width="16.375" customWidth="1"/>
    <col min="3" max="3" width="14" customWidth="1"/>
    <col min="4" max="6" width="17.75" customWidth="1"/>
    <col min="7" max="11" width="15.75" customWidth="1"/>
    <col min="12" max="12" width="23.375" customWidth="1"/>
  </cols>
  <sheetData>
    <row r="1" spans="1:12" s="147" customFormat="1" ht="30" customHeight="1">
      <c r="L1" s="146"/>
    </row>
    <row r="2" spans="1:12" s="11" customFormat="1" ht="22.5" customHeight="1">
      <c r="A2" s="1634" t="s">
        <v>1870</v>
      </c>
      <c r="B2" s="1635"/>
      <c r="C2" s="1635"/>
      <c r="D2" s="1635"/>
      <c r="E2" s="1635"/>
      <c r="F2" s="1635"/>
      <c r="G2" s="1636" t="s">
        <v>2064</v>
      </c>
      <c r="H2" s="1637"/>
      <c r="I2" s="1637"/>
      <c r="J2" s="1637"/>
      <c r="K2" s="1637"/>
      <c r="L2" s="1637"/>
    </row>
    <row r="3" spans="1:12" s="12" customFormat="1" ht="13.5" customHeight="1" thickBot="1">
      <c r="A3" s="3"/>
      <c r="B3" s="4"/>
      <c r="C3" s="4"/>
      <c r="D3" s="4"/>
      <c r="E3" s="4"/>
      <c r="H3" s="13"/>
      <c r="I3" s="13"/>
      <c r="J3" s="13"/>
      <c r="K3" s="13"/>
      <c r="L3" s="13"/>
    </row>
    <row r="4" spans="1:12" s="14" customFormat="1" ht="18" customHeight="1">
      <c r="A4" s="1620" t="s">
        <v>1</v>
      </c>
      <c r="B4" s="1622" t="s">
        <v>1198</v>
      </c>
      <c r="C4" s="1624" t="s">
        <v>2</v>
      </c>
      <c r="D4" s="311" t="s">
        <v>0</v>
      </c>
      <c r="E4" s="312"/>
      <c r="F4" s="313"/>
      <c r="G4" s="1626" t="s">
        <v>3</v>
      </c>
      <c r="H4" s="1630" t="s">
        <v>1199</v>
      </c>
      <c r="I4" s="1630" t="s">
        <v>1200</v>
      </c>
      <c r="J4" s="1630" t="s">
        <v>43</v>
      </c>
      <c r="K4" s="1632" t="s">
        <v>1282</v>
      </c>
      <c r="L4" s="1642" t="s">
        <v>1201</v>
      </c>
    </row>
    <row r="5" spans="1:12" s="14" customFormat="1" ht="18" customHeight="1">
      <c r="A5" s="1621"/>
      <c r="B5" s="1623"/>
      <c r="C5" s="1625"/>
      <c r="D5" s="314" t="s">
        <v>4</v>
      </c>
      <c r="E5" s="315" t="s">
        <v>5</v>
      </c>
      <c r="F5" s="316" t="s">
        <v>6</v>
      </c>
      <c r="G5" s="1627"/>
      <c r="H5" s="1631"/>
      <c r="I5" s="1625"/>
      <c r="J5" s="1631"/>
      <c r="K5" s="1633"/>
      <c r="L5" s="1643"/>
    </row>
    <row r="6" spans="1:12" s="14" customFormat="1" ht="18" customHeight="1">
      <c r="A6" s="317" t="s">
        <v>1283</v>
      </c>
      <c r="B6" s="318">
        <v>4.8</v>
      </c>
      <c r="C6" s="319">
        <v>4847</v>
      </c>
      <c r="D6" s="320">
        <v>25628</v>
      </c>
      <c r="E6" s="321">
        <v>13025</v>
      </c>
      <c r="F6" s="322">
        <v>12603</v>
      </c>
      <c r="G6" s="1379">
        <v>0</v>
      </c>
      <c r="H6" s="1060">
        <v>0</v>
      </c>
      <c r="I6" s="318">
        <v>5.2869999999999999</v>
      </c>
      <c r="J6" s="1060">
        <v>103.3</v>
      </c>
      <c r="K6" s="323">
        <v>5339.166666666667</v>
      </c>
      <c r="L6" s="324" t="s">
        <v>49</v>
      </c>
    </row>
    <row r="7" spans="1:12" s="14" customFormat="1" ht="18" customHeight="1">
      <c r="A7" s="325" t="s">
        <v>8</v>
      </c>
      <c r="B7" s="326">
        <v>4.8</v>
      </c>
      <c r="C7" s="327">
        <v>4862</v>
      </c>
      <c r="D7" s="328">
        <v>26017</v>
      </c>
      <c r="E7" s="329">
        <v>13106</v>
      </c>
      <c r="F7" s="330">
        <v>12911</v>
      </c>
      <c r="G7" s="863">
        <v>389</v>
      </c>
      <c r="H7" s="1061">
        <v>1.5178710785078819</v>
      </c>
      <c r="I7" s="326">
        <v>5.351</v>
      </c>
      <c r="J7" s="1061">
        <v>101.5</v>
      </c>
      <c r="K7" s="331">
        <v>5420.2083333333339</v>
      </c>
      <c r="L7" s="332"/>
    </row>
    <row r="8" spans="1:12" s="14" customFormat="1" ht="18" customHeight="1">
      <c r="A8" s="325" t="s">
        <v>9</v>
      </c>
      <c r="B8" s="326">
        <v>4.8</v>
      </c>
      <c r="C8" s="327">
        <v>5001</v>
      </c>
      <c r="D8" s="328">
        <v>26295</v>
      </c>
      <c r="E8" s="329">
        <v>13245</v>
      </c>
      <c r="F8" s="330">
        <v>13050</v>
      </c>
      <c r="G8" s="863">
        <v>278</v>
      </c>
      <c r="H8" s="1061">
        <v>1.068532113618019</v>
      </c>
      <c r="I8" s="326">
        <v>5.258</v>
      </c>
      <c r="J8" s="1061">
        <v>101.5</v>
      </c>
      <c r="K8" s="331">
        <v>5478.125</v>
      </c>
      <c r="L8" s="332"/>
    </row>
    <row r="9" spans="1:12" s="14" customFormat="1" ht="18" customHeight="1">
      <c r="A9" s="325" t="s">
        <v>10</v>
      </c>
      <c r="B9" s="326">
        <v>4.8</v>
      </c>
      <c r="C9" s="327">
        <v>5038</v>
      </c>
      <c r="D9" s="328">
        <v>26482</v>
      </c>
      <c r="E9" s="329">
        <v>13359</v>
      </c>
      <c r="F9" s="330">
        <v>13123</v>
      </c>
      <c r="G9" s="863">
        <v>187</v>
      </c>
      <c r="H9" s="1061">
        <v>0.71116181783609056</v>
      </c>
      <c r="I9" s="326">
        <v>5.2560000000000002</v>
      </c>
      <c r="J9" s="1061">
        <v>101.8</v>
      </c>
      <c r="K9" s="331">
        <v>5517.0833333333339</v>
      </c>
      <c r="L9" s="332"/>
    </row>
    <row r="10" spans="1:12" s="14" customFormat="1" ht="18" customHeight="1">
      <c r="A10" s="325" t="s">
        <v>44</v>
      </c>
      <c r="B10" s="326">
        <v>4.8</v>
      </c>
      <c r="C10" s="327">
        <v>5027</v>
      </c>
      <c r="D10" s="328">
        <v>26611</v>
      </c>
      <c r="E10" s="329">
        <v>13411</v>
      </c>
      <c r="F10" s="330">
        <v>13200</v>
      </c>
      <c r="G10" s="863">
        <v>129</v>
      </c>
      <c r="H10" s="1061">
        <v>0.5</v>
      </c>
      <c r="I10" s="326">
        <v>5.2939999999999996</v>
      </c>
      <c r="J10" s="1061">
        <v>101.6</v>
      </c>
      <c r="K10" s="331">
        <v>5543.9583333333339</v>
      </c>
      <c r="L10" s="332"/>
    </row>
    <row r="11" spans="1:12" s="14" customFormat="1" ht="18" customHeight="1">
      <c r="A11" s="325" t="s">
        <v>11</v>
      </c>
      <c r="B11" s="326">
        <v>4.8</v>
      </c>
      <c r="C11" s="327">
        <v>4965</v>
      </c>
      <c r="D11" s="328">
        <v>26667</v>
      </c>
      <c r="E11" s="329">
        <v>13467</v>
      </c>
      <c r="F11" s="330">
        <v>13200</v>
      </c>
      <c r="G11" s="863">
        <v>56</v>
      </c>
      <c r="H11" s="1061">
        <v>0.2104392920220961</v>
      </c>
      <c r="I11" s="326">
        <v>5.3710000000000004</v>
      </c>
      <c r="J11" s="1061">
        <v>102</v>
      </c>
      <c r="K11" s="331">
        <v>5555.625</v>
      </c>
      <c r="L11" s="332"/>
    </row>
    <row r="12" spans="1:12" s="14" customFormat="1" ht="18" customHeight="1">
      <c r="A12" s="325" t="s">
        <v>12</v>
      </c>
      <c r="B12" s="326">
        <v>4.8</v>
      </c>
      <c r="C12" s="327">
        <v>4893</v>
      </c>
      <c r="D12" s="328">
        <v>27167</v>
      </c>
      <c r="E12" s="329">
        <v>13691</v>
      </c>
      <c r="F12" s="330">
        <v>13476</v>
      </c>
      <c r="G12" s="863">
        <v>500</v>
      </c>
      <c r="H12" s="1061">
        <v>1.8749765627929651</v>
      </c>
      <c r="I12" s="326">
        <v>5.5519999999999996</v>
      </c>
      <c r="J12" s="1061">
        <v>101.6</v>
      </c>
      <c r="K12" s="331">
        <v>5659.791666666667</v>
      </c>
      <c r="L12" s="332"/>
    </row>
    <row r="13" spans="1:12" s="14" customFormat="1" ht="18" customHeight="1">
      <c r="A13" s="333">
        <v>29</v>
      </c>
      <c r="B13" s="326">
        <v>4.8</v>
      </c>
      <c r="C13" s="327">
        <v>4921</v>
      </c>
      <c r="D13" s="328">
        <v>27338</v>
      </c>
      <c r="E13" s="329">
        <v>13757</v>
      </c>
      <c r="F13" s="330">
        <v>13581</v>
      </c>
      <c r="G13" s="863">
        <v>171</v>
      </c>
      <c r="H13" s="1061">
        <v>0.62944012956896234</v>
      </c>
      <c r="I13" s="326">
        <v>5.5549999999999997</v>
      </c>
      <c r="J13" s="1061">
        <v>101.3</v>
      </c>
      <c r="K13" s="331">
        <v>5695.416666666667</v>
      </c>
      <c r="L13" s="332"/>
    </row>
    <row r="14" spans="1:12" s="14" customFormat="1" ht="18" customHeight="1">
      <c r="A14" s="325" t="s">
        <v>14</v>
      </c>
      <c r="B14" s="326">
        <v>4.8</v>
      </c>
      <c r="C14" s="327">
        <v>4925</v>
      </c>
      <c r="D14" s="328">
        <v>27825</v>
      </c>
      <c r="E14" s="329">
        <v>14015</v>
      </c>
      <c r="F14" s="330">
        <v>13810</v>
      </c>
      <c r="G14" s="863">
        <v>487</v>
      </c>
      <c r="H14" s="1061">
        <v>1.7814031750676713</v>
      </c>
      <c r="I14" s="326">
        <v>5.65</v>
      </c>
      <c r="J14" s="1061">
        <v>101.5</v>
      </c>
      <c r="K14" s="331">
        <v>5796.875</v>
      </c>
      <c r="L14" s="332"/>
    </row>
    <row r="15" spans="1:12" s="14" customFormat="1" ht="18" customHeight="1">
      <c r="A15" s="325" t="s">
        <v>45</v>
      </c>
      <c r="B15" s="326">
        <v>4.8</v>
      </c>
      <c r="C15" s="327">
        <v>4893</v>
      </c>
      <c r="D15" s="328">
        <v>28025</v>
      </c>
      <c r="E15" s="329">
        <v>13978</v>
      </c>
      <c r="F15" s="330">
        <v>14047</v>
      </c>
      <c r="G15" s="863">
        <v>200</v>
      </c>
      <c r="H15" s="1061">
        <v>0.7</v>
      </c>
      <c r="I15" s="326">
        <v>5.7279999999999998</v>
      </c>
      <c r="J15" s="1061">
        <v>99.5</v>
      </c>
      <c r="K15" s="331">
        <v>5838.541666666667</v>
      </c>
      <c r="L15" s="332"/>
    </row>
    <row r="16" spans="1:12" s="14" customFormat="1" ht="18" customHeight="1">
      <c r="A16" s="325" t="s">
        <v>15</v>
      </c>
      <c r="B16" s="326">
        <v>4.8</v>
      </c>
      <c r="C16" s="327">
        <v>5062</v>
      </c>
      <c r="D16" s="328">
        <v>28442</v>
      </c>
      <c r="E16" s="329">
        <v>14119</v>
      </c>
      <c r="F16" s="330">
        <v>14323</v>
      </c>
      <c r="G16" s="863">
        <v>417</v>
      </c>
      <c r="H16" s="1061">
        <v>1.4879571810883139</v>
      </c>
      <c r="I16" s="326">
        <v>5.6189999999999998</v>
      </c>
      <c r="J16" s="1061">
        <v>98.6</v>
      </c>
      <c r="K16" s="331">
        <v>5925.416666666667</v>
      </c>
      <c r="L16" s="332"/>
    </row>
    <row r="17" spans="1:12" s="14" customFormat="1" ht="18" customHeight="1">
      <c r="A17" s="325" t="s">
        <v>16</v>
      </c>
      <c r="B17" s="326">
        <v>4.8</v>
      </c>
      <c r="C17" s="327">
        <v>5116</v>
      </c>
      <c r="D17" s="328">
        <v>29097</v>
      </c>
      <c r="E17" s="329">
        <v>14499</v>
      </c>
      <c r="F17" s="330">
        <v>14598</v>
      </c>
      <c r="G17" s="863">
        <v>655</v>
      </c>
      <c r="H17" s="1061">
        <v>2.302932283243091</v>
      </c>
      <c r="I17" s="326">
        <v>5.6870000000000003</v>
      </c>
      <c r="J17" s="1061">
        <v>99.3</v>
      </c>
      <c r="K17" s="331">
        <v>6061.875</v>
      </c>
      <c r="L17" s="332"/>
    </row>
    <row r="18" spans="1:12" s="14" customFormat="1" ht="18" customHeight="1">
      <c r="A18" s="325" t="s">
        <v>17</v>
      </c>
      <c r="B18" s="326">
        <v>4.8</v>
      </c>
      <c r="C18" s="327">
        <v>5054</v>
      </c>
      <c r="D18" s="328">
        <v>29666</v>
      </c>
      <c r="E18" s="329">
        <v>14857</v>
      </c>
      <c r="F18" s="330">
        <v>14809</v>
      </c>
      <c r="G18" s="863">
        <v>569</v>
      </c>
      <c r="H18" s="1061">
        <v>1.9555280613121628</v>
      </c>
      <c r="I18" s="326">
        <v>5.87</v>
      </c>
      <c r="J18" s="1061">
        <v>100.3</v>
      </c>
      <c r="K18" s="331">
        <v>6180.416666666667</v>
      </c>
      <c r="L18" s="332"/>
    </row>
    <row r="19" spans="1:12" s="14" customFormat="1" ht="18" customHeight="1">
      <c r="A19" s="325" t="s">
        <v>18</v>
      </c>
      <c r="B19" s="326">
        <v>4.8</v>
      </c>
      <c r="C19" s="327">
        <v>5063</v>
      </c>
      <c r="D19" s="328">
        <v>29881</v>
      </c>
      <c r="E19" s="329">
        <v>14956</v>
      </c>
      <c r="F19" s="330">
        <v>14925</v>
      </c>
      <c r="G19" s="863">
        <v>215</v>
      </c>
      <c r="H19" s="1061">
        <v>0.72473538731207443</v>
      </c>
      <c r="I19" s="326">
        <v>5.9020000000000001</v>
      </c>
      <c r="J19" s="1061">
        <v>100.2</v>
      </c>
      <c r="K19" s="331">
        <v>6225.2083333333339</v>
      </c>
      <c r="L19" s="332"/>
    </row>
    <row r="20" spans="1:12" s="14" customFormat="1" ht="18" customHeight="1">
      <c r="A20" s="325" t="s">
        <v>46</v>
      </c>
      <c r="B20" s="326">
        <v>4.8</v>
      </c>
      <c r="C20" s="327">
        <v>5187</v>
      </c>
      <c r="D20" s="328">
        <v>30461</v>
      </c>
      <c r="E20" s="329">
        <v>15270</v>
      </c>
      <c r="F20" s="330">
        <v>15191</v>
      </c>
      <c r="G20" s="863">
        <v>580</v>
      </c>
      <c r="H20" s="1061">
        <v>1.9</v>
      </c>
      <c r="I20" s="326">
        <v>5.8730000000000002</v>
      </c>
      <c r="J20" s="1061">
        <v>100.5</v>
      </c>
      <c r="K20" s="331">
        <v>6346.041666666667</v>
      </c>
      <c r="L20" s="332"/>
    </row>
    <row r="21" spans="1:12" s="14" customFormat="1" ht="18" customHeight="1">
      <c r="A21" s="325" t="s">
        <v>19</v>
      </c>
      <c r="B21" s="326">
        <v>4.8</v>
      </c>
      <c r="C21" s="327">
        <v>5250</v>
      </c>
      <c r="D21" s="328">
        <v>30956</v>
      </c>
      <c r="E21" s="329">
        <v>15518</v>
      </c>
      <c r="F21" s="330">
        <v>15438</v>
      </c>
      <c r="G21" s="863">
        <v>495</v>
      </c>
      <c r="H21" s="1061">
        <v>1.6250287252552442</v>
      </c>
      <c r="I21" s="326">
        <v>5.8959999999999999</v>
      </c>
      <c r="J21" s="1061">
        <v>100.5</v>
      </c>
      <c r="K21" s="331">
        <v>6449.166666666667</v>
      </c>
      <c r="L21" s="332"/>
    </row>
    <row r="22" spans="1:12" s="14" customFormat="1" ht="18" customHeight="1">
      <c r="A22" s="325" t="s">
        <v>20</v>
      </c>
      <c r="B22" s="326">
        <v>4.8</v>
      </c>
      <c r="C22" s="327">
        <v>5119</v>
      </c>
      <c r="D22" s="328">
        <v>31312</v>
      </c>
      <c r="E22" s="329">
        <v>15707</v>
      </c>
      <c r="F22" s="330">
        <v>15605</v>
      </c>
      <c r="G22" s="863">
        <v>356</v>
      </c>
      <c r="H22" s="1061">
        <v>1.1500193823491407</v>
      </c>
      <c r="I22" s="326">
        <v>6.117</v>
      </c>
      <c r="J22" s="1061">
        <v>100.7</v>
      </c>
      <c r="K22" s="331">
        <v>6523.3333333333339</v>
      </c>
      <c r="L22" s="332"/>
    </row>
    <row r="23" spans="1:12" s="14" customFormat="1" ht="18" customHeight="1">
      <c r="A23" s="325" t="s">
        <v>21</v>
      </c>
      <c r="B23" s="326">
        <v>4.8</v>
      </c>
      <c r="C23" s="327">
        <v>5198</v>
      </c>
      <c r="D23" s="328">
        <v>31409</v>
      </c>
      <c r="E23" s="329">
        <v>15898</v>
      </c>
      <c r="F23" s="330">
        <v>15511</v>
      </c>
      <c r="G23" s="863">
        <v>97</v>
      </c>
      <c r="H23" s="1061">
        <v>0.30978538579458353</v>
      </c>
      <c r="I23" s="326">
        <v>6.0430000000000001</v>
      </c>
      <c r="J23" s="1061">
        <v>102.5</v>
      </c>
      <c r="K23" s="331">
        <v>6543.541666666667</v>
      </c>
      <c r="L23" s="332"/>
    </row>
    <row r="24" spans="1:12" s="14" customFormat="1" ht="18" customHeight="1">
      <c r="A24" s="325" t="s">
        <v>22</v>
      </c>
      <c r="B24" s="326">
        <v>4.8</v>
      </c>
      <c r="C24" s="327">
        <v>5297</v>
      </c>
      <c r="D24" s="328">
        <v>32145</v>
      </c>
      <c r="E24" s="329">
        <v>16191</v>
      </c>
      <c r="F24" s="330">
        <v>15954</v>
      </c>
      <c r="G24" s="863">
        <v>736</v>
      </c>
      <c r="H24" s="1061">
        <v>2.3432774045655704</v>
      </c>
      <c r="I24" s="326">
        <v>6.069</v>
      </c>
      <c r="J24" s="1061">
        <v>101.5</v>
      </c>
      <c r="K24" s="331">
        <v>6696.875</v>
      </c>
      <c r="L24" s="332"/>
    </row>
    <row r="25" spans="1:12" s="14" customFormat="1" ht="18" customHeight="1">
      <c r="A25" s="325" t="s">
        <v>47</v>
      </c>
      <c r="B25" s="326">
        <v>4.8</v>
      </c>
      <c r="C25" s="327">
        <v>5346</v>
      </c>
      <c r="D25" s="328">
        <v>31785</v>
      </c>
      <c r="E25" s="329">
        <v>15843</v>
      </c>
      <c r="F25" s="330">
        <v>15942</v>
      </c>
      <c r="G25" s="863">
        <v>-360</v>
      </c>
      <c r="H25" s="1061">
        <v>-1.1000000000000001</v>
      </c>
      <c r="I25" s="326">
        <v>5.9459999999999997</v>
      </c>
      <c r="J25" s="1061">
        <v>99.4</v>
      </c>
      <c r="K25" s="331">
        <v>6621.875</v>
      </c>
      <c r="L25" s="332"/>
    </row>
    <row r="26" spans="1:12" s="14" customFormat="1" ht="18" customHeight="1">
      <c r="A26" s="325" t="s">
        <v>23</v>
      </c>
      <c r="B26" s="326">
        <v>4.8</v>
      </c>
      <c r="C26" s="327">
        <v>5388</v>
      </c>
      <c r="D26" s="328">
        <v>32064</v>
      </c>
      <c r="E26" s="329">
        <v>15976</v>
      </c>
      <c r="F26" s="330">
        <v>16088</v>
      </c>
      <c r="G26" s="863">
        <v>279</v>
      </c>
      <c r="H26" s="1061">
        <v>0.87777253421425194</v>
      </c>
      <c r="I26" s="326">
        <v>5.9509999999999996</v>
      </c>
      <c r="J26" s="1061">
        <v>99.3</v>
      </c>
      <c r="K26" s="331">
        <v>6680</v>
      </c>
      <c r="L26" s="332"/>
    </row>
    <row r="27" spans="1:12" s="14" customFormat="1" ht="18" customHeight="1">
      <c r="A27" s="325" t="s">
        <v>24</v>
      </c>
      <c r="B27" s="326">
        <v>4.8</v>
      </c>
      <c r="C27" s="327">
        <v>5538</v>
      </c>
      <c r="D27" s="328">
        <v>32620</v>
      </c>
      <c r="E27" s="329">
        <v>16441</v>
      </c>
      <c r="F27" s="330">
        <v>16179</v>
      </c>
      <c r="G27" s="863">
        <v>556</v>
      </c>
      <c r="H27" s="1061">
        <v>1.7340319361277445</v>
      </c>
      <c r="I27" s="326">
        <v>5.89</v>
      </c>
      <c r="J27" s="1061">
        <v>101.6</v>
      </c>
      <c r="K27" s="331">
        <v>6795.8333333333339</v>
      </c>
      <c r="L27" s="332"/>
    </row>
    <row r="28" spans="1:12" s="14" customFormat="1" ht="18" customHeight="1">
      <c r="A28" s="325" t="s">
        <v>25</v>
      </c>
      <c r="B28" s="326">
        <v>4.8</v>
      </c>
      <c r="C28" s="327">
        <v>5615</v>
      </c>
      <c r="D28" s="328">
        <v>33458</v>
      </c>
      <c r="E28" s="329">
        <v>16682</v>
      </c>
      <c r="F28" s="330">
        <v>16776</v>
      </c>
      <c r="G28" s="863">
        <v>838</v>
      </c>
      <c r="H28" s="1061">
        <v>2.5689760882893928</v>
      </c>
      <c r="I28" s="326">
        <v>5.9589999999999996</v>
      </c>
      <c r="J28" s="1061">
        <v>99.4</v>
      </c>
      <c r="K28" s="331">
        <v>6970.416666666667</v>
      </c>
      <c r="L28" s="332"/>
    </row>
    <row r="29" spans="1:12" s="14" customFormat="1" ht="18" customHeight="1">
      <c r="A29" s="325" t="s">
        <v>1735</v>
      </c>
      <c r="B29" s="326">
        <v>4.8</v>
      </c>
      <c r="C29" s="327">
        <v>5633</v>
      </c>
      <c r="D29" s="328">
        <v>33517</v>
      </c>
      <c r="E29" s="329">
        <v>16870</v>
      </c>
      <c r="F29" s="330">
        <v>16647</v>
      </c>
      <c r="G29" s="863">
        <v>59</v>
      </c>
      <c r="H29" s="1061">
        <v>0.2</v>
      </c>
      <c r="I29" s="326">
        <v>5.95</v>
      </c>
      <c r="J29" s="1061">
        <v>101.3</v>
      </c>
      <c r="K29" s="331">
        <v>6982.7083333333339</v>
      </c>
      <c r="L29" s="332"/>
    </row>
    <row r="30" spans="1:12" s="14" customFormat="1" ht="18" customHeight="1">
      <c r="A30" s="325" t="s">
        <v>48</v>
      </c>
      <c r="B30" s="326">
        <v>4.8</v>
      </c>
      <c r="C30" s="327">
        <v>5618</v>
      </c>
      <c r="D30" s="328">
        <v>34091</v>
      </c>
      <c r="E30" s="329">
        <v>17150</v>
      </c>
      <c r="F30" s="330">
        <v>16941</v>
      </c>
      <c r="G30" s="863">
        <v>574</v>
      </c>
      <c r="H30" s="1061">
        <v>1.7125637736074233</v>
      </c>
      <c r="I30" s="326">
        <v>6.0679999999999996</v>
      </c>
      <c r="J30" s="1061">
        <v>101.2</v>
      </c>
      <c r="K30" s="331">
        <v>7102.291666666667</v>
      </c>
      <c r="L30" s="332"/>
    </row>
    <row r="31" spans="1:12" s="14" customFormat="1" ht="18" customHeight="1">
      <c r="A31" s="325" t="s">
        <v>26</v>
      </c>
      <c r="B31" s="326">
        <v>4.8</v>
      </c>
      <c r="C31" s="327">
        <v>5684</v>
      </c>
      <c r="D31" s="328">
        <v>34550</v>
      </c>
      <c r="E31" s="329">
        <v>17427</v>
      </c>
      <c r="F31" s="330">
        <v>17123</v>
      </c>
      <c r="G31" s="863">
        <v>459</v>
      </c>
      <c r="H31" s="1061">
        <v>1.3463964096095744</v>
      </c>
      <c r="I31" s="326">
        <v>6.0780000000000003</v>
      </c>
      <c r="J31" s="1061">
        <v>101.8</v>
      </c>
      <c r="K31" s="331">
        <v>7197.916666666667</v>
      </c>
      <c r="L31" s="332"/>
    </row>
    <row r="32" spans="1:12" s="14" customFormat="1" ht="18" customHeight="1">
      <c r="A32" s="325" t="s">
        <v>27</v>
      </c>
      <c r="B32" s="326">
        <v>4.8</v>
      </c>
      <c r="C32" s="327">
        <v>5846</v>
      </c>
      <c r="D32" s="328">
        <v>35042</v>
      </c>
      <c r="E32" s="329">
        <v>17639</v>
      </c>
      <c r="F32" s="330">
        <v>17403</v>
      </c>
      <c r="G32" s="863">
        <v>492</v>
      </c>
      <c r="H32" s="1061">
        <v>1.4240231548480464</v>
      </c>
      <c r="I32" s="326">
        <v>5.9939999999999998</v>
      </c>
      <c r="J32" s="1061">
        <v>101.4</v>
      </c>
      <c r="K32" s="331">
        <v>7300.416666666667</v>
      </c>
      <c r="L32" s="332"/>
    </row>
    <row r="33" spans="1:12" s="14" customFormat="1" ht="18" customHeight="1">
      <c r="A33" s="325" t="s">
        <v>28</v>
      </c>
      <c r="B33" s="326">
        <v>4.8</v>
      </c>
      <c r="C33" s="327">
        <v>5918</v>
      </c>
      <c r="D33" s="328">
        <v>35415</v>
      </c>
      <c r="E33" s="329">
        <v>17930</v>
      </c>
      <c r="F33" s="330">
        <v>17485</v>
      </c>
      <c r="G33" s="863">
        <v>373</v>
      </c>
      <c r="H33" s="1061">
        <v>1.064436961360653</v>
      </c>
      <c r="I33" s="326">
        <v>5.984</v>
      </c>
      <c r="J33" s="1061">
        <v>102.5</v>
      </c>
      <c r="K33" s="331">
        <v>7378.125</v>
      </c>
      <c r="L33" s="332"/>
    </row>
    <row r="34" spans="1:12" s="14" customFormat="1" ht="18" customHeight="1">
      <c r="A34" s="325" t="s">
        <v>29</v>
      </c>
      <c r="B34" s="326">
        <v>4.8</v>
      </c>
      <c r="C34" s="327">
        <v>6002</v>
      </c>
      <c r="D34" s="328">
        <v>36042</v>
      </c>
      <c r="E34" s="329">
        <v>18190</v>
      </c>
      <c r="F34" s="330">
        <v>17852</v>
      </c>
      <c r="G34" s="863">
        <v>627</v>
      </c>
      <c r="H34" s="1061">
        <v>1.8</v>
      </c>
      <c r="I34" s="326">
        <v>6</v>
      </c>
      <c r="J34" s="1061">
        <v>101.9</v>
      </c>
      <c r="K34" s="331">
        <v>7508.75</v>
      </c>
      <c r="L34" s="332"/>
    </row>
    <row r="35" spans="1:12" s="14" customFormat="1" ht="18" customHeight="1">
      <c r="A35" s="325" t="s">
        <v>30</v>
      </c>
      <c r="B35" s="326">
        <v>4.8</v>
      </c>
      <c r="C35" s="327">
        <v>5984</v>
      </c>
      <c r="D35" s="328">
        <v>35678</v>
      </c>
      <c r="E35" s="329">
        <v>17940</v>
      </c>
      <c r="F35" s="330">
        <v>17738</v>
      </c>
      <c r="G35" s="863">
        <v>-364</v>
      </c>
      <c r="H35" s="1061">
        <v>-1.0099328561123133</v>
      </c>
      <c r="I35" s="326">
        <v>5.9619999999999997</v>
      </c>
      <c r="J35" s="1061">
        <v>101.1</v>
      </c>
      <c r="K35" s="331">
        <v>7432.916666666667</v>
      </c>
      <c r="L35" s="332"/>
    </row>
    <row r="36" spans="1:12" s="14" customFormat="1" ht="18" customHeight="1">
      <c r="A36" s="325" t="s">
        <v>31</v>
      </c>
      <c r="B36" s="326">
        <v>4.8</v>
      </c>
      <c r="C36" s="327">
        <v>6130</v>
      </c>
      <c r="D36" s="328">
        <v>33526</v>
      </c>
      <c r="E36" s="329">
        <v>16140</v>
      </c>
      <c r="F36" s="330">
        <v>17386</v>
      </c>
      <c r="G36" s="1378">
        <v>-2152</v>
      </c>
      <c r="H36" s="1061">
        <v>-6.0317282358876616</v>
      </c>
      <c r="I36" s="326">
        <v>5.4690000000000003</v>
      </c>
      <c r="J36" s="1061">
        <v>92.8</v>
      </c>
      <c r="K36" s="331">
        <v>6984.5833333333339</v>
      </c>
      <c r="L36" s="332"/>
    </row>
    <row r="37" spans="1:12" s="14" customFormat="1" ht="18" customHeight="1">
      <c r="A37" s="325" t="s">
        <v>32</v>
      </c>
      <c r="B37" s="326">
        <v>4.8</v>
      </c>
      <c r="C37" s="327">
        <v>6352</v>
      </c>
      <c r="D37" s="328">
        <v>33528</v>
      </c>
      <c r="E37" s="329">
        <v>16606</v>
      </c>
      <c r="F37" s="330">
        <v>16922</v>
      </c>
      <c r="G37" s="863">
        <v>2</v>
      </c>
      <c r="H37" s="1061">
        <v>5.9655192984549308E-3</v>
      </c>
      <c r="I37" s="326">
        <v>5.2779999999999996</v>
      </c>
      <c r="J37" s="1061">
        <v>98.1</v>
      </c>
      <c r="K37" s="331">
        <v>6985</v>
      </c>
      <c r="L37" s="332" t="s">
        <v>1284</v>
      </c>
    </row>
    <row r="38" spans="1:12" s="14" customFormat="1" ht="18" customHeight="1">
      <c r="A38" s="325" t="s">
        <v>33</v>
      </c>
      <c r="B38" s="326">
        <v>4.8</v>
      </c>
      <c r="C38" s="327">
        <v>6447</v>
      </c>
      <c r="D38" s="328">
        <v>34744</v>
      </c>
      <c r="E38" s="329">
        <v>16868</v>
      </c>
      <c r="F38" s="330">
        <v>17876</v>
      </c>
      <c r="G38" s="863">
        <v>1216</v>
      </c>
      <c r="H38" s="1061">
        <v>3.626819374850871</v>
      </c>
      <c r="I38" s="326">
        <v>5.3890000000000002</v>
      </c>
      <c r="J38" s="1061">
        <v>94.4</v>
      </c>
      <c r="K38" s="331">
        <v>7238.3333333333339</v>
      </c>
      <c r="L38" s="332"/>
    </row>
    <row r="39" spans="1:12" s="14" customFormat="1" ht="18" customHeight="1">
      <c r="A39" s="325" t="s">
        <v>34</v>
      </c>
      <c r="B39" s="326">
        <v>9.09</v>
      </c>
      <c r="C39" s="327">
        <v>7473</v>
      </c>
      <c r="D39" s="328">
        <v>38483</v>
      </c>
      <c r="E39" s="329">
        <v>18480</v>
      </c>
      <c r="F39" s="330">
        <v>20003</v>
      </c>
      <c r="G39" s="863">
        <v>3739</v>
      </c>
      <c r="H39" s="1061">
        <v>10.8</v>
      </c>
      <c r="I39" s="326">
        <v>5.15</v>
      </c>
      <c r="J39" s="1061">
        <v>92.4</v>
      </c>
      <c r="K39" s="331">
        <v>4233.5533553355335</v>
      </c>
      <c r="L39" s="332" t="s">
        <v>1285</v>
      </c>
    </row>
    <row r="40" spans="1:12" s="14" customFormat="1" ht="18" customHeight="1">
      <c r="A40" s="325" t="s">
        <v>35</v>
      </c>
      <c r="B40" s="326">
        <v>9.09</v>
      </c>
      <c r="C40" s="327">
        <v>7972</v>
      </c>
      <c r="D40" s="328">
        <v>39003</v>
      </c>
      <c r="E40" s="329">
        <v>18861</v>
      </c>
      <c r="F40" s="330">
        <v>20142</v>
      </c>
      <c r="G40" s="863">
        <v>520</v>
      </c>
      <c r="H40" s="1061">
        <v>1.3512460047293611</v>
      </c>
      <c r="I40" s="326">
        <v>4.8920000000000003</v>
      </c>
      <c r="J40" s="1061">
        <v>93.6</v>
      </c>
      <c r="K40" s="331">
        <v>4290.7590759075911</v>
      </c>
      <c r="L40" s="332"/>
    </row>
    <row r="41" spans="1:12" s="14" customFormat="1" ht="18" customHeight="1">
      <c r="A41" s="325" t="s">
        <v>36</v>
      </c>
      <c r="B41" s="326">
        <v>9.09</v>
      </c>
      <c r="C41" s="327">
        <v>7957</v>
      </c>
      <c r="D41" s="328">
        <v>39452</v>
      </c>
      <c r="E41" s="329">
        <v>19428</v>
      </c>
      <c r="F41" s="330">
        <v>20024</v>
      </c>
      <c r="G41" s="863">
        <v>449</v>
      </c>
      <c r="H41" s="1061">
        <v>1.1511934979360563</v>
      </c>
      <c r="I41" s="326">
        <v>4.9580000000000002</v>
      </c>
      <c r="J41" s="1061">
        <v>97</v>
      </c>
      <c r="K41" s="331">
        <v>4340.1540154015402</v>
      </c>
      <c r="L41" s="332"/>
    </row>
    <row r="42" spans="1:12" s="14" customFormat="1" ht="18" customHeight="1">
      <c r="A42" s="325" t="s">
        <v>37</v>
      </c>
      <c r="B42" s="326">
        <v>9.09</v>
      </c>
      <c r="C42" s="327">
        <v>8122</v>
      </c>
      <c r="D42" s="328">
        <v>42160</v>
      </c>
      <c r="E42" s="329">
        <v>20650</v>
      </c>
      <c r="F42" s="330">
        <v>21510</v>
      </c>
      <c r="G42" s="863">
        <v>2708</v>
      </c>
      <c r="H42" s="1061">
        <v>6.8640373111629325</v>
      </c>
      <c r="I42" s="326">
        <v>5.1909999999999998</v>
      </c>
      <c r="J42" s="1061">
        <v>96</v>
      </c>
      <c r="K42" s="331">
        <v>4638.0638063806382</v>
      </c>
      <c r="L42" s="332" t="s">
        <v>1286</v>
      </c>
    </row>
    <row r="43" spans="1:12" s="14" customFormat="1" ht="18" customHeight="1">
      <c r="A43" s="325" t="s">
        <v>1736</v>
      </c>
      <c r="B43" s="326">
        <v>9.09</v>
      </c>
      <c r="C43" s="327">
        <v>8179</v>
      </c>
      <c r="D43" s="328">
        <v>43407</v>
      </c>
      <c r="E43" s="329">
        <v>21240</v>
      </c>
      <c r="F43" s="330">
        <v>22167</v>
      </c>
      <c r="G43" s="863">
        <v>1247</v>
      </c>
      <c r="H43" s="1061">
        <v>3</v>
      </c>
      <c r="I43" s="326">
        <v>5.3070000000000004</v>
      </c>
      <c r="J43" s="1061">
        <v>95.8</v>
      </c>
      <c r="K43" s="331">
        <v>4775.2475247524753</v>
      </c>
      <c r="L43" s="332"/>
    </row>
    <row r="44" spans="1:12" s="14" customFormat="1" ht="18" customHeight="1">
      <c r="A44" s="325" t="s">
        <v>1202</v>
      </c>
      <c r="B44" s="326">
        <v>9.09</v>
      </c>
      <c r="C44" s="327">
        <v>8039</v>
      </c>
      <c r="D44" s="328">
        <v>44867</v>
      </c>
      <c r="E44" s="329">
        <v>22201</v>
      </c>
      <c r="F44" s="330">
        <v>22666</v>
      </c>
      <c r="G44" s="863">
        <v>1460</v>
      </c>
      <c r="H44" s="1061">
        <v>3.3635127974750616</v>
      </c>
      <c r="I44" s="326">
        <v>5.5810000000000004</v>
      </c>
      <c r="J44" s="1061">
        <v>97.9</v>
      </c>
      <c r="K44" s="331">
        <v>4935.863586358636</v>
      </c>
      <c r="L44" s="332"/>
    </row>
    <row r="45" spans="1:12" s="14" customFormat="1" ht="18" customHeight="1">
      <c r="A45" s="325" t="s">
        <v>26</v>
      </c>
      <c r="B45" s="326">
        <v>9.09</v>
      </c>
      <c r="C45" s="334" t="s">
        <v>1725</v>
      </c>
      <c r="D45" s="335" t="s">
        <v>1725</v>
      </c>
      <c r="E45" s="336" t="s">
        <v>1725</v>
      </c>
      <c r="F45" s="337" t="s">
        <v>2115</v>
      </c>
      <c r="G45" s="337" t="s">
        <v>2115</v>
      </c>
      <c r="H45" s="334" t="s">
        <v>1725</v>
      </c>
      <c r="I45" s="334" t="s">
        <v>1726</v>
      </c>
      <c r="J45" s="334" t="s">
        <v>1725</v>
      </c>
      <c r="K45" s="338" t="s">
        <v>1725</v>
      </c>
      <c r="L45" s="332" t="s">
        <v>1203</v>
      </c>
    </row>
    <row r="46" spans="1:12" s="14" customFormat="1" ht="18" customHeight="1">
      <c r="A46" s="325" t="s">
        <v>27</v>
      </c>
      <c r="B46" s="326">
        <v>9.09</v>
      </c>
      <c r="C46" s="327">
        <v>8357</v>
      </c>
      <c r="D46" s="328">
        <v>47594</v>
      </c>
      <c r="E46" s="329">
        <v>23264</v>
      </c>
      <c r="F46" s="330">
        <v>24330</v>
      </c>
      <c r="G46" s="1381" t="s">
        <v>1723</v>
      </c>
      <c r="H46" s="846" t="s">
        <v>1724</v>
      </c>
      <c r="I46" s="326">
        <v>5.6950000000000003</v>
      </c>
      <c r="J46" s="1061">
        <v>95.6</v>
      </c>
      <c r="K46" s="331">
        <v>5235.863586358636</v>
      </c>
      <c r="L46" s="332"/>
    </row>
    <row r="47" spans="1:12" s="14" customFormat="1" ht="18" customHeight="1">
      <c r="A47" s="325" t="s">
        <v>28</v>
      </c>
      <c r="B47" s="326">
        <v>9.09</v>
      </c>
      <c r="C47" s="327">
        <v>8576</v>
      </c>
      <c r="D47" s="328">
        <v>46183</v>
      </c>
      <c r="E47" s="329">
        <v>22364</v>
      </c>
      <c r="F47" s="330">
        <v>23819</v>
      </c>
      <c r="G47" s="1378">
        <v>-1411</v>
      </c>
      <c r="H47" s="1061">
        <v>-2.964659410850107</v>
      </c>
      <c r="I47" s="326">
        <v>5.3849999999999998</v>
      </c>
      <c r="J47" s="1061">
        <v>93.9</v>
      </c>
      <c r="K47" s="331">
        <v>5080.6380638063811</v>
      </c>
      <c r="L47" s="332" t="s">
        <v>1287</v>
      </c>
    </row>
    <row r="48" spans="1:12" s="14" customFormat="1" ht="18" customHeight="1">
      <c r="A48" s="340" t="s">
        <v>1204</v>
      </c>
      <c r="B48" s="341">
        <v>9.09</v>
      </c>
      <c r="C48" s="342">
        <v>8674</v>
      </c>
      <c r="D48" s="343">
        <v>47272</v>
      </c>
      <c r="E48" s="344">
        <v>23020</v>
      </c>
      <c r="F48" s="345">
        <v>24252</v>
      </c>
      <c r="G48" s="1059">
        <v>1089</v>
      </c>
      <c r="H48" s="1062">
        <v>2.4</v>
      </c>
      <c r="I48" s="341">
        <v>5.45</v>
      </c>
      <c r="J48" s="1062">
        <v>94.9</v>
      </c>
      <c r="K48" s="346">
        <v>5200.4400440044001</v>
      </c>
      <c r="L48" s="347"/>
    </row>
    <row r="49" spans="1:12" s="173" customFormat="1" ht="18" customHeight="1">
      <c r="A49" s="325" t="s">
        <v>30</v>
      </c>
      <c r="B49" s="326">
        <v>9.09</v>
      </c>
      <c r="C49" s="327">
        <v>8679</v>
      </c>
      <c r="D49" s="328">
        <v>47188</v>
      </c>
      <c r="E49" s="329">
        <v>23105</v>
      </c>
      <c r="F49" s="330">
        <v>24083</v>
      </c>
      <c r="G49" s="863">
        <v>-84</v>
      </c>
      <c r="H49" s="1061">
        <v>-0.17769504146217635</v>
      </c>
      <c r="I49" s="326">
        <v>5.4370000000000003</v>
      </c>
      <c r="J49" s="1061">
        <v>95.9</v>
      </c>
      <c r="K49" s="331">
        <v>5191.1991199119911</v>
      </c>
      <c r="L49" s="332"/>
    </row>
    <row r="50" spans="1:12" s="173" customFormat="1" ht="18" customHeight="1">
      <c r="A50" s="325" t="s">
        <v>31</v>
      </c>
      <c r="B50" s="326">
        <v>9.09</v>
      </c>
      <c r="C50" s="327">
        <v>8574</v>
      </c>
      <c r="D50" s="328">
        <v>45846</v>
      </c>
      <c r="E50" s="329">
        <v>22152</v>
      </c>
      <c r="F50" s="330">
        <v>23694</v>
      </c>
      <c r="G50" s="1378">
        <v>-1342</v>
      </c>
      <c r="H50" s="1061">
        <v>-2.8439433754344323</v>
      </c>
      <c r="I50" s="326">
        <v>5.3470000000000004</v>
      </c>
      <c r="J50" s="1061">
        <v>93.5</v>
      </c>
      <c r="K50" s="331">
        <v>5043.5643564356433</v>
      </c>
      <c r="L50" s="332"/>
    </row>
    <row r="51" spans="1:12" ht="18" customHeight="1">
      <c r="A51" s="340" t="s">
        <v>32</v>
      </c>
      <c r="B51" s="341">
        <v>9.09</v>
      </c>
      <c r="C51" s="342">
        <v>8778</v>
      </c>
      <c r="D51" s="343">
        <v>47990</v>
      </c>
      <c r="E51" s="344">
        <v>23052</v>
      </c>
      <c r="F51" s="345">
        <v>24938</v>
      </c>
      <c r="G51" s="1059">
        <v>2144</v>
      </c>
      <c r="H51" s="1062">
        <v>4.6765257601535577</v>
      </c>
      <c r="I51" s="341">
        <v>5.4669999999999996</v>
      </c>
      <c r="J51" s="1062">
        <v>92.4</v>
      </c>
      <c r="K51" s="346">
        <v>5279.4279427942793</v>
      </c>
      <c r="L51" s="347"/>
    </row>
    <row r="52" spans="1:12" s="173" customFormat="1" ht="18" customHeight="1" thickBot="1">
      <c r="A52" s="348" t="s">
        <v>33</v>
      </c>
      <c r="B52" s="349">
        <v>9.09</v>
      </c>
      <c r="C52" s="350">
        <v>9282</v>
      </c>
      <c r="D52" s="351">
        <v>50154</v>
      </c>
      <c r="E52" s="352">
        <v>24191</v>
      </c>
      <c r="F52" s="353">
        <v>25963</v>
      </c>
      <c r="G52" s="1380">
        <v>2164</v>
      </c>
      <c r="H52" s="1063">
        <v>4.509272765159408</v>
      </c>
      <c r="I52" s="349">
        <v>5.4029999999999996</v>
      </c>
      <c r="J52" s="1063">
        <v>93.2</v>
      </c>
      <c r="K52" s="354">
        <v>5517.4917491749175</v>
      </c>
      <c r="L52" s="355" t="s">
        <v>2065</v>
      </c>
    </row>
    <row r="53" spans="1:12" ht="14.25" customHeight="1">
      <c r="A53" s="149"/>
      <c r="B53" s="2"/>
      <c r="C53" s="5"/>
      <c r="D53" s="5"/>
      <c r="E53" s="5"/>
      <c r="F53" s="5"/>
      <c r="G53" s="6"/>
      <c r="H53" s="7"/>
      <c r="I53" s="8"/>
      <c r="J53" s="9"/>
      <c r="K53" s="10"/>
      <c r="L53" s="150"/>
    </row>
    <row r="54" spans="1:12" s="11" customFormat="1" ht="22.5" customHeight="1">
      <c r="A54" s="1634" t="s">
        <v>1870</v>
      </c>
      <c r="B54" s="1635"/>
      <c r="C54" s="1635"/>
      <c r="D54" s="1635"/>
      <c r="E54" s="1635"/>
      <c r="F54" s="1635"/>
      <c r="G54" s="1636" t="s">
        <v>2111</v>
      </c>
      <c r="H54" s="1637"/>
      <c r="I54" s="1637"/>
      <c r="J54" s="1637"/>
      <c r="K54" s="1637"/>
      <c r="L54" s="1637"/>
    </row>
    <row r="55" spans="1:12" s="12" customFormat="1" ht="13.5" customHeight="1" thickBot="1">
      <c r="A55" s="3"/>
      <c r="B55" s="4"/>
      <c r="C55" s="4"/>
      <c r="D55" s="4"/>
      <c r="E55" s="4"/>
      <c r="H55" s="13"/>
      <c r="I55" s="13"/>
      <c r="J55" s="13"/>
      <c r="K55" s="13"/>
      <c r="L55" s="13"/>
    </row>
    <row r="56" spans="1:12" s="14" customFormat="1" ht="18" customHeight="1">
      <c r="A56" s="1620" t="s">
        <v>1</v>
      </c>
      <c r="B56" s="1622" t="s">
        <v>1198</v>
      </c>
      <c r="C56" s="1624" t="s">
        <v>2</v>
      </c>
      <c r="D56" s="312" t="s">
        <v>0</v>
      </c>
      <c r="E56" s="838"/>
      <c r="F56" s="839"/>
      <c r="G56" s="1626" t="s">
        <v>3</v>
      </c>
      <c r="H56" s="1630" t="s">
        <v>1288</v>
      </c>
      <c r="I56" s="1630" t="s">
        <v>1289</v>
      </c>
      <c r="J56" s="1630" t="s">
        <v>43</v>
      </c>
      <c r="K56" s="1632" t="s">
        <v>1282</v>
      </c>
      <c r="L56" s="1628" t="s">
        <v>1290</v>
      </c>
    </row>
    <row r="57" spans="1:12" s="14" customFormat="1" ht="18" customHeight="1">
      <c r="A57" s="1621"/>
      <c r="B57" s="1623"/>
      <c r="C57" s="1625"/>
      <c r="D57" s="314" t="s">
        <v>4</v>
      </c>
      <c r="E57" s="837" t="s">
        <v>5</v>
      </c>
      <c r="F57" s="840" t="s">
        <v>6</v>
      </c>
      <c r="G57" s="1627"/>
      <c r="H57" s="1631"/>
      <c r="I57" s="1625"/>
      <c r="J57" s="1631"/>
      <c r="K57" s="1633"/>
      <c r="L57" s="1629"/>
    </row>
    <row r="58" spans="1:12" s="14" customFormat="1" ht="18" customHeight="1">
      <c r="A58" s="325" t="s">
        <v>2066</v>
      </c>
      <c r="B58" s="326">
        <v>9.09</v>
      </c>
      <c r="C58" s="841">
        <v>8784</v>
      </c>
      <c r="D58" s="842">
        <v>47232</v>
      </c>
      <c r="E58" s="843">
        <v>22714</v>
      </c>
      <c r="F58" s="844">
        <v>24518</v>
      </c>
      <c r="G58" s="1378">
        <v>-2922</v>
      </c>
      <c r="H58" s="1061">
        <v>-5.8</v>
      </c>
      <c r="I58" s="326">
        <v>5.3769999999999998</v>
      </c>
      <c r="J58" s="1061">
        <v>92.6</v>
      </c>
      <c r="K58" s="1064">
        <v>5196.0396039603966</v>
      </c>
      <c r="L58" s="845"/>
    </row>
    <row r="59" spans="1:12" s="14" customFormat="1" ht="18" customHeight="1">
      <c r="A59" s="325" t="s">
        <v>1294</v>
      </c>
      <c r="B59" s="326">
        <v>9.09</v>
      </c>
      <c r="C59" s="841">
        <v>8817</v>
      </c>
      <c r="D59" s="842">
        <v>47156</v>
      </c>
      <c r="E59" s="843">
        <v>22294</v>
      </c>
      <c r="F59" s="844">
        <v>24862</v>
      </c>
      <c r="G59" s="863">
        <v>-76</v>
      </c>
      <c r="H59" s="1061">
        <v>-0.16090785907859079</v>
      </c>
      <c r="I59" s="326">
        <v>5.3479999999999999</v>
      </c>
      <c r="J59" s="1061">
        <v>89.7</v>
      </c>
      <c r="K59" s="1064">
        <v>5187.6787678767878</v>
      </c>
      <c r="L59" s="845"/>
    </row>
    <row r="60" spans="1:12" s="14" customFormat="1" ht="18" customHeight="1">
      <c r="A60" s="325" t="s">
        <v>36</v>
      </c>
      <c r="B60" s="326">
        <v>9.09</v>
      </c>
      <c r="C60" s="841">
        <v>9009</v>
      </c>
      <c r="D60" s="842">
        <v>47111</v>
      </c>
      <c r="E60" s="843">
        <v>22161</v>
      </c>
      <c r="F60" s="844">
        <v>24950</v>
      </c>
      <c r="G60" s="863">
        <v>-45</v>
      </c>
      <c r="H60" s="1061">
        <v>-9.5427941301213001E-2</v>
      </c>
      <c r="I60" s="326">
        <v>5.2290000000000001</v>
      </c>
      <c r="J60" s="1061">
        <v>88.8</v>
      </c>
      <c r="K60" s="1064">
        <v>5182.728272827283</v>
      </c>
      <c r="L60" s="845"/>
    </row>
    <row r="61" spans="1:12" s="14" customFormat="1" ht="18" customHeight="1">
      <c r="A61" s="325" t="s">
        <v>37</v>
      </c>
      <c r="B61" s="326">
        <v>9.09</v>
      </c>
      <c r="C61" s="841">
        <v>9062</v>
      </c>
      <c r="D61" s="842">
        <v>45868</v>
      </c>
      <c r="E61" s="843">
        <v>21077</v>
      </c>
      <c r="F61" s="844">
        <v>24791</v>
      </c>
      <c r="G61" s="1378">
        <v>-1243</v>
      </c>
      <c r="H61" s="1061">
        <v>-2.6384496189849505</v>
      </c>
      <c r="I61" s="326">
        <v>5.0620000000000003</v>
      </c>
      <c r="J61" s="1061">
        <v>85</v>
      </c>
      <c r="K61" s="1064">
        <v>5045.984598459846</v>
      </c>
      <c r="L61" s="845"/>
    </row>
    <row r="62" spans="1:12" s="14" customFormat="1" ht="18" customHeight="1">
      <c r="A62" s="325" t="s">
        <v>7</v>
      </c>
      <c r="B62" s="326">
        <v>9.09</v>
      </c>
      <c r="C62" s="841">
        <v>9786</v>
      </c>
      <c r="D62" s="842">
        <v>50406</v>
      </c>
      <c r="E62" s="843">
        <v>23821</v>
      </c>
      <c r="F62" s="844">
        <v>26585</v>
      </c>
      <c r="G62" s="1378">
        <v>4538</v>
      </c>
      <c r="H62" s="1061">
        <v>9.8936077439609313</v>
      </c>
      <c r="I62" s="326">
        <v>5.1509999999999998</v>
      </c>
      <c r="J62" s="1061">
        <v>89.6</v>
      </c>
      <c r="K62" s="1064">
        <v>5545.2145214521452</v>
      </c>
      <c r="L62" s="845" t="s">
        <v>2079</v>
      </c>
    </row>
    <row r="63" spans="1:12" s="14" customFormat="1" ht="18" customHeight="1">
      <c r="A63" s="325" t="s">
        <v>2067</v>
      </c>
      <c r="B63" s="326">
        <v>9.09</v>
      </c>
      <c r="C63" s="841">
        <v>9674</v>
      </c>
      <c r="D63" s="842">
        <v>50051</v>
      </c>
      <c r="E63" s="843">
        <v>22902</v>
      </c>
      <c r="F63" s="844">
        <v>27149</v>
      </c>
      <c r="G63" s="863">
        <v>-355</v>
      </c>
      <c r="H63" s="1061">
        <v>-0.7</v>
      </c>
      <c r="I63" s="326">
        <v>5.1740000000000004</v>
      </c>
      <c r="J63" s="1061">
        <v>84.4</v>
      </c>
      <c r="K63" s="1064">
        <v>5506.1606160616066</v>
      </c>
      <c r="L63" s="845"/>
    </row>
    <row r="64" spans="1:12" s="14" customFormat="1" ht="18" customHeight="1">
      <c r="A64" s="325" t="s">
        <v>38</v>
      </c>
      <c r="B64" s="326">
        <v>9.09</v>
      </c>
      <c r="C64" s="841">
        <v>9978</v>
      </c>
      <c r="D64" s="842">
        <v>48567</v>
      </c>
      <c r="E64" s="843">
        <v>21683</v>
      </c>
      <c r="F64" s="844">
        <v>26884</v>
      </c>
      <c r="G64" s="1378">
        <v>-1484</v>
      </c>
      <c r="H64" s="1061">
        <v>-2.9649757247607442</v>
      </c>
      <c r="I64" s="326">
        <v>4.867</v>
      </c>
      <c r="J64" s="1061">
        <v>80.7</v>
      </c>
      <c r="K64" s="1064">
        <v>5342.9042904290427</v>
      </c>
      <c r="L64" s="845"/>
    </row>
    <row r="65" spans="1:12" s="14" customFormat="1" ht="18" customHeight="1">
      <c r="A65" s="325" t="s">
        <v>39</v>
      </c>
      <c r="B65" s="326">
        <v>9.09</v>
      </c>
      <c r="C65" s="846" t="s">
        <v>2090</v>
      </c>
      <c r="D65" s="847" t="s">
        <v>1725</v>
      </c>
      <c r="E65" s="339" t="s">
        <v>1725</v>
      </c>
      <c r="F65" s="848" t="s">
        <v>1725</v>
      </c>
      <c r="G65" s="1381" t="s">
        <v>1725</v>
      </c>
      <c r="H65" s="846" t="s">
        <v>1725</v>
      </c>
      <c r="I65" s="846" t="s">
        <v>1725</v>
      </c>
      <c r="J65" s="846" t="s">
        <v>1725</v>
      </c>
      <c r="K65" s="1431" t="s">
        <v>1725</v>
      </c>
      <c r="L65" s="845" t="s">
        <v>2080</v>
      </c>
    </row>
    <row r="66" spans="1:12" s="14" customFormat="1" ht="18" customHeight="1">
      <c r="A66" s="325" t="s">
        <v>40</v>
      </c>
      <c r="B66" s="326">
        <v>9.09</v>
      </c>
      <c r="C66" s="846" t="s">
        <v>1725</v>
      </c>
      <c r="D66" s="847" t="s">
        <v>1725</v>
      </c>
      <c r="E66" s="339" t="s">
        <v>1725</v>
      </c>
      <c r="F66" s="848" t="s">
        <v>1725</v>
      </c>
      <c r="G66" s="1381" t="s">
        <v>2114</v>
      </c>
      <c r="H66" s="846" t="s">
        <v>1725</v>
      </c>
      <c r="I66" s="1067" t="s">
        <v>1725</v>
      </c>
      <c r="J66" s="846" t="s">
        <v>1725</v>
      </c>
      <c r="K66" s="1065" t="s">
        <v>1725</v>
      </c>
      <c r="L66" s="845" t="s">
        <v>54</v>
      </c>
    </row>
    <row r="67" spans="1:12" s="14" customFormat="1" ht="18" customHeight="1">
      <c r="A67" s="325" t="s">
        <v>41</v>
      </c>
      <c r="B67" s="326">
        <v>9.09</v>
      </c>
      <c r="C67" s="841">
        <v>10712</v>
      </c>
      <c r="D67" s="842">
        <v>52434</v>
      </c>
      <c r="E67" s="843">
        <v>23469</v>
      </c>
      <c r="F67" s="844">
        <v>28965</v>
      </c>
      <c r="G67" s="1381" t="s">
        <v>2091</v>
      </c>
      <c r="H67" s="846" t="s">
        <v>2081</v>
      </c>
      <c r="I67" s="1067">
        <v>4.8899999999999997</v>
      </c>
      <c r="J67" s="1061">
        <v>81</v>
      </c>
      <c r="K67" s="1065">
        <v>5768.3168316831689</v>
      </c>
      <c r="L67" s="845"/>
    </row>
    <row r="68" spans="1:12" s="14" customFormat="1" ht="18" customHeight="1">
      <c r="A68" s="325" t="s">
        <v>52</v>
      </c>
      <c r="B68" s="326">
        <v>9.09</v>
      </c>
      <c r="C68" s="841">
        <v>13648</v>
      </c>
      <c r="D68" s="842">
        <v>62471</v>
      </c>
      <c r="E68" s="843">
        <v>28457</v>
      </c>
      <c r="F68" s="844">
        <v>34014</v>
      </c>
      <c r="G68" s="863">
        <v>10037</v>
      </c>
      <c r="H68" s="1061">
        <v>19.100000000000001</v>
      </c>
      <c r="I68" s="1067">
        <v>4.577</v>
      </c>
      <c r="J68" s="1061">
        <v>83.7</v>
      </c>
      <c r="K68" s="1064">
        <v>6872.4972497249728</v>
      </c>
      <c r="L68" s="845"/>
    </row>
    <row r="69" spans="1:12" s="14" customFormat="1" ht="18" customHeight="1">
      <c r="A69" s="325" t="s">
        <v>42</v>
      </c>
      <c r="B69" s="326">
        <v>9.09</v>
      </c>
      <c r="C69" s="841">
        <v>14459</v>
      </c>
      <c r="D69" s="842">
        <v>64978</v>
      </c>
      <c r="E69" s="843">
        <v>30086</v>
      </c>
      <c r="F69" s="844">
        <v>34892</v>
      </c>
      <c r="G69" s="863">
        <v>2507</v>
      </c>
      <c r="H69" s="1061">
        <v>4.0130620607962095</v>
      </c>
      <c r="I69" s="326">
        <v>4.4939999999999998</v>
      </c>
      <c r="J69" s="1061">
        <v>86.2</v>
      </c>
      <c r="K69" s="1064">
        <v>7148.2948294829484</v>
      </c>
      <c r="L69" s="845" t="s">
        <v>2082</v>
      </c>
    </row>
    <row r="70" spans="1:12" s="14" customFormat="1" ht="18" customHeight="1">
      <c r="A70" s="325" t="s">
        <v>8</v>
      </c>
      <c r="B70" s="326">
        <v>9.09</v>
      </c>
      <c r="C70" s="841">
        <v>14229</v>
      </c>
      <c r="D70" s="842">
        <v>65367</v>
      </c>
      <c r="E70" s="843">
        <v>30498</v>
      </c>
      <c r="F70" s="844">
        <v>34869</v>
      </c>
      <c r="G70" s="863">
        <v>389</v>
      </c>
      <c r="H70" s="1061">
        <v>0.59866416325525562</v>
      </c>
      <c r="I70" s="326">
        <v>4.5940000000000003</v>
      </c>
      <c r="J70" s="1061">
        <v>87.5</v>
      </c>
      <c r="K70" s="1064">
        <v>7191.0891089108909</v>
      </c>
      <c r="L70" s="845"/>
    </row>
    <row r="71" spans="1:12" s="14" customFormat="1" ht="18" customHeight="1">
      <c r="A71" s="325" t="s">
        <v>9</v>
      </c>
      <c r="B71" s="341">
        <v>9.09</v>
      </c>
      <c r="C71" s="849">
        <v>14285</v>
      </c>
      <c r="D71" s="850">
        <v>65212</v>
      </c>
      <c r="E71" s="851">
        <v>29946</v>
      </c>
      <c r="F71" s="852">
        <v>35266</v>
      </c>
      <c r="G71" s="1059">
        <v>-155</v>
      </c>
      <c r="H71" s="1062">
        <v>-0.23712270717640402</v>
      </c>
      <c r="I71" s="341">
        <v>4.5650000000000004</v>
      </c>
      <c r="J71" s="1062">
        <v>84.9</v>
      </c>
      <c r="K71" s="1066">
        <v>7174.0374037403744</v>
      </c>
      <c r="L71" s="853"/>
    </row>
    <row r="72" spans="1:12" ht="18" customHeight="1">
      <c r="A72" s="325" t="s">
        <v>10</v>
      </c>
      <c r="B72" s="326">
        <v>9.09</v>
      </c>
      <c r="C72" s="841">
        <v>14131</v>
      </c>
      <c r="D72" s="842">
        <v>66807</v>
      </c>
      <c r="E72" s="843">
        <v>31251</v>
      </c>
      <c r="F72" s="844">
        <v>35556</v>
      </c>
      <c r="G72" s="863">
        <v>1595</v>
      </c>
      <c r="H72" s="1061">
        <v>2.4458688584923021</v>
      </c>
      <c r="I72" s="326">
        <v>4.7279999999999998</v>
      </c>
      <c r="J72" s="1061">
        <v>87.9</v>
      </c>
      <c r="K72" s="1064">
        <v>7349.5049504950493</v>
      </c>
      <c r="L72" s="845" t="s">
        <v>2083</v>
      </c>
    </row>
    <row r="73" spans="1:12" ht="18" customHeight="1">
      <c r="A73" s="325" t="s">
        <v>44</v>
      </c>
      <c r="B73" s="326">
        <v>9.09</v>
      </c>
      <c r="C73" s="841">
        <v>14475</v>
      </c>
      <c r="D73" s="842">
        <v>67631</v>
      </c>
      <c r="E73" s="843">
        <v>31245</v>
      </c>
      <c r="F73" s="844">
        <v>36386</v>
      </c>
      <c r="G73" s="863">
        <v>824</v>
      </c>
      <c r="H73" s="1061">
        <v>1.2</v>
      </c>
      <c r="I73" s="326">
        <v>4.6719999999999997</v>
      </c>
      <c r="J73" s="1061">
        <v>85.9</v>
      </c>
      <c r="K73" s="1064">
        <v>7440.1540154015402</v>
      </c>
      <c r="L73" s="845"/>
    </row>
    <row r="74" spans="1:12" ht="18" customHeight="1">
      <c r="A74" s="325" t="s">
        <v>11</v>
      </c>
      <c r="B74" s="326">
        <v>9.09</v>
      </c>
      <c r="C74" s="841">
        <v>14732</v>
      </c>
      <c r="D74" s="842">
        <v>68384</v>
      </c>
      <c r="E74" s="843">
        <v>32373</v>
      </c>
      <c r="F74" s="844">
        <v>36011</v>
      </c>
      <c r="G74" s="863">
        <v>753</v>
      </c>
      <c r="H74" s="1061">
        <v>1.1133947450133814</v>
      </c>
      <c r="I74" s="326">
        <v>4.6420000000000003</v>
      </c>
      <c r="J74" s="1061">
        <v>89.9</v>
      </c>
      <c r="K74" s="1064">
        <v>7522.9922992299234</v>
      </c>
      <c r="L74" s="845"/>
    </row>
    <row r="75" spans="1:12" ht="18" customHeight="1">
      <c r="A75" s="325" t="s">
        <v>12</v>
      </c>
      <c r="B75" s="326">
        <v>9.09</v>
      </c>
      <c r="C75" s="841">
        <v>14561</v>
      </c>
      <c r="D75" s="842">
        <v>69814</v>
      </c>
      <c r="E75" s="339" t="s">
        <v>1725</v>
      </c>
      <c r="F75" s="848" t="s">
        <v>1725</v>
      </c>
      <c r="G75" s="863">
        <v>1430</v>
      </c>
      <c r="H75" s="1061">
        <v>2.0911324286382782</v>
      </c>
      <c r="I75" s="326">
        <v>4.79</v>
      </c>
      <c r="J75" s="846" t="s">
        <v>1725</v>
      </c>
      <c r="K75" s="1064">
        <v>7680.3080308030803</v>
      </c>
      <c r="L75" s="845"/>
    </row>
    <row r="76" spans="1:12" ht="18" customHeight="1">
      <c r="A76" s="325" t="s">
        <v>13</v>
      </c>
      <c r="B76" s="326">
        <v>99.96</v>
      </c>
      <c r="C76" s="841">
        <v>23592</v>
      </c>
      <c r="D76" s="842">
        <v>120047</v>
      </c>
      <c r="E76" s="339" t="s">
        <v>2114</v>
      </c>
      <c r="F76" s="848" t="s">
        <v>1725</v>
      </c>
      <c r="G76" s="863">
        <v>50233</v>
      </c>
      <c r="H76" s="1061">
        <v>71.952616953619625</v>
      </c>
      <c r="I76" s="1067">
        <v>5.0880000000000001</v>
      </c>
      <c r="J76" s="846" t="s">
        <v>1725</v>
      </c>
      <c r="K76" s="1064">
        <v>1200.9503801520609</v>
      </c>
      <c r="L76" s="845" t="s">
        <v>2084</v>
      </c>
    </row>
    <row r="77" spans="1:12" ht="18" customHeight="1">
      <c r="A77" s="325" t="s">
        <v>14</v>
      </c>
      <c r="B77" s="326">
        <v>103.68</v>
      </c>
      <c r="C77" s="841">
        <v>25039</v>
      </c>
      <c r="D77" s="842">
        <v>126432</v>
      </c>
      <c r="E77" s="843">
        <v>60658</v>
      </c>
      <c r="F77" s="844">
        <v>65774</v>
      </c>
      <c r="G77" s="863">
        <v>6385</v>
      </c>
      <c r="H77" s="1061">
        <v>5.318750156188826</v>
      </c>
      <c r="I77" s="326">
        <v>5.0490000000000004</v>
      </c>
      <c r="J77" s="1061">
        <v>92.2</v>
      </c>
      <c r="K77" s="1064">
        <v>1219.4444444444443</v>
      </c>
      <c r="L77" s="845" t="s">
        <v>2085</v>
      </c>
    </row>
    <row r="78" spans="1:12" ht="18" customHeight="1">
      <c r="A78" s="325" t="s">
        <v>45</v>
      </c>
      <c r="B78" s="326">
        <v>103.68</v>
      </c>
      <c r="C78" s="841">
        <v>25443</v>
      </c>
      <c r="D78" s="842">
        <v>126709</v>
      </c>
      <c r="E78" s="843">
        <v>60180</v>
      </c>
      <c r="F78" s="844">
        <v>66529</v>
      </c>
      <c r="G78" s="863">
        <v>277</v>
      </c>
      <c r="H78" s="1061">
        <v>0.2</v>
      </c>
      <c r="I78" s="326">
        <v>4.9800000000000004</v>
      </c>
      <c r="J78" s="1061">
        <v>90.5</v>
      </c>
      <c r="K78" s="1064">
        <v>1222.1161265432097</v>
      </c>
      <c r="L78" s="845"/>
    </row>
    <row r="79" spans="1:12" ht="18" customHeight="1">
      <c r="A79" s="325" t="s">
        <v>15</v>
      </c>
      <c r="B79" s="326">
        <v>103.68</v>
      </c>
      <c r="C79" s="841">
        <v>25651</v>
      </c>
      <c r="D79" s="842">
        <v>129713</v>
      </c>
      <c r="E79" s="843">
        <v>62155</v>
      </c>
      <c r="F79" s="844">
        <v>67558</v>
      </c>
      <c r="G79" s="863">
        <v>3004</v>
      </c>
      <c r="H79" s="1061">
        <v>2.3707866055292048</v>
      </c>
      <c r="I79" s="326">
        <v>5.0570000000000004</v>
      </c>
      <c r="J79" s="1061">
        <v>92</v>
      </c>
      <c r="K79" s="1064">
        <v>1251.0898919753085</v>
      </c>
      <c r="L79" s="845"/>
    </row>
    <row r="80" spans="1:12" ht="18" customHeight="1">
      <c r="A80" s="325" t="s">
        <v>16</v>
      </c>
      <c r="B80" s="326">
        <v>103.68</v>
      </c>
      <c r="C80" s="841">
        <v>25953</v>
      </c>
      <c r="D80" s="842">
        <v>131230</v>
      </c>
      <c r="E80" s="843">
        <v>62874</v>
      </c>
      <c r="F80" s="844">
        <v>68356</v>
      </c>
      <c r="G80" s="863">
        <v>1517</v>
      </c>
      <c r="H80" s="1061">
        <v>1.1695049840802387</v>
      </c>
      <c r="I80" s="326">
        <v>5.056</v>
      </c>
      <c r="J80" s="1061">
        <v>92</v>
      </c>
      <c r="K80" s="1064">
        <v>1265.7214506172838</v>
      </c>
      <c r="L80" s="845"/>
    </row>
    <row r="81" spans="1:12" ht="18" customHeight="1">
      <c r="A81" s="325" t="s">
        <v>17</v>
      </c>
      <c r="B81" s="326">
        <v>103.68</v>
      </c>
      <c r="C81" s="841">
        <v>27714</v>
      </c>
      <c r="D81" s="842">
        <v>133441</v>
      </c>
      <c r="E81" s="843">
        <v>63982</v>
      </c>
      <c r="F81" s="844">
        <v>69459</v>
      </c>
      <c r="G81" s="863">
        <v>2211</v>
      </c>
      <c r="H81" s="1061">
        <v>1.6848281642917013</v>
      </c>
      <c r="I81" s="326">
        <v>4.8099999999999996</v>
      </c>
      <c r="J81" s="1061">
        <v>92.1</v>
      </c>
      <c r="K81" s="1064">
        <v>1287.0466820987654</v>
      </c>
      <c r="L81" s="845"/>
    </row>
    <row r="82" spans="1:12" ht="18" customHeight="1">
      <c r="A82" s="325" t="s">
        <v>18</v>
      </c>
      <c r="B82" s="326">
        <v>103.68</v>
      </c>
      <c r="C82" s="841">
        <v>28255</v>
      </c>
      <c r="D82" s="842">
        <v>129888</v>
      </c>
      <c r="E82" s="843">
        <v>61215</v>
      </c>
      <c r="F82" s="844">
        <v>68673</v>
      </c>
      <c r="G82" s="1378">
        <v>-3553</v>
      </c>
      <c r="H82" s="1061">
        <v>-2.6625999505399389</v>
      </c>
      <c r="I82" s="1067">
        <v>4.5970000000000004</v>
      </c>
      <c r="J82" s="1061">
        <v>89.1</v>
      </c>
      <c r="K82" s="1064">
        <v>1252.7777777777776</v>
      </c>
      <c r="L82" s="845" t="s">
        <v>2086</v>
      </c>
    </row>
    <row r="83" spans="1:12" ht="18" customHeight="1">
      <c r="A83" s="325" t="s">
        <v>46</v>
      </c>
      <c r="B83" s="326">
        <v>103.68</v>
      </c>
      <c r="C83" s="841">
        <v>28833</v>
      </c>
      <c r="D83" s="842">
        <v>129650</v>
      </c>
      <c r="E83" s="843">
        <v>60849</v>
      </c>
      <c r="F83" s="844">
        <v>68801</v>
      </c>
      <c r="G83" s="1059">
        <v>-238</v>
      </c>
      <c r="H83" s="1061">
        <v>-0.2</v>
      </c>
      <c r="I83" s="326">
        <v>4.4969999999999999</v>
      </c>
      <c r="J83" s="1061">
        <v>88.4</v>
      </c>
      <c r="K83" s="1064">
        <v>1250.4822530864196</v>
      </c>
      <c r="L83" s="845" t="s">
        <v>1295</v>
      </c>
    </row>
    <row r="84" spans="1:12" ht="18" customHeight="1">
      <c r="A84" s="325" t="s">
        <v>19</v>
      </c>
      <c r="B84" s="326">
        <v>103.68</v>
      </c>
      <c r="C84" s="841">
        <v>29516</v>
      </c>
      <c r="D84" s="842">
        <v>128508</v>
      </c>
      <c r="E84" s="843">
        <v>60181</v>
      </c>
      <c r="F84" s="844">
        <v>68327</v>
      </c>
      <c r="G84" s="1378">
        <v>-1142</v>
      </c>
      <c r="H84" s="1061">
        <v>-0.8808330119552642</v>
      </c>
      <c r="I84" s="326">
        <v>4.3540000000000001</v>
      </c>
      <c r="J84" s="1061">
        <v>88.1</v>
      </c>
      <c r="K84" s="1064">
        <v>1239.4675925925926</v>
      </c>
      <c r="L84" s="845" t="s">
        <v>54</v>
      </c>
    </row>
    <row r="85" spans="1:12" ht="18" customHeight="1">
      <c r="A85" s="325" t="s">
        <v>20</v>
      </c>
      <c r="B85" s="326">
        <v>103.68</v>
      </c>
      <c r="C85" s="841">
        <v>30342</v>
      </c>
      <c r="D85" s="842">
        <v>128821</v>
      </c>
      <c r="E85" s="843">
        <v>60487</v>
      </c>
      <c r="F85" s="844">
        <v>68334</v>
      </c>
      <c r="G85" s="1378">
        <v>313</v>
      </c>
      <c r="H85" s="1061">
        <v>0.24356460298191551</v>
      </c>
      <c r="I85" s="326">
        <v>4.2460000000000004</v>
      </c>
      <c r="J85" s="1061">
        <v>88.5</v>
      </c>
      <c r="K85" s="1064">
        <v>1242.4864969135801</v>
      </c>
      <c r="L85" s="845" t="s">
        <v>54</v>
      </c>
    </row>
    <row r="86" spans="1:12" ht="18" customHeight="1">
      <c r="A86" s="325" t="s">
        <v>21</v>
      </c>
      <c r="B86" s="326">
        <v>103.68</v>
      </c>
      <c r="C86" s="841">
        <v>31443</v>
      </c>
      <c r="D86" s="842">
        <v>130604</v>
      </c>
      <c r="E86" s="843">
        <v>61340</v>
      </c>
      <c r="F86" s="844">
        <v>69264</v>
      </c>
      <c r="G86" s="863">
        <v>1783</v>
      </c>
      <c r="H86" s="1061">
        <v>1.3840911031586465</v>
      </c>
      <c r="I86" s="326">
        <v>4.1539999999999999</v>
      </c>
      <c r="J86" s="1061">
        <v>88.6</v>
      </c>
      <c r="K86" s="1064">
        <v>1259.6836419753085</v>
      </c>
      <c r="L86" s="845" t="s">
        <v>54</v>
      </c>
    </row>
    <row r="87" spans="1:12" ht="18" customHeight="1">
      <c r="A87" s="325" t="s">
        <v>22</v>
      </c>
      <c r="B87" s="326">
        <v>103.68</v>
      </c>
      <c r="C87" s="841">
        <v>32534</v>
      </c>
      <c r="D87" s="842">
        <v>134575</v>
      </c>
      <c r="E87" s="843">
        <v>62829</v>
      </c>
      <c r="F87" s="844">
        <v>71746</v>
      </c>
      <c r="G87" s="863">
        <v>3971</v>
      </c>
      <c r="H87" s="1061">
        <v>3.0404888058558699</v>
      </c>
      <c r="I87" s="326">
        <v>4.1360000000000001</v>
      </c>
      <c r="J87" s="1061">
        <v>87.6</v>
      </c>
      <c r="K87" s="1064">
        <v>1297.9841820987654</v>
      </c>
      <c r="L87" s="845" t="s">
        <v>2087</v>
      </c>
    </row>
    <row r="88" spans="1:12" ht="18" customHeight="1">
      <c r="A88" s="325" t="s">
        <v>47</v>
      </c>
      <c r="B88" s="326">
        <v>103.68</v>
      </c>
      <c r="C88" s="841">
        <v>34076</v>
      </c>
      <c r="D88" s="842">
        <v>137597</v>
      </c>
      <c r="E88" s="843">
        <v>64323</v>
      </c>
      <c r="F88" s="844">
        <v>73274</v>
      </c>
      <c r="G88" s="863">
        <v>3022</v>
      </c>
      <c r="H88" s="1061">
        <v>2.2000000000000002</v>
      </c>
      <c r="I88" s="326">
        <v>4.0380000000000003</v>
      </c>
      <c r="J88" s="1061">
        <v>87.8</v>
      </c>
      <c r="K88" s="1064">
        <v>1327.1315586419753</v>
      </c>
      <c r="L88" s="845" t="s">
        <v>1295</v>
      </c>
    </row>
    <row r="89" spans="1:12" ht="18" customHeight="1">
      <c r="A89" s="325" t="s">
        <v>23</v>
      </c>
      <c r="B89" s="326">
        <v>103.68</v>
      </c>
      <c r="C89" s="841">
        <v>35431</v>
      </c>
      <c r="D89" s="842">
        <v>140145</v>
      </c>
      <c r="E89" s="843">
        <v>65565</v>
      </c>
      <c r="F89" s="844">
        <v>74580</v>
      </c>
      <c r="G89" s="863">
        <v>2548</v>
      </c>
      <c r="H89" s="1061">
        <v>1.8517845592563791</v>
      </c>
      <c r="I89" s="326">
        <v>3.9550000000000001</v>
      </c>
      <c r="J89" s="1061">
        <v>87.9</v>
      </c>
      <c r="K89" s="1064">
        <v>1351.7071759259259</v>
      </c>
      <c r="L89" s="845" t="s">
        <v>54</v>
      </c>
    </row>
    <row r="90" spans="1:12" ht="18" customHeight="1">
      <c r="A90" s="325" t="s">
        <v>24</v>
      </c>
      <c r="B90" s="326">
        <v>103.68</v>
      </c>
      <c r="C90" s="841">
        <v>36875</v>
      </c>
      <c r="D90" s="842">
        <v>143220</v>
      </c>
      <c r="E90" s="843">
        <v>67000</v>
      </c>
      <c r="F90" s="844">
        <v>76220</v>
      </c>
      <c r="G90" s="863">
        <v>3075</v>
      </c>
      <c r="H90" s="1061">
        <v>2.194156052659745</v>
      </c>
      <c r="I90" s="326">
        <v>3.8839999999999999</v>
      </c>
      <c r="J90" s="1061">
        <v>87.9</v>
      </c>
      <c r="K90" s="1064">
        <v>1381.3657407407406</v>
      </c>
      <c r="L90" s="845" t="s">
        <v>54</v>
      </c>
    </row>
    <row r="91" spans="1:12" ht="18" customHeight="1">
      <c r="A91" s="325" t="s">
        <v>25</v>
      </c>
      <c r="B91" s="326">
        <v>103.68</v>
      </c>
      <c r="C91" s="841">
        <v>39497</v>
      </c>
      <c r="D91" s="842">
        <v>146040</v>
      </c>
      <c r="E91" s="843">
        <v>68485</v>
      </c>
      <c r="F91" s="844">
        <v>77555</v>
      </c>
      <c r="G91" s="863">
        <v>2820</v>
      </c>
      <c r="H91" s="1061">
        <v>1.9689987431922917</v>
      </c>
      <c r="I91" s="326">
        <v>3.6970000000000001</v>
      </c>
      <c r="J91" s="1061">
        <v>88.3</v>
      </c>
      <c r="K91" s="1064">
        <v>1408.5648148148148</v>
      </c>
      <c r="L91" s="845" t="s">
        <v>54</v>
      </c>
    </row>
    <row r="92" spans="1:12" ht="18" customHeight="1">
      <c r="A92" s="325" t="s">
        <v>2068</v>
      </c>
      <c r="B92" s="326">
        <v>103.68</v>
      </c>
      <c r="C92" s="841">
        <v>38314</v>
      </c>
      <c r="D92" s="842">
        <v>143454</v>
      </c>
      <c r="E92" s="843">
        <v>66982</v>
      </c>
      <c r="F92" s="844">
        <v>76472</v>
      </c>
      <c r="G92" s="1378">
        <v>-2586</v>
      </c>
      <c r="H92" s="1061">
        <v>-1.7707477403451108</v>
      </c>
      <c r="I92" s="326">
        <v>3.7440000000000002</v>
      </c>
      <c r="J92" s="1061">
        <v>87.6</v>
      </c>
      <c r="K92" s="1064">
        <v>1383.622685185185</v>
      </c>
      <c r="L92" s="845" t="s">
        <v>2088</v>
      </c>
    </row>
    <row r="93" spans="1:12" ht="18" customHeight="1">
      <c r="A93" s="325" t="s">
        <v>2069</v>
      </c>
      <c r="B93" s="326">
        <v>103.68</v>
      </c>
      <c r="C93" s="841">
        <v>39594</v>
      </c>
      <c r="D93" s="842">
        <v>145441</v>
      </c>
      <c r="E93" s="843">
        <v>67868</v>
      </c>
      <c r="F93" s="844">
        <v>77573</v>
      </c>
      <c r="G93" s="1378">
        <v>1987</v>
      </c>
      <c r="H93" s="1061">
        <v>1.4</v>
      </c>
      <c r="I93" s="326">
        <v>3.673</v>
      </c>
      <c r="J93" s="1061">
        <v>87.5</v>
      </c>
      <c r="K93" s="1064">
        <v>1402.787422839506</v>
      </c>
      <c r="L93" s="845" t="s">
        <v>1295</v>
      </c>
    </row>
    <row r="94" spans="1:12" ht="18" customHeight="1">
      <c r="A94" s="325" t="s">
        <v>2070</v>
      </c>
      <c r="B94" s="326">
        <v>103.68</v>
      </c>
      <c r="C94" s="841">
        <v>40615</v>
      </c>
      <c r="D94" s="842">
        <v>147076</v>
      </c>
      <c r="E94" s="843">
        <v>68739</v>
      </c>
      <c r="F94" s="844">
        <v>78337</v>
      </c>
      <c r="G94" s="863">
        <v>1635</v>
      </c>
      <c r="H94" s="1061">
        <v>1.1241671880693889</v>
      </c>
      <c r="I94" s="326">
        <v>3.621</v>
      </c>
      <c r="J94" s="1061">
        <v>87.7</v>
      </c>
      <c r="K94" s="1064">
        <v>1418.5570987654321</v>
      </c>
      <c r="L94" s="845" t="s">
        <v>54</v>
      </c>
    </row>
    <row r="95" spans="1:12" ht="18" customHeight="1">
      <c r="A95" s="325" t="s">
        <v>2071</v>
      </c>
      <c r="B95" s="326">
        <v>103.68</v>
      </c>
      <c r="C95" s="841">
        <v>41375</v>
      </c>
      <c r="D95" s="842">
        <v>148457</v>
      </c>
      <c r="E95" s="843">
        <v>69363</v>
      </c>
      <c r="F95" s="844">
        <v>79094</v>
      </c>
      <c r="G95" s="863">
        <v>1381</v>
      </c>
      <c r="H95" s="1061">
        <v>0.93897032826565852</v>
      </c>
      <c r="I95" s="326">
        <v>3.5880000000000001</v>
      </c>
      <c r="J95" s="1061">
        <v>87.7</v>
      </c>
      <c r="K95" s="1064">
        <v>1431.8769290123455</v>
      </c>
      <c r="L95" s="845" t="s">
        <v>54</v>
      </c>
    </row>
    <row r="96" spans="1:12" ht="18" customHeight="1">
      <c r="A96" s="325" t="s">
        <v>2072</v>
      </c>
      <c r="B96" s="326">
        <v>103.68</v>
      </c>
      <c r="C96" s="841">
        <v>42462</v>
      </c>
      <c r="D96" s="842">
        <v>150714</v>
      </c>
      <c r="E96" s="843">
        <v>70472</v>
      </c>
      <c r="F96" s="844">
        <v>80242</v>
      </c>
      <c r="G96" s="863">
        <v>2257</v>
      </c>
      <c r="H96" s="1061">
        <v>1.5203055430191907</v>
      </c>
      <c r="I96" s="326">
        <v>3.5489999999999999</v>
      </c>
      <c r="J96" s="1061">
        <v>87.8</v>
      </c>
      <c r="K96" s="1064">
        <v>1453.6458333333333</v>
      </c>
      <c r="L96" s="845" t="s">
        <v>54</v>
      </c>
    </row>
    <row r="97" spans="1:12" ht="18" customHeight="1">
      <c r="A97" s="325" t="s">
        <v>2073</v>
      </c>
      <c r="B97" s="326">
        <v>103.68</v>
      </c>
      <c r="C97" s="841">
        <v>43838</v>
      </c>
      <c r="D97" s="842">
        <v>152258</v>
      </c>
      <c r="E97" s="843">
        <v>71357</v>
      </c>
      <c r="F97" s="844">
        <v>80901</v>
      </c>
      <c r="G97" s="863">
        <v>1544</v>
      </c>
      <c r="H97" s="1061">
        <v>1.0244569184017411</v>
      </c>
      <c r="I97" s="326">
        <v>3.4729999999999999</v>
      </c>
      <c r="J97" s="1061">
        <v>88.2</v>
      </c>
      <c r="K97" s="1064">
        <v>1468.5378086419753</v>
      </c>
      <c r="L97" s="845" t="s">
        <v>2089</v>
      </c>
    </row>
    <row r="98" spans="1:12" ht="18" customHeight="1">
      <c r="A98" s="325" t="s">
        <v>2074</v>
      </c>
      <c r="B98" s="326">
        <v>103.68</v>
      </c>
      <c r="C98" s="841">
        <v>47172</v>
      </c>
      <c r="D98" s="842">
        <v>154631</v>
      </c>
      <c r="E98" s="843">
        <v>72680</v>
      </c>
      <c r="F98" s="844">
        <v>81951</v>
      </c>
      <c r="G98" s="863">
        <v>2373</v>
      </c>
      <c r="H98" s="1061">
        <v>1.6</v>
      </c>
      <c r="I98" s="326">
        <v>3.278</v>
      </c>
      <c r="J98" s="1061">
        <v>88.7</v>
      </c>
      <c r="K98" s="1064">
        <v>1491.4255401234566</v>
      </c>
      <c r="L98" s="845" t="s">
        <v>1295</v>
      </c>
    </row>
    <row r="99" spans="1:12" ht="18" customHeight="1">
      <c r="A99" s="325" t="s">
        <v>2075</v>
      </c>
      <c r="B99" s="341">
        <v>103.68</v>
      </c>
      <c r="C99" s="849">
        <v>48465</v>
      </c>
      <c r="D99" s="850">
        <v>157113</v>
      </c>
      <c r="E99" s="851">
        <v>74007</v>
      </c>
      <c r="F99" s="852">
        <v>83106</v>
      </c>
      <c r="G99" s="1059">
        <v>2482</v>
      </c>
      <c r="H99" s="1062">
        <v>1.6051115235625457</v>
      </c>
      <c r="I99" s="341">
        <v>3.242</v>
      </c>
      <c r="J99" s="1062">
        <v>89.1</v>
      </c>
      <c r="K99" s="1066">
        <v>1515.3645833333333</v>
      </c>
      <c r="L99" s="853" t="s">
        <v>54</v>
      </c>
    </row>
    <row r="100" spans="1:12" s="173" customFormat="1" ht="18" customHeight="1">
      <c r="A100" s="325" t="s">
        <v>1981</v>
      </c>
      <c r="B100" s="326">
        <v>103.68</v>
      </c>
      <c r="C100" s="841">
        <v>49776</v>
      </c>
      <c r="D100" s="842">
        <v>159792</v>
      </c>
      <c r="E100" s="843">
        <v>75443</v>
      </c>
      <c r="F100" s="844">
        <v>84349</v>
      </c>
      <c r="G100" s="863">
        <v>2679</v>
      </c>
      <c r="H100" s="1061">
        <v>1.7051421588283593</v>
      </c>
      <c r="I100" s="326">
        <v>3.21</v>
      </c>
      <c r="J100" s="1061">
        <v>89.4</v>
      </c>
      <c r="K100" s="1064">
        <v>1541.2037037037037</v>
      </c>
      <c r="L100" s="845" t="s">
        <v>54</v>
      </c>
    </row>
    <row r="101" spans="1:12" s="173" customFormat="1" ht="18" customHeight="1">
      <c r="A101" s="325" t="s">
        <v>1978</v>
      </c>
      <c r="B101" s="326">
        <v>103.68</v>
      </c>
      <c r="C101" s="841">
        <v>51058</v>
      </c>
      <c r="D101" s="842">
        <v>162038</v>
      </c>
      <c r="E101" s="843">
        <v>76666</v>
      </c>
      <c r="F101" s="844">
        <v>85372</v>
      </c>
      <c r="G101" s="863">
        <v>2246</v>
      </c>
      <c r="H101" s="1061">
        <v>1.4055772504255533</v>
      </c>
      <c r="I101" s="326">
        <v>3.1739999999999999</v>
      </c>
      <c r="J101" s="1061">
        <v>89.8</v>
      </c>
      <c r="K101" s="1064">
        <v>1562.866512345679</v>
      </c>
      <c r="L101" s="845" t="s">
        <v>54</v>
      </c>
    </row>
    <row r="102" spans="1:12" s="173" customFormat="1" ht="18" customHeight="1">
      <c r="A102" s="325" t="s">
        <v>1979</v>
      </c>
      <c r="B102" s="326">
        <v>103.68</v>
      </c>
      <c r="C102" s="841">
        <v>51552</v>
      </c>
      <c r="D102" s="842">
        <v>163765</v>
      </c>
      <c r="E102" s="843">
        <v>77502</v>
      </c>
      <c r="F102" s="844">
        <v>86263</v>
      </c>
      <c r="G102" s="863">
        <v>1727</v>
      </c>
      <c r="H102" s="1061">
        <v>1.0657993803922536</v>
      </c>
      <c r="I102" s="326">
        <v>3.177</v>
      </c>
      <c r="J102" s="1061">
        <v>89.8</v>
      </c>
      <c r="K102" s="1064">
        <v>1579.5235339506171</v>
      </c>
      <c r="L102" s="845" t="s">
        <v>1980</v>
      </c>
    </row>
    <row r="103" spans="1:12" ht="18" customHeight="1">
      <c r="A103" s="325" t="s">
        <v>2076</v>
      </c>
      <c r="B103" s="326">
        <v>103.68</v>
      </c>
      <c r="C103" s="841">
        <v>52445</v>
      </c>
      <c r="D103" s="842">
        <v>165334</v>
      </c>
      <c r="E103" s="843">
        <v>78254</v>
      </c>
      <c r="F103" s="844">
        <v>87080</v>
      </c>
      <c r="G103" s="863">
        <v>1569</v>
      </c>
      <c r="H103" s="1061">
        <v>1</v>
      </c>
      <c r="I103" s="326">
        <v>3.153</v>
      </c>
      <c r="J103" s="1061">
        <v>89.9</v>
      </c>
      <c r="K103" s="1064">
        <v>1594.6566358024691</v>
      </c>
      <c r="L103" s="845" t="s">
        <v>1295</v>
      </c>
    </row>
    <row r="104" spans="1:12" s="173" customFormat="1" ht="18" customHeight="1" thickBot="1">
      <c r="A104" s="348" t="s">
        <v>2077</v>
      </c>
      <c r="B104" s="1423">
        <v>103.68</v>
      </c>
      <c r="C104" s="1424">
        <v>53405</v>
      </c>
      <c r="D104" s="1425">
        <v>166685</v>
      </c>
      <c r="E104" s="1426">
        <v>78870</v>
      </c>
      <c r="F104" s="1427">
        <v>87815</v>
      </c>
      <c r="G104" s="1428">
        <v>1351</v>
      </c>
      <c r="H104" s="1429">
        <v>0.8171338018798312</v>
      </c>
      <c r="I104" s="1423">
        <v>3.121</v>
      </c>
      <c r="J104" s="1429">
        <v>89.8</v>
      </c>
      <c r="K104" s="1430">
        <v>1607.6871141975307</v>
      </c>
      <c r="L104" s="907" t="s">
        <v>54</v>
      </c>
    </row>
    <row r="105" spans="1:12" ht="13.5" customHeight="1">
      <c r="A105" s="149"/>
      <c r="B105" s="2"/>
      <c r="C105" s="5"/>
      <c r="D105" s="5"/>
      <c r="E105" s="5"/>
      <c r="F105" s="5"/>
      <c r="G105" s="6"/>
      <c r="H105" s="7"/>
      <c r="I105" s="8"/>
      <c r="J105" s="9"/>
      <c r="K105" s="10"/>
      <c r="L105" s="150"/>
    </row>
    <row r="106" spans="1:12" s="11" customFormat="1" ht="22.5" customHeight="1">
      <c r="A106" s="1634" t="s">
        <v>1870</v>
      </c>
      <c r="B106" s="1635"/>
      <c r="C106" s="1635"/>
      <c r="D106" s="1635"/>
      <c r="E106" s="1635"/>
      <c r="F106" s="1635"/>
      <c r="G106" s="1636" t="s">
        <v>2111</v>
      </c>
      <c r="H106" s="1637"/>
      <c r="I106" s="1637"/>
      <c r="J106" s="1637"/>
      <c r="K106" s="1637"/>
      <c r="L106" s="1637"/>
    </row>
    <row r="107" spans="1:12" s="12" customFormat="1" ht="13.5" customHeight="1" thickBot="1">
      <c r="A107" s="3"/>
      <c r="B107" s="4"/>
      <c r="C107" s="4"/>
      <c r="D107" s="4"/>
      <c r="E107" s="4"/>
      <c r="H107" s="13"/>
      <c r="I107" s="13"/>
      <c r="J107" s="13"/>
      <c r="K107" s="13"/>
      <c r="L107" s="13"/>
    </row>
    <row r="108" spans="1:12" s="14" customFormat="1" ht="17.25" customHeight="1">
      <c r="A108" s="1620" t="s">
        <v>1</v>
      </c>
      <c r="B108" s="1622" t="s">
        <v>1291</v>
      </c>
      <c r="C108" s="1624" t="s">
        <v>2124</v>
      </c>
      <c r="D108" s="312" t="s">
        <v>0</v>
      </c>
      <c r="E108" s="838"/>
      <c r="F108" s="839"/>
      <c r="G108" s="1626" t="s">
        <v>3</v>
      </c>
      <c r="H108" s="1630" t="s">
        <v>1292</v>
      </c>
      <c r="I108" s="1630" t="s">
        <v>1289</v>
      </c>
      <c r="J108" s="1630" t="s">
        <v>43</v>
      </c>
      <c r="K108" s="1632" t="s">
        <v>1282</v>
      </c>
      <c r="L108" s="1628" t="s">
        <v>1290</v>
      </c>
    </row>
    <row r="109" spans="1:12" s="14" customFormat="1" ht="17.25" customHeight="1">
      <c r="A109" s="1621"/>
      <c r="B109" s="1623"/>
      <c r="C109" s="1625"/>
      <c r="D109" s="314" t="s">
        <v>4</v>
      </c>
      <c r="E109" s="837" t="s">
        <v>5</v>
      </c>
      <c r="F109" s="840" t="s">
        <v>6</v>
      </c>
      <c r="G109" s="1627"/>
      <c r="H109" s="1631"/>
      <c r="I109" s="1625"/>
      <c r="J109" s="1631"/>
      <c r="K109" s="1633"/>
      <c r="L109" s="1629"/>
    </row>
    <row r="110" spans="1:12" ht="17.25" customHeight="1">
      <c r="A110" s="325" t="s">
        <v>2092</v>
      </c>
      <c r="B110" s="326">
        <v>103.68</v>
      </c>
      <c r="C110" s="841">
        <v>54246</v>
      </c>
      <c r="D110" s="842">
        <v>167637</v>
      </c>
      <c r="E110" s="843">
        <v>79347</v>
      </c>
      <c r="F110" s="844">
        <v>88290</v>
      </c>
      <c r="G110" s="863">
        <v>952</v>
      </c>
      <c r="H110" s="1061">
        <v>0.57113717491075977</v>
      </c>
      <c r="I110" s="326">
        <v>3.09</v>
      </c>
      <c r="J110" s="1061">
        <v>89.9</v>
      </c>
      <c r="K110" s="1068">
        <v>1616.8692129629628</v>
      </c>
      <c r="L110" s="845" t="s">
        <v>54</v>
      </c>
    </row>
    <row r="111" spans="1:12" ht="17.25" customHeight="1">
      <c r="A111" s="325" t="s">
        <v>1293</v>
      </c>
      <c r="B111" s="326">
        <v>103.68</v>
      </c>
      <c r="C111" s="841">
        <v>54567</v>
      </c>
      <c r="D111" s="842">
        <v>167736</v>
      </c>
      <c r="E111" s="843">
        <v>79438</v>
      </c>
      <c r="F111" s="844">
        <v>88298</v>
      </c>
      <c r="G111" s="863">
        <v>99</v>
      </c>
      <c r="H111" s="1061">
        <v>5.9056174949444339E-2</v>
      </c>
      <c r="I111" s="326">
        <v>3.0739999999999998</v>
      </c>
      <c r="J111" s="1061">
        <v>90</v>
      </c>
      <c r="K111" s="1068">
        <v>1617.8240740740739</v>
      </c>
      <c r="L111" s="845" t="s">
        <v>54</v>
      </c>
    </row>
    <row r="112" spans="1:12" ht="17.25" customHeight="1">
      <c r="A112" s="325" t="s">
        <v>2093</v>
      </c>
      <c r="B112" s="326">
        <v>103.68</v>
      </c>
      <c r="C112" s="841">
        <v>54231</v>
      </c>
      <c r="D112" s="842">
        <v>168252</v>
      </c>
      <c r="E112" s="843">
        <v>79633</v>
      </c>
      <c r="F112" s="844">
        <v>88619</v>
      </c>
      <c r="G112" s="863">
        <v>516</v>
      </c>
      <c r="H112" s="1061">
        <v>0.30762626985262559</v>
      </c>
      <c r="I112" s="326">
        <v>3.1030000000000002</v>
      </c>
      <c r="J112" s="1061">
        <v>89.9</v>
      </c>
      <c r="K112" s="1068">
        <v>1622.8009259259259</v>
      </c>
      <c r="L112" s="845" t="s">
        <v>2078</v>
      </c>
    </row>
    <row r="113" spans="1:12" ht="17.25" customHeight="1">
      <c r="A113" s="325" t="s">
        <v>2094</v>
      </c>
      <c r="B113" s="326">
        <v>103.68</v>
      </c>
      <c r="C113" s="841">
        <v>54032</v>
      </c>
      <c r="D113" s="842">
        <v>168760</v>
      </c>
      <c r="E113" s="843">
        <v>79902</v>
      </c>
      <c r="F113" s="844">
        <v>88858</v>
      </c>
      <c r="G113" s="863">
        <v>508</v>
      </c>
      <c r="H113" s="1061">
        <v>0.3</v>
      </c>
      <c r="I113" s="326">
        <v>3.1230000000000002</v>
      </c>
      <c r="J113" s="1061">
        <v>89.9</v>
      </c>
      <c r="K113" s="1068">
        <v>1627.7006172839506</v>
      </c>
      <c r="L113" s="845" t="s">
        <v>1295</v>
      </c>
    </row>
    <row r="114" spans="1:12" ht="17.25" customHeight="1">
      <c r="A114" s="325" t="s">
        <v>2095</v>
      </c>
      <c r="B114" s="326">
        <v>103.68</v>
      </c>
      <c r="C114" s="841">
        <v>55042</v>
      </c>
      <c r="D114" s="842">
        <v>169104</v>
      </c>
      <c r="E114" s="843">
        <v>80151</v>
      </c>
      <c r="F114" s="844">
        <v>88953</v>
      </c>
      <c r="G114" s="863">
        <v>344</v>
      </c>
      <c r="H114" s="1061">
        <v>0.20383977245792842</v>
      </c>
      <c r="I114" s="326">
        <v>3.0720000000000001</v>
      </c>
      <c r="J114" s="1061">
        <v>90.1</v>
      </c>
      <c r="K114" s="1068">
        <v>1631.0185185185185</v>
      </c>
      <c r="L114" s="845" t="s">
        <v>54</v>
      </c>
    </row>
    <row r="115" spans="1:12" ht="17.25" customHeight="1">
      <c r="A115" s="325" t="s">
        <v>2096</v>
      </c>
      <c r="B115" s="326">
        <v>103.76</v>
      </c>
      <c r="C115" s="841">
        <v>55692</v>
      </c>
      <c r="D115" s="842">
        <v>169541</v>
      </c>
      <c r="E115" s="843">
        <v>80420</v>
      </c>
      <c r="F115" s="844">
        <v>89121</v>
      </c>
      <c r="G115" s="863">
        <v>437</v>
      </c>
      <c r="H115" s="1061">
        <v>0.2584208534393036</v>
      </c>
      <c r="I115" s="326">
        <v>3.044</v>
      </c>
      <c r="J115" s="1061">
        <v>90.2</v>
      </c>
      <c r="K115" s="1068">
        <v>1635.233410493827</v>
      </c>
      <c r="L115" s="845" t="s">
        <v>54</v>
      </c>
    </row>
    <row r="116" spans="1:12" ht="17.25" customHeight="1">
      <c r="A116" s="325" t="s">
        <v>2097</v>
      </c>
      <c r="B116" s="326">
        <v>103.76</v>
      </c>
      <c r="C116" s="841">
        <v>56527</v>
      </c>
      <c r="D116" s="842">
        <v>169891</v>
      </c>
      <c r="E116" s="843">
        <v>80601</v>
      </c>
      <c r="F116" s="844">
        <v>89290</v>
      </c>
      <c r="G116" s="863">
        <v>350</v>
      </c>
      <c r="H116" s="1061">
        <v>0.206439740239824</v>
      </c>
      <c r="I116" s="326">
        <v>3.0049999999999999</v>
      </c>
      <c r="J116" s="1061">
        <v>90.3</v>
      </c>
      <c r="K116" s="1068">
        <v>1638.6091820987654</v>
      </c>
      <c r="L116" s="845" t="s">
        <v>54</v>
      </c>
    </row>
    <row r="117" spans="1:12" ht="17.25" customHeight="1">
      <c r="A117" s="325" t="s">
        <v>48</v>
      </c>
      <c r="B117" s="326">
        <v>103.76</v>
      </c>
      <c r="C117" s="841">
        <v>57601</v>
      </c>
      <c r="D117" s="842">
        <v>169963</v>
      </c>
      <c r="E117" s="843">
        <v>80547</v>
      </c>
      <c r="F117" s="844">
        <v>89416</v>
      </c>
      <c r="G117" s="863">
        <v>72</v>
      </c>
      <c r="H117" s="1061">
        <v>4.2380114308586091E-2</v>
      </c>
      <c r="I117" s="326">
        <v>2.9510000000000001</v>
      </c>
      <c r="J117" s="1061">
        <v>90.1</v>
      </c>
      <c r="K117" s="1068">
        <v>1639.3036265432097</v>
      </c>
      <c r="L117" s="845" t="s">
        <v>2100</v>
      </c>
    </row>
    <row r="118" spans="1:12" ht="17.25" customHeight="1">
      <c r="A118" s="325" t="s">
        <v>26</v>
      </c>
      <c r="B118" s="326">
        <v>103.76</v>
      </c>
      <c r="C118" s="841">
        <v>58403</v>
      </c>
      <c r="D118" s="842">
        <v>169869</v>
      </c>
      <c r="E118" s="843">
        <v>80429</v>
      </c>
      <c r="F118" s="844">
        <v>89440</v>
      </c>
      <c r="G118" s="863">
        <v>-94</v>
      </c>
      <c r="H118" s="1061">
        <v>-0.1</v>
      </c>
      <c r="I118" s="326">
        <v>2.9089999999999998</v>
      </c>
      <c r="J118" s="1061">
        <v>89.9</v>
      </c>
      <c r="K118" s="1068">
        <v>1638.3969907407406</v>
      </c>
      <c r="L118" s="845" t="s">
        <v>1295</v>
      </c>
    </row>
    <row r="119" spans="1:12" ht="17.25" customHeight="1">
      <c r="A119" s="325" t="s">
        <v>27</v>
      </c>
      <c r="B119" s="326">
        <v>103.76</v>
      </c>
      <c r="C119" s="841">
        <v>59219</v>
      </c>
      <c r="D119" s="842">
        <v>170145</v>
      </c>
      <c r="E119" s="843">
        <v>80615</v>
      </c>
      <c r="F119" s="844">
        <v>89530</v>
      </c>
      <c r="G119" s="863">
        <v>276</v>
      </c>
      <c r="H119" s="1061">
        <v>0.16247814492344101</v>
      </c>
      <c r="I119" s="326">
        <v>2.8730000000000002</v>
      </c>
      <c r="J119" s="1061">
        <v>90</v>
      </c>
      <c r="K119" s="1068">
        <v>1641.0590277777776</v>
      </c>
      <c r="L119" s="845" t="s">
        <v>54</v>
      </c>
    </row>
    <row r="120" spans="1:12" ht="17.25" customHeight="1">
      <c r="A120" s="325" t="s">
        <v>28</v>
      </c>
      <c r="B120" s="326">
        <v>103.76</v>
      </c>
      <c r="C120" s="841">
        <v>59523</v>
      </c>
      <c r="D120" s="842">
        <v>170257</v>
      </c>
      <c r="E120" s="843">
        <v>80795</v>
      </c>
      <c r="F120" s="844">
        <v>89462</v>
      </c>
      <c r="G120" s="863">
        <v>112</v>
      </c>
      <c r="H120" s="1061">
        <v>6.5826207058685235E-2</v>
      </c>
      <c r="I120" s="326">
        <v>2.86</v>
      </c>
      <c r="J120" s="1061">
        <v>90.3</v>
      </c>
      <c r="K120" s="1068">
        <v>1642.139274691358</v>
      </c>
      <c r="L120" s="845" t="s">
        <v>54</v>
      </c>
    </row>
    <row r="121" spans="1:12" ht="17.25" customHeight="1">
      <c r="A121" s="325" t="s">
        <v>29</v>
      </c>
      <c r="B121" s="326">
        <v>103.76</v>
      </c>
      <c r="C121" s="841">
        <v>60257</v>
      </c>
      <c r="D121" s="842">
        <v>170294</v>
      </c>
      <c r="E121" s="843">
        <v>80827</v>
      </c>
      <c r="F121" s="844">
        <v>89467</v>
      </c>
      <c r="G121" s="863">
        <v>37</v>
      </c>
      <c r="H121" s="1061">
        <v>2.1731852434848493E-2</v>
      </c>
      <c r="I121" s="326">
        <v>2.8260000000000001</v>
      </c>
      <c r="J121" s="1061">
        <v>90.3</v>
      </c>
      <c r="K121" s="1068">
        <v>1641.2297609868926</v>
      </c>
      <c r="L121" s="845" t="s">
        <v>54</v>
      </c>
    </row>
    <row r="122" spans="1:12" ht="17.25" customHeight="1">
      <c r="A122" s="325" t="s">
        <v>30</v>
      </c>
      <c r="B122" s="326">
        <v>103.76</v>
      </c>
      <c r="C122" s="841">
        <v>62107</v>
      </c>
      <c r="D122" s="842">
        <v>171231</v>
      </c>
      <c r="E122" s="843">
        <v>81422</v>
      </c>
      <c r="F122" s="844">
        <v>89809</v>
      </c>
      <c r="G122" s="863">
        <v>937</v>
      </c>
      <c r="H122" s="1061">
        <v>0.55022490516401046</v>
      </c>
      <c r="I122" s="326">
        <v>2.7570000000000001</v>
      </c>
      <c r="J122" s="1061">
        <v>90.7</v>
      </c>
      <c r="K122" s="1068">
        <v>1650.2602158828065</v>
      </c>
      <c r="L122" s="845" t="s">
        <v>2101</v>
      </c>
    </row>
    <row r="123" spans="1:12" ht="17.25" customHeight="1">
      <c r="A123" s="325" t="s">
        <v>31</v>
      </c>
      <c r="B123" s="326">
        <v>103.76</v>
      </c>
      <c r="C123" s="841">
        <v>62580</v>
      </c>
      <c r="D123" s="842">
        <v>170691</v>
      </c>
      <c r="E123" s="843">
        <v>81155</v>
      </c>
      <c r="F123" s="844">
        <v>89536</v>
      </c>
      <c r="G123" s="863">
        <v>-540</v>
      </c>
      <c r="H123" s="1061">
        <v>-0.3</v>
      </c>
      <c r="I123" s="326">
        <v>2.7280000000000002</v>
      </c>
      <c r="J123" s="1061">
        <v>90.6</v>
      </c>
      <c r="K123" s="1068">
        <v>1645.0558982266768</v>
      </c>
      <c r="L123" s="845" t="s">
        <v>1295</v>
      </c>
    </row>
    <row r="124" spans="1:12" ht="17.25" customHeight="1">
      <c r="A124" s="325" t="s">
        <v>32</v>
      </c>
      <c r="B124" s="326">
        <v>103.76</v>
      </c>
      <c r="C124" s="841">
        <v>63055</v>
      </c>
      <c r="D124" s="842">
        <v>170034</v>
      </c>
      <c r="E124" s="843">
        <v>80718</v>
      </c>
      <c r="F124" s="844">
        <v>89316</v>
      </c>
      <c r="G124" s="863">
        <v>-657</v>
      </c>
      <c r="H124" s="1061">
        <v>-0.38490605831590419</v>
      </c>
      <c r="I124" s="326">
        <v>2.6970000000000001</v>
      </c>
      <c r="J124" s="1061">
        <v>90.4</v>
      </c>
      <c r="K124" s="1068">
        <v>1638.7239784117194</v>
      </c>
      <c r="L124" s="845" t="s">
        <v>54</v>
      </c>
    </row>
    <row r="125" spans="1:12" ht="17.25" customHeight="1">
      <c r="A125" s="325" t="s">
        <v>33</v>
      </c>
      <c r="B125" s="326">
        <v>103.76</v>
      </c>
      <c r="C125" s="841">
        <v>63536</v>
      </c>
      <c r="D125" s="842">
        <v>169798</v>
      </c>
      <c r="E125" s="843">
        <v>80570</v>
      </c>
      <c r="F125" s="844">
        <v>89228</v>
      </c>
      <c r="G125" s="863">
        <v>-236</v>
      </c>
      <c r="H125" s="1061">
        <v>-0.13879577025771317</v>
      </c>
      <c r="I125" s="326">
        <v>2.6720000000000002</v>
      </c>
      <c r="J125" s="1061">
        <v>90.3</v>
      </c>
      <c r="K125" s="1068">
        <v>1636.4494988434849</v>
      </c>
      <c r="L125" s="845" t="s">
        <v>54</v>
      </c>
    </row>
    <row r="126" spans="1:12" ht="17.25" customHeight="1">
      <c r="A126" s="325" t="s">
        <v>34</v>
      </c>
      <c r="B126" s="326">
        <v>103.76</v>
      </c>
      <c r="C126" s="841">
        <v>63900</v>
      </c>
      <c r="D126" s="842">
        <v>169597</v>
      </c>
      <c r="E126" s="843">
        <v>80357</v>
      </c>
      <c r="F126" s="844">
        <v>89240</v>
      </c>
      <c r="G126" s="863">
        <v>-201</v>
      </c>
      <c r="H126" s="1061">
        <v>-0.1</v>
      </c>
      <c r="I126" s="326">
        <v>2.65</v>
      </c>
      <c r="J126" s="1061">
        <v>90</v>
      </c>
      <c r="K126" s="1068">
        <v>1635</v>
      </c>
      <c r="L126" s="845" t="s">
        <v>54</v>
      </c>
    </row>
    <row r="127" spans="1:12" ht="17.25" customHeight="1">
      <c r="A127" s="325" t="s">
        <v>35</v>
      </c>
      <c r="B127" s="326">
        <v>103.76</v>
      </c>
      <c r="C127" s="841">
        <v>63637</v>
      </c>
      <c r="D127" s="842">
        <v>167955</v>
      </c>
      <c r="E127" s="843">
        <v>79731</v>
      </c>
      <c r="F127" s="844">
        <v>88224</v>
      </c>
      <c r="G127" s="1378">
        <v>-1642</v>
      </c>
      <c r="H127" s="1061">
        <v>-1</v>
      </c>
      <c r="I127" s="326">
        <v>2.64</v>
      </c>
      <c r="J127" s="1061">
        <v>90.4</v>
      </c>
      <c r="K127" s="1068">
        <v>1619</v>
      </c>
      <c r="L127" s="845" t="s">
        <v>50</v>
      </c>
    </row>
    <row r="128" spans="1:12" ht="17.25" customHeight="1">
      <c r="A128" s="325" t="s">
        <v>36</v>
      </c>
      <c r="B128" s="326">
        <v>103.76</v>
      </c>
      <c r="C128" s="841">
        <v>63933</v>
      </c>
      <c r="D128" s="842">
        <v>167573</v>
      </c>
      <c r="E128" s="843">
        <v>79519</v>
      </c>
      <c r="F128" s="844">
        <v>88054</v>
      </c>
      <c r="G128" s="863">
        <v>-382</v>
      </c>
      <c r="H128" s="1061">
        <v>-0.2</v>
      </c>
      <c r="I128" s="326">
        <v>2.62</v>
      </c>
      <c r="J128" s="1061">
        <v>90.3</v>
      </c>
      <c r="K128" s="1068">
        <v>1615</v>
      </c>
      <c r="L128" s="845" t="s">
        <v>1295</v>
      </c>
    </row>
    <row r="129" spans="1:12" ht="17.25" customHeight="1">
      <c r="A129" s="325" t="s">
        <v>37</v>
      </c>
      <c r="B129" s="326">
        <v>103.76</v>
      </c>
      <c r="C129" s="841">
        <v>64203</v>
      </c>
      <c r="D129" s="842">
        <v>167179</v>
      </c>
      <c r="E129" s="843">
        <v>79292</v>
      </c>
      <c r="F129" s="844">
        <v>87887</v>
      </c>
      <c r="G129" s="863">
        <v>-394</v>
      </c>
      <c r="H129" s="1061">
        <v>-0.2</v>
      </c>
      <c r="I129" s="326">
        <v>2.6</v>
      </c>
      <c r="J129" s="1061">
        <v>90.2</v>
      </c>
      <c r="K129" s="1068">
        <v>1611</v>
      </c>
      <c r="L129" s="845" t="s">
        <v>54</v>
      </c>
    </row>
    <row r="130" spans="1:12" ht="17.25" customHeight="1">
      <c r="A130" s="325" t="s">
        <v>7</v>
      </c>
      <c r="B130" s="326">
        <v>103.76</v>
      </c>
      <c r="C130" s="841">
        <v>64693</v>
      </c>
      <c r="D130" s="842">
        <v>167087</v>
      </c>
      <c r="E130" s="843">
        <v>79194</v>
      </c>
      <c r="F130" s="844">
        <v>87893</v>
      </c>
      <c r="G130" s="863">
        <v>-92</v>
      </c>
      <c r="H130" s="1061">
        <v>-0.1</v>
      </c>
      <c r="I130" s="326">
        <v>2.58</v>
      </c>
      <c r="J130" s="1061">
        <v>90.1</v>
      </c>
      <c r="K130" s="1068">
        <v>1610</v>
      </c>
      <c r="L130" s="845" t="s">
        <v>54</v>
      </c>
    </row>
    <row r="131" spans="1:12" ht="17.25" customHeight="1">
      <c r="A131" s="325" t="s">
        <v>2067</v>
      </c>
      <c r="B131" s="326">
        <v>103.76</v>
      </c>
      <c r="C131" s="841">
        <v>64969</v>
      </c>
      <c r="D131" s="842">
        <v>166772</v>
      </c>
      <c r="E131" s="843">
        <v>78873</v>
      </c>
      <c r="F131" s="844">
        <v>87899</v>
      </c>
      <c r="G131" s="863">
        <v>-315</v>
      </c>
      <c r="H131" s="1061">
        <v>-0.2</v>
      </c>
      <c r="I131" s="326">
        <v>2.57</v>
      </c>
      <c r="J131" s="1061">
        <v>89.7</v>
      </c>
      <c r="K131" s="1068">
        <v>1607</v>
      </c>
      <c r="L131" s="845" t="s">
        <v>54</v>
      </c>
    </row>
    <row r="132" spans="1:12" ht="17.25" customHeight="1">
      <c r="A132" s="325" t="s">
        <v>38</v>
      </c>
      <c r="B132" s="326">
        <v>355.15</v>
      </c>
      <c r="C132" s="841">
        <v>77853</v>
      </c>
      <c r="D132" s="842">
        <v>206967</v>
      </c>
      <c r="E132" s="843">
        <v>98013</v>
      </c>
      <c r="F132" s="844">
        <v>108954</v>
      </c>
      <c r="G132" s="863">
        <v>40195</v>
      </c>
      <c r="H132" s="1061">
        <v>24.1</v>
      </c>
      <c r="I132" s="326">
        <v>2.66</v>
      </c>
      <c r="J132" s="1061">
        <v>90</v>
      </c>
      <c r="K132" s="1068">
        <v>583</v>
      </c>
      <c r="L132" s="845" t="s">
        <v>51</v>
      </c>
    </row>
    <row r="133" spans="1:12" ht="17.25" customHeight="1">
      <c r="A133" s="325" t="s">
        <v>39</v>
      </c>
      <c r="B133" s="326">
        <v>355.15</v>
      </c>
      <c r="C133" s="841">
        <v>78475</v>
      </c>
      <c r="D133" s="842">
        <v>206338</v>
      </c>
      <c r="E133" s="843">
        <v>97711</v>
      </c>
      <c r="F133" s="844">
        <v>108627</v>
      </c>
      <c r="G133" s="863">
        <v>-629</v>
      </c>
      <c r="H133" s="1061">
        <v>-0.3</v>
      </c>
      <c r="I133" s="326">
        <v>2.63</v>
      </c>
      <c r="J133" s="1061">
        <v>90</v>
      </c>
      <c r="K133" s="1068">
        <v>581</v>
      </c>
      <c r="L133" s="845" t="s">
        <v>1295</v>
      </c>
    </row>
    <row r="134" spans="1:12" ht="17.25" customHeight="1">
      <c r="A134" s="325" t="s">
        <v>40</v>
      </c>
      <c r="B134" s="326">
        <v>431.42</v>
      </c>
      <c r="C134" s="841">
        <v>89400</v>
      </c>
      <c r="D134" s="842">
        <v>240025</v>
      </c>
      <c r="E134" s="843">
        <v>113750</v>
      </c>
      <c r="F134" s="844">
        <v>126275</v>
      </c>
      <c r="G134" s="863">
        <v>33687</v>
      </c>
      <c r="H134" s="1061">
        <v>16.3</v>
      </c>
      <c r="I134" s="326">
        <v>2.68</v>
      </c>
      <c r="J134" s="1061">
        <v>90.1</v>
      </c>
      <c r="K134" s="1069">
        <v>556</v>
      </c>
      <c r="L134" s="845" t="s">
        <v>54</v>
      </c>
    </row>
    <row r="135" spans="1:12" ht="17.25" customHeight="1">
      <c r="A135" s="325" t="s">
        <v>41</v>
      </c>
      <c r="B135" s="326">
        <v>431.42</v>
      </c>
      <c r="C135" s="854">
        <v>89959</v>
      </c>
      <c r="D135" s="855">
        <v>238891</v>
      </c>
      <c r="E135" s="856">
        <v>112972</v>
      </c>
      <c r="F135" s="857">
        <v>125919</v>
      </c>
      <c r="G135" s="1378">
        <v>-1134</v>
      </c>
      <c r="H135" s="1061">
        <v>-0.5</v>
      </c>
      <c r="I135" s="326">
        <v>2.66</v>
      </c>
      <c r="J135" s="1061">
        <v>89.7</v>
      </c>
      <c r="K135" s="1069">
        <v>554</v>
      </c>
      <c r="L135" s="845" t="s">
        <v>54</v>
      </c>
    </row>
    <row r="136" spans="1:12" ht="17.25" customHeight="1">
      <c r="A136" s="325" t="s">
        <v>52</v>
      </c>
      <c r="B136" s="341">
        <v>431.42</v>
      </c>
      <c r="C136" s="858">
        <v>90430</v>
      </c>
      <c r="D136" s="859">
        <v>238210</v>
      </c>
      <c r="E136" s="860">
        <v>112483</v>
      </c>
      <c r="F136" s="861">
        <v>125727</v>
      </c>
      <c r="G136" s="1059">
        <v>-681</v>
      </c>
      <c r="H136" s="1062">
        <v>-0.3</v>
      </c>
      <c r="I136" s="341">
        <v>2.63</v>
      </c>
      <c r="J136" s="1062">
        <v>89.5</v>
      </c>
      <c r="K136" s="1070">
        <v>552</v>
      </c>
      <c r="L136" s="853" t="s">
        <v>54</v>
      </c>
    </row>
    <row r="137" spans="1:12" ht="17.25" customHeight="1">
      <c r="A137" s="325" t="s">
        <v>42</v>
      </c>
      <c r="B137" s="326">
        <v>431.42</v>
      </c>
      <c r="C137" s="854">
        <v>90435</v>
      </c>
      <c r="D137" s="855">
        <v>237506</v>
      </c>
      <c r="E137" s="856">
        <v>112173</v>
      </c>
      <c r="F137" s="862">
        <v>125333</v>
      </c>
      <c r="G137" s="863">
        <v>-704</v>
      </c>
      <c r="H137" s="1061">
        <v>-0.3</v>
      </c>
      <c r="I137" s="326">
        <v>2.63</v>
      </c>
      <c r="J137" s="1061">
        <v>89.5</v>
      </c>
      <c r="K137" s="1069">
        <v>551</v>
      </c>
      <c r="L137" s="845" t="s">
        <v>53</v>
      </c>
    </row>
    <row r="138" spans="1:12" ht="17.25" customHeight="1">
      <c r="A138" s="325" t="s">
        <v>8</v>
      </c>
      <c r="B138" s="326">
        <v>431.42</v>
      </c>
      <c r="C138" s="854">
        <v>91075</v>
      </c>
      <c r="D138" s="855">
        <v>236978</v>
      </c>
      <c r="E138" s="856">
        <v>111839</v>
      </c>
      <c r="F138" s="862">
        <v>125139</v>
      </c>
      <c r="G138" s="863">
        <v>-528</v>
      </c>
      <c r="H138" s="1061">
        <v>-0.2</v>
      </c>
      <c r="I138" s="326">
        <v>2.6</v>
      </c>
      <c r="J138" s="1061">
        <v>89.4</v>
      </c>
      <c r="K138" s="1069">
        <v>549</v>
      </c>
      <c r="L138" s="845" t="s">
        <v>1295</v>
      </c>
    </row>
    <row r="139" spans="1:12" ht="17.25" customHeight="1">
      <c r="A139" s="325" t="s">
        <v>9</v>
      </c>
      <c r="B139" s="864">
        <v>431.42</v>
      </c>
      <c r="C139" s="865">
        <v>91840</v>
      </c>
      <c r="D139" s="866">
        <v>236620</v>
      </c>
      <c r="E139" s="867">
        <v>111644</v>
      </c>
      <c r="F139" s="868">
        <v>124976</v>
      </c>
      <c r="G139" s="869">
        <v>-358</v>
      </c>
      <c r="H139" s="1074">
        <v>-0.2</v>
      </c>
      <c r="I139" s="864">
        <v>2.58</v>
      </c>
      <c r="J139" s="1061">
        <v>89.3</v>
      </c>
      <c r="K139" s="1071">
        <v>548</v>
      </c>
      <c r="L139" s="853" t="s">
        <v>54</v>
      </c>
    </row>
    <row r="140" spans="1:12" ht="17.25" customHeight="1">
      <c r="A140" s="325" t="s">
        <v>10</v>
      </c>
      <c r="B140" s="326">
        <v>431.42</v>
      </c>
      <c r="C140" s="854">
        <v>92624</v>
      </c>
      <c r="D140" s="855">
        <v>235954</v>
      </c>
      <c r="E140" s="870">
        <v>111201</v>
      </c>
      <c r="F140" s="871">
        <v>124753</v>
      </c>
      <c r="G140" s="863">
        <v>-666</v>
      </c>
      <c r="H140" s="1061">
        <v>-0.28146395063815399</v>
      </c>
      <c r="I140" s="326">
        <v>2.5474391086543444</v>
      </c>
      <c r="J140" s="1062">
        <v>89.136934582735478</v>
      </c>
      <c r="K140" s="1069">
        <v>546.9241110750545</v>
      </c>
      <c r="L140" s="845" t="s">
        <v>54</v>
      </c>
    </row>
    <row r="141" spans="1:12" ht="17.25" customHeight="1">
      <c r="A141" s="325" t="s">
        <v>44</v>
      </c>
      <c r="B141" s="326">
        <v>431.84</v>
      </c>
      <c r="C141" s="865">
        <v>93339</v>
      </c>
      <c r="D141" s="866">
        <v>235358</v>
      </c>
      <c r="E141" s="870">
        <v>110859</v>
      </c>
      <c r="F141" s="872">
        <v>124499</v>
      </c>
      <c r="G141" s="869">
        <v>-596</v>
      </c>
      <c r="H141" s="1074">
        <v>-0.25259160683862109</v>
      </c>
      <c r="I141" s="864">
        <v>2.5215397636572066</v>
      </c>
      <c r="J141" s="1062">
        <v>89.044088707539814</v>
      </c>
      <c r="K141" s="1071">
        <v>545</v>
      </c>
      <c r="L141" s="873" t="s">
        <v>54</v>
      </c>
    </row>
    <row r="142" spans="1:12" ht="17.25" customHeight="1">
      <c r="A142" s="325" t="s">
        <v>11</v>
      </c>
      <c r="B142" s="341">
        <v>431.84</v>
      </c>
      <c r="C142" s="858">
        <v>93306</v>
      </c>
      <c r="D142" s="859">
        <v>236372</v>
      </c>
      <c r="E142" s="874">
        <v>111453</v>
      </c>
      <c r="F142" s="871">
        <v>124919</v>
      </c>
      <c r="G142" s="1059">
        <v>1014</v>
      </c>
      <c r="H142" s="1062">
        <v>0.43083302883267194</v>
      </c>
      <c r="I142" s="341">
        <v>2.53329903757529</v>
      </c>
      <c r="J142" s="1062">
        <v>89.220214699125037</v>
      </c>
      <c r="K142" s="1069">
        <v>547.36013338273438</v>
      </c>
      <c r="L142" s="845" t="s">
        <v>951</v>
      </c>
    </row>
    <row r="143" spans="1:12" ht="17.25" customHeight="1">
      <c r="A143" s="325" t="s">
        <v>12</v>
      </c>
      <c r="B143" s="875">
        <v>431.84</v>
      </c>
      <c r="C143" s="854">
        <v>94086</v>
      </c>
      <c r="D143" s="855">
        <v>235625</v>
      </c>
      <c r="E143" s="870">
        <v>111197</v>
      </c>
      <c r="F143" s="872">
        <v>124428</v>
      </c>
      <c r="G143" s="1059">
        <v>-747</v>
      </c>
      <c r="H143" s="1062">
        <v>-0.31602727903474187</v>
      </c>
      <c r="I143" s="341">
        <v>2.5043577152817633</v>
      </c>
      <c r="J143" s="1062">
        <v>89.366541292956569</v>
      </c>
      <c r="K143" s="1069">
        <v>545.63032604668399</v>
      </c>
      <c r="L143" s="845" t="s">
        <v>1295</v>
      </c>
    </row>
    <row r="144" spans="1:12" ht="17.25" customHeight="1">
      <c r="A144" s="325" t="s">
        <v>13</v>
      </c>
      <c r="B144" s="326">
        <v>431.84</v>
      </c>
      <c r="C144" s="854">
        <v>95179</v>
      </c>
      <c r="D144" s="855">
        <v>235082</v>
      </c>
      <c r="E144" s="870">
        <v>111024</v>
      </c>
      <c r="F144" s="871">
        <v>124058</v>
      </c>
      <c r="G144" s="863">
        <v>-543</v>
      </c>
      <c r="H144" s="1061">
        <v>-0.23045092838196285</v>
      </c>
      <c r="I144" s="326">
        <v>2.4698935689595394</v>
      </c>
      <c r="J144" s="1061">
        <v>89.493623950087866</v>
      </c>
      <c r="K144" s="1069">
        <v>544.37291589477593</v>
      </c>
      <c r="L144" s="845" t="s">
        <v>1507</v>
      </c>
    </row>
    <row r="145" spans="1:12" ht="17.25" customHeight="1">
      <c r="A145" s="325" t="s">
        <v>14</v>
      </c>
      <c r="B145" s="864">
        <v>431.84</v>
      </c>
      <c r="C145" s="865">
        <v>96042</v>
      </c>
      <c r="D145" s="866">
        <v>234342</v>
      </c>
      <c r="E145" s="874">
        <v>110645</v>
      </c>
      <c r="F145" s="872">
        <v>123697</v>
      </c>
      <c r="G145" s="869">
        <v>-740</v>
      </c>
      <c r="H145" s="1074">
        <v>-0.31478377757548426</v>
      </c>
      <c r="I145" s="864">
        <v>2.4399950021865435</v>
      </c>
      <c r="J145" s="1074">
        <v>89.448410228218961</v>
      </c>
      <c r="K145" s="1071">
        <v>542.65931826602446</v>
      </c>
      <c r="L145" s="873" t="s">
        <v>1507</v>
      </c>
    </row>
    <row r="146" spans="1:12" ht="17.25" customHeight="1">
      <c r="A146" s="325" t="s">
        <v>1740</v>
      </c>
      <c r="B146" s="341">
        <v>431.84</v>
      </c>
      <c r="C146" s="854">
        <v>96833</v>
      </c>
      <c r="D146" s="855">
        <v>233514</v>
      </c>
      <c r="E146" s="870">
        <v>110346</v>
      </c>
      <c r="F146" s="871">
        <v>123168</v>
      </c>
      <c r="G146" s="863">
        <v>-828</v>
      </c>
      <c r="H146" s="1061">
        <v>-0.35458259461959502</v>
      </c>
      <c r="I146" s="326">
        <v>2.4</v>
      </c>
      <c r="J146" s="1061">
        <v>89.6</v>
      </c>
      <c r="K146" s="1069">
        <v>540.70000000000005</v>
      </c>
      <c r="L146" s="853" t="s">
        <v>1507</v>
      </c>
    </row>
    <row r="147" spans="1:12" s="173" customFormat="1" ht="17.25" customHeight="1">
      <c r="A147" s="325" t="s">
        <v>1815</v>
      </c>
      <c r="B147" s="341">
        <v>431.84</v>
      </c>
      <c r="C147" s="854">
        <v>96697</v>
      </c>
      <c r="D147" s="855">
        <v>233301</v>
      </c>
      <c r="E147" s="870">
        <v>110191</v>
      </c>
      <c r="F147" s="871">
        <v>123110</v>
      </c>
      <c r="G147" s="1381" t="s">
        <v>2180</v>
      </c>
      <c r="H147" s="1061">
        <v>-9.129836563066597E-2</v>
      </c>
      <c r="I147" s="326">
        <v>2.4127015315883638</v>
      </c>
      <c r="J147" s="1061">
        <v>89.506129999999999</v>
      </c>
      <c r="K147" s="1069">
        <v>540.24870322341599</v>
      </c>
      <c r="L147" s="853" t="s">
        <v>1871</v>
      </c>
    </row>
    <row r="148" spans="1:12" s="173" customFormat="1" ht="17.25" customHeight="1">
      <c r="A148" s="325" t="s">
        <v>1951</v>
      </c>
      <c r="B148" s="326">
        <v>431.82</v>
      </c>
      <c r="C148" s="854">
        <v>97367</v>
      </c>
      <c r="D148" s="855">
        <v>232278</v>
      </c>
      <c r="E148" s="870">
        <v>109676</v>
      </c>
      <c r="F148" s="871">
        <v>122602</v>
      </c>
      <c r="G148" s="1445">
        <v>-1023</v>
      </c>
      <c r="H148" s="1061">
        <v>-0.43848933352192976</v>
      </c>
      <c r="I148" s="326">
        <v>2.3855926545954995</v>
      </c>
      <c r="J148" s="1061">
        <v>89.456941974845435</v>
      </c>
      <c r="K148" s="1069">
        <v>537.90468250660001</v>
      </c>
      <c r="L148" s="845" t="s">
        <v>1295</v>
      </c>
    </row>
    <row r="149" spans="1:12" s="173" customFormat="1" ht="17.25" customHeight="1">
      <c r="A149" s="325" t="s">
        <v>2098</v>
      </c>
      <c r="B149" s="326">
        <v>431.82</v>
      </c>
      <c r="C149" s="854">
        <v>98471</v>
      </c>
      <c r="D149" s="855">
        <v>231248</v>
      </c>
      <c r="E149" s="870">
        <v>109326</v>
      </c>
      <c r="F149" s="871">
        <v>121922</v>
      </c>
      <c r="G149" s="1445">
        <v>-1030</v>
      </c>
      <c r="H149" s="1075">
        <v>-0.44540925759357919</v>
      </c>
      <c r="I149" s="1444">
        <v>2.35</v>
      </c>
      <c r="J149" s="1075">
        <v>89.668804645593085</v>
      </c>
      <c r="K149" s="1072">
        <v>535.5194293918762</v>
      </c>
      <c r="L149" s="845" t="s">
        <v>1507</v>
      </c>
    </row>
    <row r="150" spans="1:12" s="173" customFormat="1" ht="17.25" customHeight="1">
      <c r="A150" s="325" t="s">
        <v>2099</v>
      </c>
      <c r="B150" s="326">
        <v>431.82</v>
      </c>
      <c r="C150" s="854">
        <v>99042</v>
      </c>
      <c r="D150" s="855">
        <v>229840</v>
      </c>
      <c r="E150" s="870">
        <v>108625</v>
      </c>
      <c r="F150" s="871">
        <v>121215</v>
      </c>
      <c r="G150" s="1445">
        <v>-1408</v>
      </c>
      <c r="H150" s="1075">
        <v>-0.61260000690000005</v>
      </c>
      <c r="I150" s="1076">
        <v>2.3206316512099998</v>
      </c>
      <c r="J150" s="1075">
        <v>89.613496679400001</v>
      </c>
      <c r="K150" s="1072">
        <v>532.258811541</v>
      </c>
      <c r="L150" s="845" t="s">
        <v>1507</v>
      </c>
    </row>
    <row r="151" spans="1:12" s="173" customFormat="1" ht="17.25" customHeight="1" thickBot="1">
      <c r="A151" s="897" t="s">
        <v>2060</v>
      </c>
      <c r="B151" s="912">
        <v>431.81</v>
      </c>
      <c r="C151" s="877">
        <v>99753</v>
      </c>
      <c r="D151" s="878">
        <v>228293</v>
      </c>
      <c r="E151" s="879">
        <v>108075</v>
      </c>
      <c r="F151" s="880">
        <v>120218</v>
      </c>
      <c r="G151" s="1446">
        <v>-1547</v>
      </c>
      <c r="H151" s="1077">
        <v>-0.67307692307692313</v>
      </c>
      <c r="I151" s="912">
        <v>2.2885827995148014</v>
      </c>
      <c r="J151" s="1077">
        <v>89.89918315060973</v>
      </c>
      <c r="K151" s="1073">
        <v>528.68854357240457</v>
      </c>
      <c r="L151" s="907" t="s">
        <v>1507</v>
      </c>
    </row>
    <row r="152" spans="1:12" ht="14.25" customHeight="1">
      <c r="A152" s="881" t="s">
        <v>1952</v>
      </c>
      <c r="B152" s="882"/>
      <c r="C152" s="883"/>
      <c r="D152" s="883"/>
      <c r="E152" s="883"/>
      <c r="F152" s="883"/>
      <c r="G152" s="884"/>
      <c r="H152" s="884"/>
      <c r="I152" s="885"/>
      <c r="J152" s="886"/>
      <c r="K152" s="885"/>
      <c r="L152" s="130"/>
    </row>
    <row r="153" spans="1:12" s="11" customFormat="1" ht="14.25" customHeight="1">
      <c r="A153" s="1640" t="s">
        <v>1781</v>
      </c>
      <c r="B153" s="1641"/>
      <c r="C153" s="1641"/>
      <c r="D153" s="1641"/>
      <c r="E153" s="1641"/>
      <c r="F153" s="1641"/>
      <c r="H153" s="885"/>
      <c r="I153" s="885"/>
      <c r="J153" s="885"/>
      <c r="K153" s="885"/>
      <c r="L153" s="130"/>
    </row>
    <row r="154" spans="1:12" ht="14.25" customHeight="1">
      <c r="A154" s="1638" t="s">
        <v>1782</v>
      </c>
      <c r="B154" s="1639"/>
      <c r="C154" s="1639"/>
      <c r="D154" s="1639"/>
      <c r="E154" s="1639"/>
      <c r="F154" s="1639"/>
      <c r="H154" s="885"/>
      <c r="I154" s="885"/>
      <c r="J154" s="885"/>
      <c r="K154" s="885"/>
      <c r="L154" s="130"/>
    </row>
    <row r="155" spans="1:12" ht="14.25" customHeight="1">
      <c r="A155" s="888" t="s">
        <v>1793</v>
      </c>
      <c r="B155" s="888"/>
      <c r="C155" s="889"/>
      <c r="D155" s="889"/>
      <c r="E155" s="889"/>
      <c r="F155" s="889"/>
      <c r="G155" s="885"/>
      <c r="H155" s="885"/>
      <c r="I155" s="885"/>
      <c r="J155" s="885"/>
      <c r="K155" s="1383"/>
      <c r="L155" s="887"/>
    </row>
    <row r="156" spans="1:12" ht="14.25">
      <c r="A156" s="890" t="s">
        <v>1783</v>
      </c>
      <c r="B156" s="887"/>
      <c r="C156" s="887"/>
      <c r="D156" s="887"/>
      <c r="E156" s="887"/>
      <c r="F156" s="887"/>
      <c r="G156" s="891"/>
      <c r="H156" s="887"/>
      <c r="I156" s="887"/>
      <c r="J156" s="1383"/>
      <c r="K156" s="1383"/>
      <c r="L156" s="887"/>
    </row>
    <row r="157" spans="1:12" ht="14.25">
      <c r="A157" s="15" t="s">
        <v>1205</v>
      </c>
      <c r="J157" s="1383"/>
    </row>
    <row r="158" spans="1:12" ht="14.25">
      <c r="A158" s="15"/>
      <c r="J158" s="1383"/>
    </row>
  </sheetData>
  <mergeCells count="35">
    <mergeCell ref="A154:F154"/>
    <mergeCell ref="A153:F153"/>
    <mergeCell ref="A2:F2"/>
    <mergeCell ref="G2:L2"/>
    <mergeCell ref="A54:F54"/>
    <mergeCell ref="G54:L54"/>
    <mergeCell ref="L4:L5"/>
    <mergeCell ref="H4:H5"/>
    <mergeCell ref="I4:I5"/>
    <mergeCell ref="J4:J5"/>
    <mergeCell ref="K4:K5"/>
    <mergeCell ref="A4:A5"/>
    <mergeCell ref="B4:B5"/>
    <mergeCell ref="C4:C5"/>
    <mergeCell ref="G4:G5"/>
    <mergeCell ref="J56:J57"/>
    <mergeCell ref="K56:K57"/>
    <mergeCell ref="L56:L57"/>
    <mergeCell ref="A106:F106"/>
    <mergeCell ref="G106:L106"/>
    <mergeCell ref="C56:C57"/>
    <mergeCell ref="G56:G57"/>
    <mergeCell ref="H56:H57"/>
    <mergeCell ref="I56:I57"/>
    <mergeCell ref="A56:A57"/>
    <mergeCell ref="B56:B57"/>
    <mergeCell ref="A108:A109"/>
    <mergeCell ref="B108:B109"/>
    <mergeCell ref="C108:C109"/>
    <mergeCell ref="G108:G109"/>
    <mergeCell ref="L108:L109"/>
    <mergeCell ref="H108:H109"/>
    <mergeCell ref="I108:I109"/>
    <mergeCell ref="J108:J109"/>
    <mergeCell ref="K108:K109"/>
  </mergeCells>
  <phoneticPr fontId="7"/>
  <printOptions horizontalCentered="1"/>
  <pageMargins left="0.78740157480314965" right="0.78740157480314965" top="0.59055118110236227" bottom="0.59055118110236227" header="0.51181102362204722" footer="0.51181102362204722"/>
  <pageSetup paperSize="9" pageOrder="overThenDown" orientation="portrait" r:id="rId1"/>
  <headerFooter alignWithMargins="0"/>
  <ignoredErrors>
    <ignoredError sqref="A7:A28 A30:A42 A44:A52 A151 A59:A104 A111:A115 A117:A145 A147:A150"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45"/>
  <sheetViews>
    <sheetView showGridLines="0" zoomScale="85" zoomScaleNormal="85" workbookViewId="0">
      <selection activeCell="I2" sqref="I2:P44"/>
    </sheetView>
  </sheetViews>
  <sheetFormatPr defaultColWidth="9" defaultRowHeight="13.5"/>
  <cols>
    <col min="1" max="1" width="13.375" style="87" customWidth="1"/>
    <col min="2" max="4" width="11.625" style="87" customWidth="1"/>
    <col min="5" max="5" width="13.375" style="87" customWidth="1"/>
    <col min="6" max="8" width="11.625" style="87" customWidth="1"/>
    <col min="9" max="9" width="13.375" style="87" customWidth="1"/>
    <col min="10" max="12" width="11.625" style="87" customWidth="1"/>
    <col min="13" max="13" width="13.375" style="87" customWidth="1"/>
    <col min="14" max="16" width="11.625" style="87" customWidth="1"/>
    <col min="17" max="16384" width="9" style="87"/>
  </cols>
  <sheetData>
    <row r="1" spans="1:16" ht="30" customHeight="1">
      <c r="A1" s="32"/>
      <c r="P1" s="39"/>
    </row>
    <row r="2" spans="1:16" s="31" customFormat="1" ht="22.5" customHeight="1">
      <c r="A2" s="1655" t="s">
        <v>1862</v>
      </c>
      <c r="B2" s="1655"/>
      <c r="C2" s="1655"/>
      <c r="D2" s="1655"/>
      <c r="E2" s="1655"/>
      <c r="F2" s="1655"/>
      <c r="G2" s="1655"/>
      <c r="H2" s="1655"/>
      <c r="I2" s="1656" t="s">
        <v>2019</v>
      </c>
      <c r="J2" s="1656"/>
      <c r="K2" s="1656"/>
      <c r="L2" s="1656"/>
      <c r="M2" s="1656"/>
      <c r="N2" s="1656"/>
      <c r="O2" s="1656"/>
      <c r="P2" s="1656"/>
    </row>
    <row r="3" spans="1:16" s="1" customFormat="1" ht="13.5" customHeight="1" thickBot="1">
      <c r="A3" s="171"/>
      <c r="B3" s="171"/>
      <c r="C3" s="171"/>
      <c r="D3" s="171"/>
      <c r="E3" s="230"/>
      <c r="F3" s="171"/>
      <c r="G3" s="171"/>
      <c r="H3" s="171"/>
      <c r="I3" s="171"/>
      <c r="J3" s="171"/>
      <c r="K3" s="171"/>
      <c r="L3" s="171"/>
      <c r="M3" s="171"/>
      <c r="N3" s="171"/>
      <c r="O3" s="1743" t="s">
        <v>1924</v>
      </c>
      <c r="P3" s="1743"/>
    </row>
    <row r="4" spans="1:16" s="1" customFormat="1" ht="24" customHeight="1">
      <c r="A4" s="612" t="s">
        <v>369</v>
      </c>
      <c r="B4" s="586" t="s">
        <v>897</v>
      </c>
      <c r="C4" s="587" t="s">
        <v>5</v>
      </c>
      <c r="D4" s="588" t="s">
        <v>6</v>
      </c>
      <c r="E4" s="613" t="s">
        <v>368</v>
      </c>
      <c r="F4" s="586" t="s">
        <v>897</v>
      </c>
      <c r="G4" s="587" t="s">
        <v>5</v>
      </c>
      <c r="H4" s="588" t="s">
        <v>6</v>
      </c>
      <c r="I4" s="612" t="s">
        <v>368</v>
      </c>
      <c r="J4" s="586" t="s">
        <v>897</v>
      </c>
      <c r="K4" s="587" t="s">
        <v>5</v>
      </c>
      <c r="L4" s="588" t="s">
        <v>6</v>
      </c>
      <c r="M4" s="613" t="s">
        <v>368</v>
      </c>
      <c r="N4" s="586" t="s">
        <v>897</v>
      </c>
      <c r="O4" s="587" t="s">
        <v>5</v>
      </c>
      <c r="P4" s="588" t="s">
        <v>6</v>
      </c>
    </row>
    <row r="5" spans="1:16" s="1" customFormat="1" ht="20.25" customHeight="1">
      <c r="A5" s="1572" t="s">
        <v>258</v>
      </c>
      <c r="B5" s="1573">
        <v>139060</v>
      </c>
      <c r="C5" s="1574">
        <v>65562</v>
      </c>
      <c r="D5" s="1575">
        <v>73498</v>
      </c>
      <c r="E5" s="1596"/>
      <c r="F5" s="1577"/>
      <c r="G5" s="1577"/>
      <c r="H5" s="1577"/>
      <c r="I5" s="1551"/>
      <c r="J5" s="1577"/>
      <c r="K5" s="1577"/>
      <c r="L5" s="1577"/>
      <c r="M5" s="1551"/>
      <c r="N5" s="1577"/>
      <c r="O5" s="1577"/>
      <c r="P5" s="1577"/>
    </row>
    <row r="6" spans="1:16" s="1" customFormat="1" ht="20.25" customHeight="1">
      <c r="A6" s="1569"/>
      <c r="B6" s="1576"/>
      <c r="C6" s="1576"/>
      <c r="D6" s="1576"/>
      <c r="E6" s="1545"/>
      <c r="F6" s="1577"/>
      <c r="G6" s="1577"/>
      <c r="H6" s="1577"/>
      <c r="I6" s="1545"/>
      <c r="J6" s="1577"/>
      <c r="K6" s="1577"/>
      <c r="L6" s="1577"/>
      <c r="M6" s="1545"/>
      <c r="N6" s="1577"/>
      <c r="O6" s="1577"/>
      <c r="P6" s="1577"/>
    </row>
    <row r="7" spans="1:16" s="1" customFormat="1" ht="20.25" customHeight="1">
      <c r="A7" s="1572" t="s">
        <v>367</v>
      </c>
      <c r="B7" s="1573">
        <v>5323</v>
      </c>
      <c r="C7" s="1574">
        <v>2714</v>
      </c>
      <c r="D7" s="1575">
        <v>2609</v>
      </c>
      <c r="E7" s="1578" t="s">
        <v>366</v>
      </c>
      <c r="F7" s="1573">
        <v>6437</v>
      </c>
      <c r="G7" s="1574">
        <v>3143</v>
      </c>
      <c r="H7" s="1575">
        <v>3294</v>
      </c>
      <c r="I7" s="1572" t="s">
        <v>365</v>
      </c>
      <c r="J7" s="1573">
        <v>8829</v>
      </c>
      <c r="K7" s="1574">
        <v>4157</v>
      </c>
      <c r="L7" s="1575">
        <v>4672</v>
      </c>
      <c r="M7" s="1578" t="s">
        <v>364</v>
      </c>
      <c r="N7" s="1573">
        <v>6400</v>
      </c>
      <c r="O7" s="1574">
        <v>2656</v>
      </c>
      <c r="P7" s="1575">
        <v>3744</v>
      </c>
    </row>
    <row r="8" spans="1:16" s="1" customFormat="1" ht="20.25" customHeight="1">
      <c r="A8" s="1579" t="s">
        <v>898</v>
      </c>
      <c r="B8" s="1580">
        <v>1020</v>
      </c>
      <c r="C8" s="1581">
        <v>524</v>
      </c>
      <c r="D8" s="1582">
        <v>496</v>
      </c>
      <c r="E8" s="1583" t="s">
        <v>899</v>
      </c>
      <c r="F8" s="1580">
        <v>1282</v>
      </c>
      <c r="G8" s="1581">
        <v>628</v>
      </c>
      <c r="H8" s="1582">
        <v>654</v>
      </c>
      <c r="I8" s="1579" t="s">
        <v>900</v>
      </c>
      <c r="J8" s="1580">
        <v>1875</v>
      </c>
      <c r="K8" s="1581">
        <v>904</v>
      </c>
      <c r="L8" s="1582">
        <v>971</v>
      </c>
      <c r="M8" s="1583" t="s">
        <v>901</v>
      </c>
      <c r="N8" s="1580">
        <v>1216</v>
      </c>
      <c r="O8" s="1581">
        <v>528</v>
      </c>
      <c r="P8" s="1582">
        <v>688</v>
      </c>
    </row>
    <row r="9" spans="1:16" s="1" customFormat="1" ht="20.25" customHeight="1">
      <c r="A9" s="594" t="s">
        <v>902</v>
      </c>
      <c r="B9" s="617">
        <v>1023</v>
      </c>
      <c r="C9" s="618">
        <v>524</v>
      </c>
      <c r="D9" s="619">
        <v>499</v>
      </c>
      <c r="E9" s="598" t="s">
        <v>903</v>
      </c>
      <c r="F9" s="617">
        <v>1319</v>
      </c>
      <c r="G9" s="618">
        <v>638</v>
      </c>
      <c r="H9" s="619">
        <v>681</v>
      </c>
      <c r="I9" s="594" t="s">
        <v>1914</v>
      </c>
      <c r="J9" s="617">
        <v>1808</v>
      </c>
      <c r="K9" s="618">
        <v>838</v>
      </c>
      <c r="L9" s="619">
        <v>970</v>
      </c>
      <c r="M9" s="598" t="s">
        <v>904</v>
      </c>
      <c r="N9" s="617">
        <v>1380</v>
      </c>
      <c r="O9" s="618">
        <v>574</v>
      </c>
      <c r="P9" s="619">
        <v>806</v>
      </c>
    </row>
    <row r="10" spans="1:16" s="1" customFormat="1" ht="20.25" customHeight="1">
      <c r="A10" s="594" t="s">
        <v>905</v>
      </c>
      <c r="B10" s="617">
        <v>1138</v>
      </c>
      <c r="C10" s="618">
        <v>578</v>
      </c>
      <c r="D10" s="619">
        <v>560</v>
      </c>
      <c r="E10" s="598" t="s">
        <v>906</v>
      </c>
      <c r="F10" s="617">
        <v>1276</v>
      </c>
      <c r="G10" s="618">
        <v>622</v>
      </c>
      <c r="H10" s="619">
        <v>654</v>
      </c>
      <c r="I10" s="594" t="s">
        <v>1915</v>
      </c>
      <c r="J10" s="617">
        <v>1821</v>
      </c>
      <c r="K10" s="618">
        <v>871</v>
      </c>
      <c r="L10" s="619">
        <v>950</v>
      </c>
      <c r="M10" s="598" t="s">
        <v>907</v>
      </c>
      <c r="N10" s="617">
        <v>1275</v>
      </c>
      <c r="O10" s="618">
        <v>520</v>
      </c>
      <c r="P10" s="619">
        <v>755</v>
      </c>
    </row>
    <row r="11" spans="1:16" s="1" customFormat="1" ht="20.25" customHeight="1">
      <c r="A11" s="594" t="s">
        <v>908</v>
      </c>
      <c r="B11" s="617">
        <v>1032</v>
      </c>
      <c r="C11" s="618">
        <v>557</v>
      </c>
      <c r="D11" s="619">
        <v>475</v>
      </c>
      <c r="E11" s="598" t="s">
        <v>909</v>
      </c>
      <c r="F11" s="617">
        <v>1281</v>
      </c>
      <c r="G11" s="618">
        <v>648</v>
      </c>
      <c r="H11" s="619">
        <v>633</v>
      </c>
      <c r="I11" s="594" t="s">
        <v>1916</v>
      </c>
      <c r="J11" s="617">
        <v>1811</v>
      </c>
      <c r="K11" s="618">
        <v>859</v>
      </c>
      <c r="L11" s="619">
        <v>952</v>
      </c>
      <c r="M11" s="598" t="s">
        <v>910</v>
      </c>
      <c r="N11" s="617">
        <v>1332</v>
      </c>
      <c r="O11" s="618">
        <v>555</v>
      </c>
      <c r="P11" s="619">
        <v>777</v>
      </c>
    </row>
    <row r="12" spans="1:16" s="1" customFormat="1" ht="20.25" customHeight="1">
      <c r="A12" s="1564" t="s">
        <v>911</v>
      </c>
      <c r="B12" s="1584">
        <v>1110</v>
      </c>
      <c r="C12" s="1585">
        <v>531</v>
      </c>
      <c r="D12" s="1586">
        <v>579</v>
      </c>
      <c r="E12" s="1568" t="s">
        <v>912</v>
      </c>
      <c r="F12" s="1584">
        <v>1279</v>
      </c>
      <c r="G12" s="1585">
        <v>607</v>
      </c>
      <c r="H12" s="1586">
        <v>672</v>
      </c>
      <c r="I12" s="1564" t="s">
        <v>1917</v>
      </c>
      <c r="J12" s="1584">
        <v>1514</v>
      </c>
      <c r="K12" s="1585">
        <v>685</v>
      </c>
      <c r="L12" s="1586">
        <v>829</v>
      </c>
      <c r="M12" s="1568" t="s">
        <v>913</v>
      </c>
      <c r="N12" s="1584">
        <v>1197</v>
      </c>
      <c r="O12" s="1585">
        <v>479</v>
      </c>
      <c r="P12" s="1586">
        <v>718</v>
      </c>
    </row>
    <row r="13" spans="1:16" s="1" customFormat="1" ht="20.25" customHeight="1">
      <c r="A13" s="1569"/>
      <c r="B13" s="1576"/>
      <c r="C13" s="1576"/>
      <c r="D13" s="1576"/>
      <c r="E13" s="1545"/>
      <c r="F13" s="1577"/>
      <c r="G13" s="1577"/>
      <c r="H13" s="1577"/>
      <c r="I13" s="1545"/>
      <c r="J13" s="1577"/>
      <c r="K13" s="1577"/>
      <c r="L13" s="1577"/>
      <c r="M13" s="1545"/>
      <c r="N13" s="1577"/>
      <c r="O13" s="1577"/>
      <c r="P13" s="1577"/>
    </row>
    <row r="14" spans="1:16" s="1" customFormat="1" ht="20.25" customHeight="1">
      <c r="A14" s="1572" t="s">
        <v>363</v>
      </c>
      <c r="B14" s="1573">
        <v>5898</v>
      </c>
      <c r="C14" s="1574">
        <v>3048</v>
      </c>
      <c r="D14" s="1575">
        <v>2850</v>
      </c>
      <c r="E14" s="1578" t="s">
        <v>362</v>
      </c>
      <c r="F14" s="1573">
        <v>6805</v>
      </c>
      <c r="G14" s="1574">
        <v>3269</v>
      </c>
      <c r="H14" s="1575">
        <v>3536</v>
      </c>
      <c r="I14" s="1572" t="s">
        <v>1913</v>
      </c>
      <c r="J14" s="1573">
        <v>8645</v>
      </c>
      <c r="K14" s="1574">
        <v>4032</v>
      </c>
      <c r="L14" s="1575">
        <v>4613</v>
      </c>
      <c r="M14" s="1578" t="s">
        <v>361</v>
      </c>
      <c r="N14" s="1573">
        <v>4784</v>
      </c>
      <c r="O14" s="1574">
        <v>1887</v>
      </c>
      <c r="P14" s="1575">
        <v>2897</v>
      </c>
    </row>
    <row r="15" spans="1:16" s="1" customFormat="1" ht="20.25" customHeight="1">
      <c r="A15" s="1579" t="s">
        <v>2150</v>
      </c>
      <c r="B15" s="1580">
        <v>1140</v>
      </c>
      <c r="C15" s="1581">
        <v>589</v>
      </c>
      <c r="D15" s="1582">
        <v>551</v>
      </c>
      <c r="E15" s="1583" t="s">
        <v>914</v>
      </c>
      <c r="F15" s="1580">
        <v>1255</v>
      </c>
      <c r="G15" s="1581">
        <v>634</v>
      </c>
      <c r="H15" s="1582">
        <v>621</v>
      </c>
      <c r="I15" s="1579" t="s">
        <v>2151</v>
      </c>
      <c r="J15" s="1580">
        <v>1848</v>
      </c>
      <c r="K15" s="1581">
        <v>845</v>
      </c>
      <c r="L15" s="1582">
        <v>1003</v>
      </c>
      <c r="M15" s="1583" t="s">
        <v>915</v>
      </c>
      <c r="N15" s="1580">
        <v>1117</v>
      </c>
      <c r="O15" s="1581">
        <v>461</v>
      </c>
      <c r="P15" s="1582">
        <v>656</v>
      </c>
    </row>
    <row r="16" spans="1:16" s="1" customFormat="1" ht="20.25" customHeight="1">
      <c r="A16" s="594" t="s">
        <v>2152</v>
      </c>
      <c r="B16" s="617">
        <v>1176</v>
      </c>
      <c r="C16" s="618">
        <v>623</v>
      </c>
      <c r="D16" s="619">
        <v>553</v>
      </c>
      <c r="E16" s="598" t="s">
        <v>916</v>
      </c>
      <c r="F16" s="617">
        <v>1313</v>
      </c>
      <c r="G16" s="618">
        <v>634</v>
      </c>
      <c r="H16" s="619">
        <v>679</v>
      </c>
      <c r="I16" s="594" t="s">
        <v>1918</v>
      </c>
      <c r="J16" s="617">
        <v>1752</v>
      </c>
      <c r="K16" s="618">
        <v>767</v>
      </c>
      <c r="L16" s="619">
        <v>985</v>
      </c>
      <c r="M16" s="598" t="s">
        <v>917</v>
      </c>
      <c r="N16" s="617">
        <v>939</v>
      </c>
      <c r="O16" s="618">
        <v>388</v>
      </c>
      <c r="P16" s="619">
        <v>551</v>
      </c>
    </row>
    <row r="17" spans="1:16" s="1" customFormat="1" ht="20.25" customHeight="1">
      <c r="A17" s="594" t="s">
        <v>2153</v>
      </c>
      <c r="B17" s="617">
        <v>1123</v>
      </c>
      <c r="C17" s="618">
        <v>560</v>
      </c>
      <c r="D17" s="619">
        <v>563</v>
      </c>
      <c r="E17" s="598" t="s">
        <v>918</v>
      </c>
      <c r="F17" s="617">
        <v>1386</v>
      </c>
      <c r="G17" s="618">
        <v>660</v>
      </c>
      <c r="H17" s="619">
        <v>726</v>
      </c>
      <c r="I17" s="594" t="s">
        <v>1919</v>
      </c>
      <c r="J17" s="617">
        <v>1707</v>
      </c>
      <c r="K17" s="618">
        <v>832</v>
      </c>
      <c r="L17" s="619">
        <v>875</v>
      </c>
      <c r="M17" s="598" t="s">
        <v>919</v>
      </c>
      <c r="N17" s="617">
        <v>915</v>
      </c>
      <c r="O17" s="618">
        <v>339</v>
      </c>
      <c r="P17" s="619">
        <v>576</v>
      </c>
    </row>
    <row r="18" spans="1:16" s="1" customFormat="1" ht="20.25" customHeight="1">
      <c r="A18" s="594" t="s">
        <v>2154</v>
      </c>
      <c r="B18" s="617">
        <v>1244</v>
      </c>
      <c r="C18" s="618">
        <v>653</v>
      </c>
      <c r="D18" s="619">
        <v>591</v>
      </c>
      <c r="E18" s="598" t="s">
        <v>920</v>
      </c>
      <c r="F18" s="617">
        <v>1441</v>
      </c>
      <c r="G18" s="618">
        <v>661</v>
      </c>
      <c r="H18" s="619">
        <v>780</v>
      </c>
      <c r="I18" s="594" t="s">
        <v>1920</v>
      </c>
      <c r="J18" s="617">
        <v>1664</v>
      </c>
      <c r="K18" s="618">
        <v>807</v>
      </c>
      <c r="L18" s="619">
        <v>857</v>
      </c>
      <c r="M18" s="598" t="s">
        <v>921</v>
      </c>
      <c r="N18" s="617">
        <v>926</v>
      </c>
      <c r="O18" s="618">
        <v>355</v>
      </c>
      <c r="P18" s="619">
        <v>571</v>
      </c>
    </row>
    <row r="19" spans="1:16" s="1" customFormat="1" ht="20.25" customHeight="1">
      <c r="A19" s="1564" t="s">
        <v>2155</v>
      </c>
      <c r="B19" s="1584">
        <v>1215</v>
      </c>
      <c r="C19" s="1585">
        <v>623</v>
      </c>
      <c r="D19" s="1586">
        <v>592</v>
      </c>
      <c r="E19" s="1568" t="s">
        <v>922</v>
      </c>
      <c r="F19" s="1584">
        <v>1410</v>
      </c>
      <c r="G19" s="1585">
        <v>680</v>
      </c>
      <c r="H19" s="1586">
        <v>730</v>
      </c>
      <c r="I19" s="1564" t="s">
        <v>1921</v>
      </c>
      <c r="J19" s="1584">
        <v>1674</v>
      </c>
      <c r="K19" s="1585">
        <v>781</v>
      </c>
      <c r="L19" s="1586">
        <v>893</v>
      </c>
      <c r="M19" s="1568" t="s">
        <v>923</v>
      </c>
      <c r="N19" s="1584">
        <v>887</v>
      </c>
      <c r="O19" s="1585">
        <v>344</v>
      </c>
      <c r="P19" s="1586">
        <v>543</v>
      </c>
    </row>
    <row r="20" spans="1:16" s="1" customFormat="1" ht="20.25" customHeight="1">
      <c r="A20" s="1569"/>
      <c r="B20" s="1576"/>
      <c r="C20" s="1576"/>
      <c r="D20" s="1576"/>
      <c r="E20" s="1545"/>
      <c r="F20" s="1577"/>
      <c r="G20" s="1577"/>
      <c r="H20" s="1577"/>
      <c r="I20" s="1545"/>
      <c r="J20" s="1577"/>
      <c r="K20" s="1577"/>
      <c r="L20" s="1577"/>
      <c r="M20" s="1545"/>
      <c r="N20" s="1577"/>
      <c r="O20" s="1577"/>
      <c r="P20" s="1577"/>
    </row>
    <row r="21" spans="1:16" s="1" customFormat="1" ht="20.25" customHeight="1">
      <c r="A21" s="1572" t="s">
        <v>360</v>
      </c>
      <c r="B21" s="1573">
        <v>6074</v>
      </c>
      <c r="C21" s="1574">
        <v>3041</v>
      </c>
      <c r="D21" s="1575">
        <v>3033</v>
      </c>
      <c r="E21" s="1578" t="s">
        <v>359</v>
      </c>
      <c r="F21" s="1573">
        <v>7882</v>
      </c>
      <c r="G21" s="1574">
        <v>3785</v>
      </c>
      <c r="H21" s="1575">
        <v>4097</v>
      </c>
      <c r="I21" s="1572" t="s">
        <v>358</v>
      </c>
      <c r="J21" s="1573">
        <v>8141</v>
      </c>
      <c r="K21" s="1574">
        <v>3763</v>
      </c>
      <c r="L21" s="1575">
        <v>4378</v>
      </c>
      <c r="M21" s="1578" t="s">
        <v>357</v>
      </c>
      <c r="N21" s="1573">
        <v>3473</v>
      </c>
      <c r="O21" s="1574">
        <v>1201</v>
      </c>
      <c r="P21" s="1575">
        <v>2272</v>
      </c>
    </row>
    <row r="22" spans="1:16" s="1" customFormat="1" ht="20.25" customHeight="1">
      <c r="A22" s="1579" t="s">
        <v>924</v>
      </c>
      <c r="B22" s="1580">
        <v>1193</v>
      </c>
      <c r="C22" s="1581">
        <v>600</v>
      </c>
      <c r="D22" s="1582">
        <v>593</v>
      </c>
      <c r="E22" s="1583" t="s">
        <v>925</v>
      </c>
      <c r="F22" s="1580">
        <v>1544</v>
      </c>
      <c r="G22" s="1581">
        <v>733</v>
      </c>
      <c r="H22" s="1582">
        <v>811</v>
      </c>
      <c r="I22" s="1579" t="s">
        <v>926</v>
      </c>
      <c r="J22" s="1580">
        <v>1630</v>
      </c>
      <c r="K22" s="1581">
        <v>754</v>
      </c>
      <c r="L22" s="1582">
        <v>876</v>
      </c>
      <c r="M22" s="1583" t="s">
        <v>865</v>
      </c>
      <c r="N22" s="1580">
        <v>778</v>
      </c>
      <c r="O22" s="1581">
        <v>287</v>
      </c>
      <c r="P22" s="1582">
        <v>491</v>
      </c>
    </row>
    <row r="23" spans="1:16" s="1" customFormat="1" ht="20.25" customHeight="1">
      <c r="A23" s="594" t="s">
        <v>866</v>
      </c>
      <c r="B23" s="617">
        <v>1166</v>
      </c>
      <c r="C23" s="618">
        <v>585</v>
      </c>
      <c r="D23" s="619">
        <v>581</v>
      </c>
      <c r="E23" s="598" t="s">
        <v>927</v>
      </c>
      <c r="F23" s="617">
        <v>1571</v>
      </c>
      <c r="G23" s="618">
        <v>765</v>
      </c>
      <c r="H23" s="619">
        <v>806</v>
      </c>
      <c r="I23" s="594" t="s">
        <v>2156</v>
      </c>
      <c r="J23" s="617">
        <v>1636</v>
      </c>
      <c r="K23" s="618">
        <v>737</v>
      </c>
      <c r="L23" s="619">
        <v>899</v>
      </c>
      <c r="M23" s="598" t="s">
        <v>868</v>
      </c>
      <c r="N23" s="617">
        <v>785</v>
      </c>
      <c r="O23" s="618">
        <v>299</v>
      </c>
      <c r="P23" s="619">
        <v>486</v>
      </c>
    </row>
    <row r="24" spans="1:16" s="1" customFormat="1" ht="20.25" customHeight="1">
      <c r="A24" s="594" t="s">
        <v>869</v>
      </c>
      <c r="B24" s="617">
        <v>1272</v>
      </c>
      <c r="C24" s="618">
        <v>643</v>
      </c>
      <c r="D24" s="619">
        <v>629</v>
      </c>
      <c r="E24" s="598" t="s">
        <v>928</v>
      </c>
      <c r="F24" s="617">
        <v>1565</v>
      </c>
      <c r="G24" s="618">
        <v>723</v>
      </c>
      <c r="H24" s="619">
        <v>842</v>
      </c>
      <c r="I24" s="594" t="s">
        <v>2157</v>
      </c>
      <c r="J24" s="617">
        <v>1670</v>
      </c>
      <c r="K24" s="618">
        <v>794</v>
      </c>
      <c r="L24" s="619">
        <v>876</v>
      </c>
      <c r="M24" s="598" t="s">
        <v>870</v>
      </c>
      <c r="N24" s="617">
        <v>708</v>
      </c>
      <c r="O24" s="618">
        <v>224</v>
      </c>
      <c r="P24" s="619">
        <v>484</v>
      </c>
    </row>
    <row r="25" spans="1:16" s="1" customFormat="1" ht="20.25" customHeight="1">
      <c r="A25" s="594" t="s">
        <v>871</v>
      </c>
      <c r="B25" s="617">
        <v>1190</v>
      </c>
      <c r="C25" s="618">
        <v>586</v>
      </c>
      <c r="D25" s="619">
        <v>604</v>
      </c>
      <c r="E25" s="598" t="s">
        <v>929</v>
      </c>
      <c r="F25" s="617">
        <v>1607</v>
      </c>
      <c r="G25" s="618">
        <v>784</v>
      </c>
      <c r="H25" s="619">
        <v>823</v>
      </c>
      <c r="I25" s="594" t="s">
        <v>2158</v>
      </c>
      <c r="J25" s="617">
        <v>1551</v>
      </c>
      <c r="K25" s="618">
        <v>712</v>
      </c>
      <c r="L25" s="619">
        <v>839</v>
      </c>
      <c r="M25" s="598" t="s">
        <v>872</v>
      </c>
      <c r="N25" s="617">
        <v>649</v>
      </c>
      <c r="O25" s="618">
        <v>215</v>
      </c>
      <c r="P25" s="619">
        <v>434</v>
      </c>
    </row>
    <row r="26" spans="1:16" s="1" customFormat="1" ht="20.25" customHeight="1">
      <c r="A26" s="1564" t="s">
        <v>873</v>
      </c>
      <c r="B26" s="1584">
        <v>1253</v>
      </c>
      <c r="C26" s="1585">
        <v>627</v>
      </c>
      <c r="D26" s="1586">
        <v>626</v>
      </c>
      <c r="E26" s="1568" t="s">
        <v>930</v>
      </c>
      <c r="F26" s="1584">
        <v>1595</v>
      </c>
      <c r="G26" s="1585">
        <v>780</v>
      </c>
      <c r="H26" s="1586">
        <v>815</v>
      </c>
      <c r="I26" s="1564" t="s">
        <v>2159</v>
      </c>
      <c r="J26" s="1584">
        <v>1654</v>
      </c>
      <c r="K26" s="1585">
        <v>766</v>
      </c>
      <c r="L26" s="1586">
        <v>888</v>
      </c>
      <c r="M26" s="1568" t="s">
        <v>874</v>
      </c>
      <c r="N26" s="1584">
        <v>553</v>
      </c>
      <c r="O26" s="1585">
        <v>176</v>
      </c>
      <c r="P26" s="1586">
        <v>377</v>
      </c>
    </row>
    <row r="27" spans="1:16" s="1" customFormat="1" ht="20.25" customHeight="1">
      <c r="A27" s="1569"/>
      <c r="B27" s="1576"/>
      <c r="C27" s="1576"/>
      <c r="D27" s="1576"/>
      <c r="E27" s="1545"/>
      <c r="F27" s="1577"/>
      <c r="G27" s="1577"/>
      <c r="H27" s="1577"/>
      <c r="I27" s="1545"/>
      <c r="J27" s="1577"/>
      <c r="K27" s="1577"/>
      <c r="L27" s="1577"/>
      <c r="M27" s="1545"/>
      <c r="N27" s="1577"/>
      <c r="O27" s="1577"/>
      <c r="P27" s="1577"/>
    </row>
    <row r="28" spans="1:16" s="1" customFormat="1" ht="20.25" customHeight="1">
      <c r="A28" s="1572" t="s">
        <v>356</v>
      </c>
      <c r="B28" s="1573">
        <v>7176</v>
      </c>
      <c r="C28" s="1574">
        <v>3587</v>
      </c>
      <c r="D28" s="1575">
        <v>3589</v>
      </c>
      <c r="E28" s="1578" t="s">
        <v>355</v>
      </c>
      <c r="F28" s="1573">
        <v>8735</v>
      </c>
      <c r="G28" s="1574">
        <v>4197</v>
      </c>
      <c r="H28" s="1575">
        <v>4538</v>
      </c>
      <c r="I28" s="1572" t="s">
        <v>354</v>
      </c>
      <c r="J28" s="1573">
        <v>9007</v>
      </c>
      <c r="K28" s="1574">
        <v>4136</v>
      </c>
      <c r="L28" s="1575">
        <v>4871</v>
      </c>
      <c r="M28" s="1578" t="s">
        <v>353</v>
      </c>
      <c r="N28" s="1573">
        <v>1608</v>
      </c>
      <c r="O28" s="1574">
        <v>434</v>
      </c>
      <c r="P28" s="1575">
        <v>1174</v>
      </c>
    </row>
    <row r="29" spans="1:16" s="1" customFormat="1" ht="20.25" customHeight="1">
      <c r="A29" s="1579" t="s">
        <v>931</v>
      </c>
      <c r="B29" s="1580">
        <v>1335</v>
      </c>
      <c r="C29" s="1581">
        <v>677</v>
      </c>
      <c r="D29" s="1582">
        <v>658</v>
      </c>
      <c r="E29" s="1583" t="s">
        <v>932</v>
      </c>
      <c r="F29" s="1580">
        <v>1723</v>
      </c>
      <c r="G29" s="1581">
        <v>852</v>
      </c>
      <c r="H29" s="1582">
        <v>871</v>
      </c>
      <c r="I29" s="1579" t="s">
        <v>933</v>
      </c>
      <c r="J29" s="1580">
        <v>1735</v>
      </c>
      <c r="K29" s="1581">
        <v>813</v>
      </c>
      <c r="L29" s="1582">
        <v>922</v>
      </c>
      <c r="M29" s="1583" t="s">
        <v>875</v>
      </c>
      <c r="N29" s="1580">
        <v>421</v>
      </c>
      <c r="O29" s="1581">
        <v>131</v>
      </c>
      <c r="P29" s="1582">
        <v>290</v>
      </c>
    </row>
    <row r="30" spans="1:16" s="1" customFormat="1" ht="20.25" customHeight="1">
      <c r="A30" s="594" t="s">
        <v>934</v>
      </c>
      <c r="B30" s="617">
        <v>1328</v>
      </c>
      <c r="C30" s="618">
        <v>682</v>
      </c>
      <c r="D30" s="619">
        <v>646</v>
      </c>
      <c r="E30" s="598" t="s">
        <v>935</v>
      </c>
      <c r="F30" s="617">
        <v>1744</v>
      </c>
      <c r="G30" s="618">
        <v>839</v>
      </c>
      <c r="H30" s="619">
        <v>905</v>
      </c>
      <c r="I30" s="594" t="s">
        <v>2160</v>
      </c>
      <c r="J30" s="617">
        <v>1668</v>
      </c>
      <c r="K30" s="618">
        <v>769</v>
      </c>
      <c r="L30" s="619">
        <v>899</v>
      </c>
      <c r="M30" s="598" t="s">
        <v>876</v>
      </c>
      <c r="N30" s="617">
        <v>409</v>
      </c>
      <c r="O30" s="618">
        <v>108</v>
      </c>
      <c r="P30" s="619">
        <v>301</v>
      </c>
    </row>
    <row r="31" spans="1:16" s="1" customFormat="1" ht="20.25" customHeight="1">
      <c r="A31" s="594" t="s">
        <v>877</v>
      </c>
      <c r="B31" s="617">
        <v>1422</v>
      </c>
      <c r="C31" s="618">
        <v>740</v>
      </c>
      <c r="D31" s="619">
        <v>682</v>
      </c>
      <c r="E31" s="598" t="s">
        <v>936</v>
      </c>
      <c r="F31" s="617">
        <v>1679</v>
      </c>
      <c r="G31" s="618">
        <v>798</v>
      </c>
      <c r="H31" s="619">
        <v>881</v>
      </c>
      <c r="I31" s="594" t="s">
        <v>2161</v>
      </c>
      <c r="J31" s="617">
        <v>1798</v>
      </c>
      <c r="K31" s="618">
        <v>805</v>
      </c>
      <c r="L31" s="619">
        <v>993</v>
      </c>
      <c r="M31" s="598" t="s">
        <v>879</v>
      </c>
      <c r="N31" s="617">
        <v>351</v>
      </c>
      <c r="O31" s="618">
        <v>80</v>
      </c>
      <c r="P31" s="619">
        <v>271</v>
      </c>
    </row>
    <row r="32" spans="1:16" s="1" customFormat="1" ht="20.25" customHeight="1">
      <c r="A32" s="594" t="s">
        <v>880</v>
      </c>
      <c r="B32" s="617">
        <v>1516</v>
      </c>
      <c r="C32" s="618">
        <v>729</v>
      </c>
      <c r="D32" s="619">
        <v>787</v>
      </c>
      <c r="E32" s="598" t="s">
        <v>937</v>
      </c>
      <c r="F32" s="617">
        <v>1752</v>
      </c>
      <c r="G32" s="618">
        <v>840</v>
      </c>
      <c r="H32" s="619">
        <v>912</v>
      </c>
      <c r="I32" s="594" t="s">
        <v>2162</v>
      </c>
      <c r="J32" s="617">
        <v>1839</v>
      </c>
      <c r="K32" s="618">
        <v>866</v>
      </c>
      <c r="L32" s="619">
        <v>973</v>
      </c>
      <c r="M32" s="598" t="s">
        <v>881</v>
      </c>
      <c r="N32" s="617">
        <v>232</v>
      </c>
      <c r="O32" s="618">
        <v>61</v>
      </c>
      <c r="P32" s="619">
        <v>171</v>
      </c>
    </row>
    <row r="33" spans="1:16" s="1" customFormat="1" ht="20.25" customHeight="1">
      <c r="A33" s="1564" t="s">
        <v>882</v>
      </c>
      <c r="B33" s="1584">
        <v>1575</v>
      </c>
      <c r="C33" s="1585">
        <v>759</v>
      </c>
      <c r="D33" s="1586">
        <v>816</v>
      </c>
      <c r="E33" s="1568" t="s">
        <v>938</v>
      </c>
      <c r="F33" s="1584">
        <v>1837</v>
      </c>
      <c r="G33" s="1585">
        <v>868</v>
      </c>
      <c r="H33" s="1586">
        <v>969</v>
      </c>
      <c r="I33" s="1564" t="s">
        <v>2163</v>
      </c>
      <c r="J33" s="1584">
        <v>1967</v>
      </c>
      <c r="K33" s="1585">
        <v>883</v>
      </c>
      <c r="L33" s="1586">
        <v>1084</v>
      </c>
      <c r="M33" s="1568" t="s">
        <v>883</v>
      </c>
      <c r="N33" s="1584">
        <v>195</v>
      </c>
      <c r="O33" s="1585">
        <v>54</v>
      </c>
      <c r="P33" s="1586">
        <v>141</v>
      </c>
    </row>
    <row r="34" spans="1:16" s="1" customFormat="1" ht="20.25" customHeight="1">
      <c r="A34" s="1569"/>
      <c r="B34" s="1576"/>
      <c r="C34" s="1576"/>
      <c r="D34" s="1576"/>
      <c r="E34" s="1545"/>
      <c r="F34" s="1577"/>
      <c r="G34" s="1577"/>
      <c r="H34" s="1577"/>
      <c r="I34" s="1545"/>
      <c r="J34" s="1577"/>
      <c r="K34" s="1577"/>
      <c r="L34" s="1577"/>
      <c r="M34" s="1545"/>
      <c r="N34" s="1577"/>
      <c r="O34" s="1577"/>
      <c r="P34" s="1577"/>
    </row>
    <row r="35" spans="1:16" s="1" customFormat="1" ht="20.25" customHeight="1">
      <c r="A35" s="1572" t="s">
        <v>352</v>
      </c>
      <c r="B35" s="1573">
        <v>7604</v>
      </c>
      <c r="C35" s="1574">
        <v>3802</v>
      </c>
      <c r="D35" s="1575">
        <v>3802</v>
      </c>
      <c r="E35" s="1578" t="s">
        <v>351</v>
      </c>
      <c r="F35" s="1573">
        <v>9793</v>
      </c>
      <c r="G35" s="1574">
        <v>4671</v>
      </c>
      <c r="H35" s="1575">
        <v>5122</v>
      </c>
      <c r="I35" s="1572" t="s">
        <v>350</v>
      </c>
      <c r="J35" s="1573">
        <v>8722</v>
      </c>
      <c r="K35" s="1574">
        <v>3931</v>
      </c>
      <c r="L35" s="1575">
        <v>4791</v>
      </c>
      <c r="M35" s="1578" t="s">
        <v>349</v>
      </c>
      <c r="N35" s="1573">
        <v>424</v>
      </c>
      <c r="O35" s="1574">
        <v>83</v>
      </c>
      <c r="P35" s="1575">
        <v>341</v>
      </c>
    </row>
    <row r="36" spans="1:16" s="1" customFormat="1" ht="20.25" customHeight="1">
      <c r="A36" s="1579" t="s">
        <v>2164</v>
      </c>
      <c r="B36" s="1580">
        <v>1678</v>
      </c>
      <c r="C36" s="1581">
        <v>846</v>
      </c>
      <c r="D36" s="1582">
        <v>832</v>
      </c>
      <c r="E36" s="1583" t="s">
        <v>939</v>
      </c>
      <c r="F36" s="1580">
        <v>1911</v>
      </c>
      <c r="G36" s="1581">
        <v>956</v>
      </c>
      <c r="H36" s="1582">
        <v>955</v>
      </c>
      <c r="I36" s="1579" t="s">
        <v>940</v>
      </c>
      <c r="J36" s="1580">
        <v>1931</v>
      </c>
      <c r="K36" s="1581">
        <v>871</v>
      </c>
      <c r="L36" s="1582">
        <v>1060</v>
      </c>
      <c r="M36" s="1583" t="s">
        <v>884</v>
      </c>
      <c r="N36" s="1580">
        <v>156</v>
      </c>
      <c r="O36" s="1581">
        <v>36</v>
      </c>
      <c r="P36" s="1582">
        <v>120</v>
      </c>
    </row>
    <row r="37" spans="1:16" s="1" customFormat="1" ht="20.25" customHeight="1">
      <c r="A37" s="594" t="s">
        <v>2165</v>
      </c>
      <c r="B37" s="617">
        <v>1610</v>
      </c>
      <c r="C37" s="618">
        <v>797</v>
      </c>
      <c r="D37" s="619">
        <v>813</v>
      </c>
      <c r="E37" s="598" t="s">
        <v>941</v>
      </c>
      <c r="F37" s="617">
        <v>1954</v>
      </c>
      <c r="G37" s="618">
        <v>941</v>
      </c>
      <c r="H37" s="619">
        <v>1013</v>
      </c>
      <c r="I37" s="594" t="s">
        <v>2166</v>
      </c>
      <c r="J37" s="617">
        <v>2039</v>
      </c>
      <c r="K37" s="618">
        <v>932</v>
      </c>
      <c r="L37" s="619">
        <v>1107</v>
      </c>
      <c r="M37" s="598" t="s">
        <v>885</v>
      </c>
      <c r="N37" s="617">
        <v>100</v>
      </c>
      <c r="O37" s="618">
        <v>14</v>
      </c>
      <c r="P37" s="619">
        <v>86</v>
      </c>
    </row>
    <row r="38" spans="1:16" s="1" customFormat="1" ht="20.25" customHeight="1">
      <c r="A38" s="594" t="s">
        <v>2167</v>
      </c>
      <c r="B38" s="617">
        <v>1462</v>
      </c>
      <c r="C38" s="618">
        <v>718</v>
      </c>
      <c r="D38" s="619">
        <v>744</v>
      </c>
      <c r="E38" s="598" t="s">
        <v>942</v>
      </c>
      <c r="F38" s="617">
        <v>1977</v>
      </c>
      <c r="G38" s="618">
        <v>901</v>
      </c>
      <c r="H38" s="619">
        <v>1076</v>
      </c>
      <c r="I38" s="594" t="s">
        <v>2168</v>
      </c>
      <c r="J38" s="617">
        <v>1917</v>
      </c>
      <c r="K38" s="618">
        <v>860</v>
      </c>
      <c r="L38" s="619">
        <v>1057</v>
      </c>
      <c r="M38" s="598" t="s">
        <v>887</v>
      </c>
      <c r="N38" s="617">
        <v>76</v>
      </c>
      <c r="O38" s="618">
        <v>17</v>
      </c>
      <c r="P38" s="619">
        <v>59</v>
      </c>
    </row>
    <row r="39" spans="1:16" s="1" customFormat="1" ht="20.25" customHeight="1">
      <c r="A39" s="594" t="s">
        <v>2169</v>
      </c>
      <c r="B39" s="617">
        <v>1481</v>
      </c>
      <c r="C39" s="618">
        <v>745</v>
      </c>
      <c r="D39" s="619">
        <v>736</v>
      </c>
      <c r="E39" s="598" t="s">
        <v>943</v>
      </c>
      <c r="F39" s="617">
        <v>1999</v>
      </c>
      <c r="G39" s="618">
        <v>956</v>
      </c>
      <c r="H39" s="619">
        <v>1043</v>
      </c>
      <c r="I39" s="594" t="s">
        <v>2170</v>
      </c>
      <c r="J39" s="617">
        <v>1750</v>
      </c>
      <c r="K39" s="618">
        <v>775</v>
      </c>
      <c r="L39" s="619">
        <v>975</v>
      </c>
      <c r="M39" s="598" t="s">
        <v>888</v>
      </c>
      <c r="N39" s="617">
        <v>57</v>
      </c>
      <c r="O39" s="618">
        <v>9</v>
      </c>
      <c r="P39" s="619">
        <v>48</v>
      </c>
    </row>
    <row r="40" spans="1:16" s="1" customFormat="1" ht="20.25" customHeight="1">
      <c r="A40" s="1564" t="s">
        <v>2171</v>
      </c>
      <c r="B40" s="1584">
        <v>1373</v>
      </c>
      <c r="C40" s="1585">
        <v>696</v>
      </c>
      <c r="D40" s="1586">
        <v>677</v>
      </c>
      <c r="E40" s="1568" t="s">
        <v>944</v>
      </c>
      <c r="F40" s="1584">
        <v>1952</v>
      </c>
      <c r="G40" s="1585">
        <v>917</v>
      </c>
      <c r="H40" s="1586">
        <v>1035</v>
      </c>
      <c r="I40" s="1564" t="s">
        <v>2172</v>
      </c>
      <c r="J40" s="1584">
        <v>1085</v>
      </c>
      <c r="K40" s="1585">
        <v>493</v>
      </c>
      <c r="L40" s="1586">
        <v>592</v>
      </c>
      <c r="M40" s="1568" t="s">
        <v>890</v>
      </c>
      <c r="N40" s="1584">
        <v>35</v>
      </c>
      <c r="O40" s="1585">
        <v>7</v>
      </c>
      <c r="P40" s="1586">
        <v>28</v>
      </c>
    </row>
    <row r="41" spans="1:16" s="1" customFormat="1" ht="20.25" customHeight="1">
      <c r="A41" s="1545"/>
      <c r="B41" s="1577"/>
      <c r="C41" s="1577"/>
      <c r="D41" s="1577"/>
      <c r="E41" s="1569"/>
      <c r="F41" s="1576"/>
      <c r="G41" s="1576"/>
      <c r="H41" s="1576"/>
      <c r="I41" s="1545"/>
      <c r="J41" s="1577"/>
      <c r="K41" s="1577"/>
      <c r="L41" s="1577"/>
      <c r="M41" s="1569"/>
      <c r="N41" s="1576"/>
      <c r="O41" s="1576"/>
      <c r="P41" s="1576"/>
    </row>
    <row r="42" spans="1:16" s="1" customFormat="1" ht="20.25" customHeight="1">
      <c r="A42" s="409"/>
      <c r="B42" s="1608"/>
      <c r="C42" s="1608"/>
      <c r="D42" s="1608"/>
      <c r="E42" s="1588"/>
      <c r="F42" s="1582"/>
      <c r="G42" s="1582"/>
      <c r="H42" s="1582"/>
      <c r="I42" s="700"/>
      <c r="J42" s="1608"/>
      <c r="K42" s="1608"/>
      <c r="L42" s="1609"/>
      <c r="M42" s="1553" t="s">
        <v>891</v>
      </c>
      <c r="N42" s="614">
        <v>63</v>
      </c>
      <c r="O42" s="615">
        <v>3</v>
      </c>
      <c r="P42" s="616">
        <v>60</v>
      </c>
    </row>
    <row r="43" spans="1:16" s="1" customFormat="1" ht="20.25" customHeight="1" thickBot="1">
      <c r="A43" s="703"/>
      <c r="B43" s="620"/>
      <c r="C43" s="620"/>
      <c r="D43" s="620"/>
      <c r="E43" s="1591"/>
      <c r="F43" s="623"/>
      <c r="G43" s="623"/>
      <c r="H43" s="623"/>
      <c r="I43" s="703"/>
      <c r="J43" s="620"/>
      <c r="K43" s="620"/>
      <c r="L43" s="1610"/>
      <c r="M43" s="604" t="s">
        <v>892</v>
      </c>
      <c r="N43" s="621">
        <v>7237</v>
      </c>
      <c r="O43" s="622">
        <v>4022</v>
      </c>
      <c r="P43" s="623">
        <v>3215</v>
      </c>
    </row>
    <row r="44" spans="1:16" s="1" customFormat="1">
      <c r="A44" s="57" t="s">
        <v>1971</v>
      </c>
      <c r="B44" s="171"/>
      <c r="C44" s="171"/>
      <c r="D44" s="171"/>
      <c r="E44" s="171"/>
      <c r="F44" s="57"/>
      <c r="G44" s="57"/>
      <c r="H44" s="57"/>
      <c r="I44" s="57"/>
      <c r="J44" s="171"/>
      <c r="K44" s="171"/>
      <c r="L44" s="171"/>
      <c r="M44" s="171"/>
      <c r="N44" s="57"/>
      <c r="O44" s="57"/>
      <c r="P44" s="171"/>
    </row>
    <row r="45" spans="1:16">
      <c r="F45" s="100"/>
      <c r="G45" s="100"/>
    </row>
  </sheetData>
  <mergeCells count="3">
    <mergeCell ref="O3:P3"/>
    <mergeCell ref="A2:H2"/>
    <mergeCell ref="I2:P2"/>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8:A40 E8:E40 M8:M43 I22:I40 I8:I12 I15:I19"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O25"/>
  <sheetViews>
    <sheetView showGridLines="0" zoomScale="85" zoomScaleNormal="85" workbookViewId="0"/>
  </sheetViews>
  <sheetFormatPr defaultRowHeight="13.5"/>
  <cols>
    <col min="1" max="1" width="13.375" customWidth="1"/>
    <col min="2" max="14" width="12.75" customWidth="1"/>
    <col min="15" max="15" width="0.375" customWidth="1"/>
  </cols>
  <sheetData>
    <row r="1" spans="1:15" ht="30" customHeight="1">
      <c r="A1" s="1"/>
      <c r="B1" s="1"/>
      <c r="C1" s="1"/>
      <c r="D1" s="1"/>
      <c r="E1" s="1"/>
      <c r="F1" s="1"/>
      <c r="G1" s="1"/>
      <c r="H1" s="1"/>
      <c r="I1" s="1"/>
      <c r="J1" s="1"/>
      <c r="K1" s="1"/>
      <c r="L1" s="1"/>
      <c r="M1" s="1"/>
      <c r="N1" s="1"/>
      <c r="O1" s="1"/>
    </row>
    <row r="2" spans="1:15" ht="22.5" customHeight="1">
      <c r="A2" s="1655" t="s">
        <v>2125</v>
      </c>
      <c r="B2" s="1655"/>
      <c r="C2" s="1655"/>
      <c r="D2" s="1655"/>
      <c r="E2" s="1655"/>
      <c r="F2" s="1655"/>
      <c r="G2" s="1655"/>
      <c r="H2" s="1656" t="s">
        <v>2193</v>
      </c>
      <c r="I2" s="1656"/>
      <c r="J2" s="1656"/>
      <c r="K2" s="1656"/>
      <c r="L2" s="1656"/>
      <c r="M2" s="1656"/>
      <c r="N2" s="1656"/>
      <c r="O2" s="1656"/>
    </row>
    <row r="3" spans="1:15" ht="13.5" customHeight="1" thickBot="1">
      <c r="A3" s="1"/>
      <c r="B3" s="1"/>
      <c r="C3" s="1"/>
      <c r="D3" s="1"/>
      <c r="E3" s="1"/>
      <c r="F3" s="1"/>
      <c r="G3" s="1"/>
      <c r="H3" s="1"/>
      <c r="I3" s="1"/>
      <c r="J3" s="1"/>
      <c r="K3" s="1"/>
      <c r="L3" s="1"/>
      <c r="N3" s="98" t="s">
        <v>1902</v>
      </c>
      <c r="O3" s="1"/>
    </row>
    <row r="4" spans="1:15" ht="15" customHeight="1">
      <c r="A4" s="1692" t="s">
        <v>945</v>
      </c>
      <c r="B4" s="1744" t="s">
        <v>396</v>
      </c>
      <c r="C4" s="1745"/>
      <c r="D4" s="1749"/>
      <c r="E4" s="1746" t="s">
        <v>5</v>
      </c>
      <c r="F4" s="1747"/>
      <c r="G4" s="1747"/>
      <c r="H4" s="101"/>
      <c r="I4" s="102"/>
      <c r="J4" s="1744" t="s">
        <v>6</v>
      </c>
      <c r="K4" s="1745"/>
      <c r="L4" s="1745"/>
      <c r="M4" s="1745"/>
      <c r="N4" s="1745"/>
      <c r="O4" s="1"/>
    </row>
    <row r="5" spans="1:15" ht="15" customHeight="1">
      <c r="A5" s="1748"/>
      <c r="B5" s="103" t="s">
        <v>395</v>
      </c>
      <c r="C5" s="104" t="s">
        <v>5</v>
      </c>
      <c r="D5" s="47" t="s">
        <v>6</v>
      </c>
      <c r="E5" s="105" t="s">
        <v>393</v>
      </c>
      <c r="F5" s="106" t="s">
        <v>392</v>
      </c>
      <c r="G5" s="107" t="s">
        <v>391</v>
      </c>
      <c r="H5" s="108" t="s">
        <v>390</v>
      </c>
      <c r="I5" s="47" t="s">
        <v>394</v>
      </c>
      <c r="J5" s="105" t="s">
        <v>393</v>
      </c>
      <c r="K5" s="106" t="s">
        <v>392</v>
      </c>
      <c r="L5" s="106" t="s">
        <v>391</v>
      </c>
      <c r="M5" s="106" t="s">
        <v>390</v>
      </c>
      <c r="N5" s="107" t="s">
        <v>946</v>
      </c>
      <c r="O5" s="1"/>
    </row>
    <row r="6" spans="1:15" ht="15" customHeight="1">
      <c r="A6" s="109" t="s">
        <v>947</v>
      </c>
      <c r="B6" s="110">
        <v>193944</v>
      </c>
      <c r="C6" s="111">
        <v>89633</v>
      </c>
      <c r="D6" s="112">
        <v>104311</v>
      </c>
      <c r="E6" s="110">
        <v>27723</v>
      </c>
      <c r="F6" s="113">
        <v>53399</v>
      </c>
      <c r="G6" s="112">
        <v>3044</v>
      </c>
      <c r="H6" s="114">
        <v>4224</v>
      </c>
      <c r="I6" s="112">
        <v>1243</v>
      </c>
      <c r="J6" s="110">
        <v>25275</v>
      </c>
      <c r="K6" s="113">
        <v>53667</v>
      </c>
      <c r="L6" s="113">
        <v>15508</v>
      </c>
      <c r="M6" s="113">
        <v>8264</v>
      </c>
      <c r="N6" s="112">
        <v>1597</v>
      </c>
      <c r="O6" s="1"/>
    </row>
    <row r="7" spans="1:15" ht="15" customHeight="1">
      <c r="A7" s="107" t="s">
        <v>389</v>
      </c>
      <c r="B7" s="115">
        <v>11632</v>
      </c>
      <c r="C7" s="116">
        <v>5887</v>
      </c>
      <c r="D7" s="117">
        <v>5745</v>
      </c>
      <c r="E7" s="115">
        <v>5872</v>
      </c>
      <c r="F7" s="118">
        <v>8</v>
      </c>
      <c r="G7" s="117">
        <v>0</v>
      </c>
      <c r="H7" s="119">
        <v>0</v>
      </c>
      <c r="I7" s="117">
        <v>7</v>
      </c>
      <c r="J7" s="115">
        <v>5720</v>
      </c>
      <c r="K7" s="118">
        <v>14</v>
      </c>
      <c r="L7" s="118">
        <v>0</v>
      </c>
      <c r="M7" s="118">
        <v>0</v>
      </c>
      <c r="N7" s="117">
        <v>11</v>
      </c>
      <c r="O7" s="1"/>
    </row>
    <row r="8" spans="1:15" ht="15" customHeight="1">
      <c r="A8" s="107" t="s">
        <v>388</v>
      </c>
      <c r="B8" s="115">
        <v>10884</v>
      </c>
      <c r="C8" s="116">
        <v>5373</v>
      </c>
      <c r="D8" s="117">
        <v>5511</v>
      </c>
      <c r="E8" s="115">
        <v>5026</v>
      </c>
      <c r="F8" s="118">
        <v>220</v>
      </c>
      <c r="G8" s="117">
        <v>0</v>
      </c>
      <c r="H8" s="119">
        <v>17</v>
      </c>
      <c r="I8" s="117">
        <v>110</v>
      </c>
      <c r="J8" s="115">
        <v>5052</v>
      </c>
      <c r="K8" s="118">
        <v>342</v>
      </c>
      <c r="L8" s="118">
        <v>2</v>
      </c>
      <c r="M8" s="118">
        <v>39</v>
      </c>
      <c r="N8" s="117">
        <v>76</v>
      </c>
      <c r="O8" s="1"/>
    </row>
    <row r="9" spans="1:15" ht="15" customHeight="1">
      <c r="A9" s="107" t="s">
        <v>387</v>
      </c>
      <c r="B9" s="115">
        <v>9946</v>
      </c>
      <c r="C9" s="118">
        <v>4900</v>
      </c>
      <c r="D9" s="117">
        <v>5046</v>
      </c>
      <c r="E9" s="115">
        <v>3393</v>
      </c>
      <c r="F9" s="118">
        <v>1328</v>
      </c>
      <c r="G9" s="117">
        <v>0</v>
      </c>
      <c r="H9" s="119">
        <v>58</v>
      </c>
      <c r="I9" s="117">
        <v>121</v>
      </c>
      <c r="J9" s="115">
        <v>3104</v>
      </c>
      <c r="K9" s="118">
        <v>1675</v>
      </c>
      <c r="L9" s="118">
        <v>5</v>
      </c>
      <c r="M9" s="118">
        <v>161</v>
      </c>
      <c r="N9" s="117">
        <v>101</v>
      </c>
      <c r="O9" s="1"/>
    </row>
    <row r="10" spans="1:15" ht="15" customHeight="1">
      <c r="A10" s="107" t="s">
        <v>386</v>
      </c>
      <c r="B10" s="115">
        <v>11027</v>
      </c>
      <c r="C10" s="118">
        <v>5347</v>
      </c>
      <c r="D10" s="117">
        <v>5680</v>
      </c>
      <c r="E10" s="115">
        <v>2392</v>
      </c>
      <c r="F10" s="118">
        <v>2727</v>
      </c>
      <c r="G10" s="117">
        <v>1</v>
      </c>
      <c r="H10" s="119">
        <v>134</v>
      </c>
      <c r="I10" s="117">
        <v>93</v>
      </c>
      <c r="J10" s="115">
        <v>1972</v>
      </c>
      <c r="K10" s="118">
        <v>3339</v>
      </c>
      <c r="L10" s="118">
        <v>8</v>
      </c>
      <c r="M10" s="118">
        <v>286</v>
      </c>
      <c r="N10" s="117">
        <v>75</v>
      </c>
      <c r="O10" s="1"/>
    </row>
    <row r="11" spans="1:15" ht="15" customHeight="1">
      <c r="A11" s="107" t="s">
        <v>385</v>
      </c>
      <c r="B11" s="115">
        <v>13181</v>
      </c>
      <c r="C11" s="118">
        <v>6437</v>
      </c>
      <c r="D11" s="117">
        <v>6744</v>
      </c>
      <c r="E11" s="115">
        <v>2041</v>
      </c>
      <c r="F11" s="118">
        <v>4091</v>
      </c>
      <c r="G11" s="117">
        <v>6</v>
      </c>
      <c r="H11" s="119">
        <v>221</v>
      </c>
      <c r="I11" s="117">
        <v>78</v>
      </c>
      <c r="J11" s="115">
        <v>1658</v>
      </c>
      <c r="K11" s="118">
        <v>4494</v>
      </c>
      <c r="L11" s="118">
        <v>14</v>
      </c>
      <c r="M11" s="118">
        <v>503</v>
      </c>
      <c r="N11" s="117">
        <v>75</v>
      </c>
      <c r="O11" s="1"/>
    </row>
    <row r="12" spans="1:15" ht="15" customHeight="1">
      <c r="A12" s="107" t="s">
        <v>384</v>
      </c>
      <c r="B12" s="115">
        <v>14283</v>
      </c>
      <c r="C12" s="118">
        <v>6982</v>
      </c>
      <c r="D12" s="117">
        <v>7301</v>
      </c>
      <c r="E12" s="115">
        <v>1952</v>
      </c>
      <c r="F12" s="118">
        <v>4599</v>
      </c>
      <c r="G12" s="117">
        <v>7</v>
      </c>
      <c r="H12" s="119">
        <v>350</v>
      </c>
      <c r="I12" s="117">
        <v>74</v>
      </c>
      <c r="J12" s="115">
        <v>1502</v>
      </c>
      <c r="K12" s="118">
        <v>4996</v>
      </c>
      <c r="L12" s="118">
        <v>45</v>
      </c>
      <c r="M12" s="118">
        <v>674</v>
      </c>
      <c r="N12" s="117">
        <v>84</v>
      </c>
      <c r="O12" s="1"/>
    </row>
    <row r="13" spans="1:15" ht="15" customHeight="1">
      <c r="A13" s="107" t="s">
        <v>383</v>
      </c>
      <c r="B13" s="115">
        <v>15536</v>
      </c>
      <c r="C13" s="120">
        <v>7558</v>
      </c>
      <c r="D13" s="117">
        <v>7978</v>
      </c>
      <c r="E13" s="115">
        <v>1877</v>
      </c>
      <c r="F13" s="118">
        <v>5066</v>
      </c>
      <c r="G13" s="117">
        <v>37</v>
      </c>
      <c r="H13" s="119">
        <v>454</v>
      </c>
      <c r="I13" s="117">
        <v>124</v>
      </c>
      <c r="J13" s="115">
        <v>1471</v>
      </c>
      <c r="K13" s="118">
        <v>5374</v>
      </c>
      <c r="L13" s="118">
        <v>89</v>
      </c>
      <c r="M13" s="118">
        <v>955</v>
      </c>
      <c r="N13" s="117">
        <v>89</v>
      </c>
      <c r="O13" s="1"/>
    </row>
    <row r="14" spans="1:15" ht="15" customHeight="1">
      <c r="A14" s="107" t="s">
        <v>382</v>
      </c>
      <c r="B14" s="115">
        <v>14226</v>
      </c>
      <c r="C14" s="120">
        <v>6766</v>
      </c>
      <c r="D14" s="117">
        <v>7460</v>
      </c>
      <c r="E14" s="115">
        <v>1568</v>
      </c>
      <c r="F14" s="118">
        <v>4515</v>
      </c>
      <c r="G14" s="117">
        <v>53</v>
      </c>
      <c r="H14" s="119">
        <v>531</v>
      </c>
      <c r="I14" s="117">
        <v>99</v>
      </c>
      <c r="J14" s="115">
        <v>1198</v>
      </c>
      <c r="K14" s="118">
        <v>4977</v>
      </c>
      <c r="L14" s="118">
        <v>165</v>
      </c>
      <c r="M14" s="118">
        <v>1024</v>
      </c>
      <c r="N14" s="117">
        <v>96</v>
      </c>
      <c r="O14" s="1"/>
    </row>
    <row r="15" spans="1:15" ht="15" customHeight="1">
      <c r="A15" s="107" t="s">
        <v>381</v>
      </c>
      <c r="B15" s="115">
        <v>14167</v>
      </c>
      <c r="C15" s="121">
        <v>6721</v>
      </c>
      <c r="D15" s="117">
        <v>7446</v>
      </c>
      <c r="E15" s="115">
        <v>1158</v>
      </c>
      <c r="F15" s="118">
        <v>4853</v>
      </c>
      <c r="G15" s="117">
        <v>80</v>
      </c>
      <c r="H15" s="119">
        <v>550</v>
      </c>
      <c r="I15" s="117">
        <v>80</v>
      </c>
      <c r="J15" s="115">
        <v>953</v>
      </c>
      <c r="K15" s="118">
        <v>5120</v>
      </c>
      <c r="L15" s="118">
        <v>307</v>
      </c>
      <c r="M15" s="118">
        <v>992</v>
      </c>
      <c r="N15" s="117">
        <v>74</v>
      </c>
      <c r="O15" s="1"/>
    </row>
    <row r="16" spans="1:15" ht="15" customHeight="1">
      <c r="A16" s="107" t="s">
        <v>380</v>
      </c>
      <c r="B16" s="115">
        <v>14260</v>
      </c>
      <c r="C16" s="118">
        <v>6724</v>
      </c>
      <c r="D16" s="117">
        <v>7536</v>
      </c>
      <c r="E16" s="115">
        <v>971</v>
      </c>
      <c r="F16" s="118">
        <v>5022</v>
      </c>
      <c r="G16" s="117">
        <v>130</v>
      </c>
      <c r="H16" s="119">
        <v>519</v>
      </c>
      <c r="I16" s="117">
        <v>82</v>
      </c>
      <c r="J16" s="115">
        <v>679</v>
      </c>
      <c r="K16" s="118">
        <v>5350</v>
      </c>
      <c r="L16" s="118">
        <v>561</v>
      </c>
      <c r="M16" s="118">
        <v>865</v>
      </c>
      <c r="N16" s="117">
        <v>81</v>
      </c>
      <c r="O16" s="1"/>
    </row>
    <row r="17" spans="1:15" ht="15" customHeight="1">
      <c r="A17" s="107" t="s">
        <v>379</v>
      </c>
      <c r="B17" s="115">
        <v>15915</v>
      </c>
      <c r="C17" s="118">
        <v>7512</v>
      </c>
      <c r="D17" s="117">
        <v>8403</v>
      </c>
      <c r="E17" s="115">
        <v>805</v>
      </c>
      <c r="F17" s="118">
        <v>5806</v>
      </c>
      <c r="G17" s="117">
        <v>265</v>
      </c>
      <c r="H17" s="119">
        <v>551</v>
      </c>
      <c r="I17" s="117">
        <v>85</v>
      </c>
      <c r="J17" s="115">
        <v>604</v>
      </c>
      <c r="K17" s="118">
        <v>5765</v>
      </c>
      <c r="L17" s="118">
        <v>971</v>
      </c>
      <c r="M17" s="118">
        <v>958</v>
      </c>
      <c r="N17" s="117">
        <v>105</v>
      </c>
      <c r="O17" s="1"/>
    </row>
    <row r="18" spans="1:15" ht="15" customHeight="1">
      <c r="A18" s="107" t="s">
        <v>378</v>
      </c>
      <c r="B18" s="115">
        <v>15533</v>
      </c>
      <c r="C18" s="118">
        <v>7191</v>
      </c>
      <c r="D18" s="117">
        <v>8342</v>
      </c>
      <c r="E18" s="115">
        <v>418</v>
      </c>
      <c r="F18" s="118">
        <v>5812</v>
      </c>
      <c r="G18" s="117">
        <v>388</v>
      </c>
      <c r="H18" s="119">
        <v>459</v>
      </c>
      <c r="I18" s="117">
        <v>114</v>
      </c>
      <c r="J18" s="115">
        <v>477</v>
      </c>
      <c r="K18" s="118">
        <v>5282</v>
      </c>
      <c r="L18" s="118">
        <v>1625</v>
      </c>
      <c r="M18" s="118">
        <v>806</v>
      </c>
      <c r="N18" s="117">
        <v>152</v>
      </c>
      <c r="O18" s="1"/>
    </row>
    <row r="19" spans="1:15" ht="15" customHeight="1">
      <c r="A19" s="107" t="s">
        <v>377</v>
      </c>
      <c r="B19" s="115">
        <v>11730</v>
      </c>
      <c r="C19" s="118">
        <v>4884</v>
      </c>
      <c r="D19" s="117">
        <v>6846</v>
      </c>
      <c r="E19" s="115">
        <v>135</v>
      </c>
      <c r="F19" s="118">
        <v>4003</v>
      </c>
      <c r="G19" s="117">
        <v>483</v>
      </c>
      <c r="H19" s="119">
        <v>209</v>
      </c>
      <c r="I19" s="117">
        <v>54</v>
      </c>
      <c r="J19" s="115">
        <v>329</v>
      </c>
      <c r="K19" s="118">
        <v>3558</v>
      </c>
      <c r="L19" s="118">
        <v>2325</v>
      </c>
      <c r="M19" s="118">
        <v>474</v>
      </c>
      <c r="N19" s="117">
        <v>160</v>
      </c>
      <c r="O19" s="1"/>
    </row>
    <row r="20" spans="1:15" ht="15" customHeight="1">
      <c r="A20" s="107" t="s">
        <v>376</v>
      </c>
      <c r="B20" s="115">
        <v>9420</v>
      </c>
      <c r="C20" s="118">
        <v>3750</v>
      </c>
      <c r="D20" s="117">
        <v>5670</v>
      </c>
      <c r="E20" s="115">
        <v>80</v>
      </c>
      <c r="F20" s="118">
        <v>2966</v>
      </c>
      <c r="G20" s="117">
        <v>528</v>
      </c>
      <c r="H20" s="119">
        <v>121</v>
      </c>
      <c r="I20" s="117">
        <v>55</v>
      </c>
      <c r="J20" s="115">
        <v>229</v>
      </c>
      <c r="K20" s="118">
        <v>2134</v>
      </c>
      <c r="L20" s="118">
        <v>2880</v>
      </c>
      <c r="M20" s="118">
        <v>291</v>
      </c>
      <c r="N20" s="117">
        <v>136</v>
      </c>
      <c r="O20" s="1"/>
    </row>
    <row r="21" spans="1:15" ht="15" customHeight="1">
      <c r="A21" s="107" t="s">
        <v>375</v>
      </c>
      <c r="B21" s="115">
        <v>7231</v>
      </c>
      <c r="C21" s="118">
        <v>2420</v>
      </c>
      <c r="D21" s="117">
        <v>4811</v>
      </c>
      <c r="E21" s="115">
        <v>26</v>
      </c>
      <c r="F21" s="118">
        <v>1752</v>
      </c>
      <c r="G21" s="117">
        <v>560</v>
      </c>
      <c r="H21" s="119">
        <v>40</v>
      </c>
      <c r="I21" s="117">
        <v>42</v>
      </c>
      <c r="J21" s="115">
        <v>183</v>
      </c>
      <c r="K21" s="118">
        <v>973</v>
      </c>
      <c r="L21" s="118">
        <v>3359</v>
      </c>
      <c r="M21" s="118">
        <v>155</v>
      </c>
      <c r="N21" s="117">
        <v>141</v>
      </c>
      <c r="O21" s="1"/>
    </row>
    <row r="22" spans="1:15" ht="15" customHeight="1">
      <c r="A22" s="107" t="s">
        <v>374</v>
      </c>
      <c r="B22" s="115">
        <v>3720</v>
      </c>
      <c r="C22" s="118">
        <v>967</v>
      </c>
      <c r="D22" s="117">
        <v>2753</v>
      </c>
      <c r="E22" s="115">
        <v>8</v>
      </c>
      <c r="F22" s="118">
        <v>546</v>
      </c>
      <c r="G22" s="117">
        <v>381</v>
      </c>
      <c r="H22" s="119">
        <v>10</v>
      </c>
      <c r="I22" s="117">
        <v>22</v>
      </c>
      <c r="J22" s="115">
        <v>106</v>
      </c>
      <c r="K22" s="118">
        <v>240</v>
      </c>
      <c r="L22" s="118">
        <v>2247</v>
      </c>
      <c r="M22" s="118">
        <v>61</v>
      </c>
      <c r="N22" s="117">
        <v>99</v>
      </c>
      <c r="O22" s="1"/>
    </row>
    <row r="23" spans="1:15" ht="15" customHeight="1">
      <c r="A23" s="107" t="s">
        <v>373</v>
      </c>
      <c r="B23" s="115">
        <v>1066</v>
      </c>
      <c r="C23" s="118">
        <v>193</v>
      </c>
      <c r="D23" s="117">
        <v>873</v>
      </c>
      <c r="E23" s="115">
        <v>1</v>
      </c>
      <c r="F23" s="118">
        <v>82</v>
      </c>
      <c r="G23" s="117">
        <v>108</v>
      </c>
      <c r="H23" s="119">
        <v>0</v>
      </c>
      <c r="I23" s="117">
        <v>2</v>
      </c>
      <c r="J23" s="115">
        <v>33</v>
      </c>
      <c r="K23" s="118">
        <v>31</v>
      </c>
      <c r="L23" s="118">
        <v>752</v>
      </c>
      <c r="M23" s="118">
        <v>19</v>
      </c>
      <c r="N23" s="117">
        <v>38</v>
      </c>
      <c r="O23" s="1"/>
    </row>
    <row r="24" spans="1:15" ht="15" customHeight="1" thickBot="1">
      <c r="A24" s="122" t="s">
        <v>315</v>
      </c>
      <c r="B24" s="123">
        <v>187</v>
      </c>
      <c r="C24" s="124">
        <v>21</v>
      </c>
      <c r="D24" s="125">
        <v>166</v>
      </c>
      <c r="E24" s="123">
        <v>0</v>
      </c>
      <c r="F24" s="124">
        <v>3</v>
      </c>
      <c r="G24" s="125">
        <v>17</v>
      </c>
      <c r="H24" s="126">
        <v>0</v>
      </c>
      <c r="I24" s="125">
        <v>1</v>
      </c>
      <c r="J24" s="123">
        <v>5</v>
      </c>
      <c r="K24" s="124">
        <v>3</v>
      </c>
      <c r="L24" s="124">
        <v>153</v>
      </c>
      <c r="M24" s="124">
        <v>1</v>
      </c>
      <c r="N24" s="125">
        <v>4</v>
      </c>
      <c r="O24" s="1"/>
    </row>
    <row r="25" spans="1:15">
      <c r="A25" s="1" t="s">
        <v>1973</v>
      </c>
      <c r="B25" s="1"/>
      <c r="C25" s="1"/>
      <c r="D25" s="1"/>
      <c r="E25" s="1"/>
      <c r="F25" s="1"/>
      <c r="G25" s="1"/>
      <c r="H25" s="1"/>
      <c r="I25" s="1"/>
      <c r="J25" s="1"/>
      <c r="K25" s="1"/>
      <c r="L25" s="1"/>
      <c r="M25" s="1"/>
      <c r="N25" s="1"/>
      <c r="O25" s="1"/>
    </row>
  </sheetData>
  <mergeCells count="6">
    <mergeCell ref="J4:N4"/>
    <mergeCell ref="E4:G4"/>
    <mergeCell ref="A2:G2"/>
    <mergeCell ref="A4:A5"/>
    <mergeCell ref="B4:D4"/>
    <mergeCell ref="H2:O2"/>
  </mergeCells>
  <phoneticPr fontId="7"/>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11"/>
  <sheetViews>
    <sheetView showGridLines="0" workbookViewId="0"/>
  </sheetViews>
  <sheetFormatPr defaultColWidth="9" defaultRowHeight="12"/>
  <cols>
    <col min="1" max="1" width="8.625" style="43" customWidth="1"/>
    <col min="2" max="14" width="8.25" style="43" customWidth="1"/>
    <col min="15" max="16384" width="9" style="43"/>
  </cols>
  <sheetData>
    <row r="1" spans="1:13" ht="30" customHeight="1"/>
    <row r="2" spans="1:13" ht="22.5" customHeight="1">
      <c r="A2" s="1757" t="s">
        <v>2020</v>
      </c>
      <c r="B2" s="1757"/>
      <c r="C2" s="1757"/>
      <c r="D2" s="1757"/>
      <c r="E2" s="1757"/>
      <c r="F2" s="1757"/>
      <c r="G2" s="1757"/>
      <c r="H2" s="1757"/>
      <c r="I2" s="1757"/>
      <c r="J2" s="1757"/>
      <c r="K2" s="1757"/>
      <c r="L2" s="1757"/>
      <c r="M2" s="1757"/>
    </row>
    <row r="3" spans="1:13" ht="13.5" customHeight="1" thickBot="1">
      <c r="A3" s="280"/>
      <c r="B3" s="280"/>
      <c r="C3" s="280"/>
      <c r="D3" s="280"/>
      <c r="E3" s="280"/>
      <c r="F3" s="280"/>
      <c r="G3" s="280"/>
      <c r="H3" s="280"/>
      <c r="I3" s="280"/>
      <c r="J3" s="280"/>
      <c r="K3" s="280"/>
      <c r="L3" s="280"/>
      <c r="M3" s="281" t="s">
        <v>1924</v>
      </c>
    </row>
    <row r="4" spans="1:13" ht="15.75" customHeight="1">
      <c r="A4" s="1750" t="s">
        <v>404</v>
      </c>
      <c r="B4" s="1752" t="s">
        <v>403</v>
      </c>
      <c r="C4" s="1753"/>
      <c r="D4" s="1753"/>
      <c r="E4" s="1753"/>
      <c r="F4" s="1753"/>
      <c r="G4" s="1754"/>
      <c r="H4" s="1755" t="s">
        <v>402</v>
      </c>
      <c r="I4" s="1756"/>
      <c r="J4" s="1756"/>
      <c r="K4" s="1756"/>
      <c r="L4" s="1756"/>
      <c r="M4" s="1756"/>
    </row>
    <row r="5" spans="1:13" s="54" customFormat="1" ht="45" customHeight="1">
      <c r="A5" s="1751"/>
      <c r="B5" s="282" t="s">
        <v>266</v>
      </c>
      <c r="C5" s="282" t="s">
        <v>1487</v>
      </c>
      <c r="D5" s="283" t="s">
        <v>401</v>
      </c>
      <c r="E5" s="283" t="s">
        <v>400</v>
      </c>
      <c r="F5" s="283" t="s">
        <v>399</v>
      </c>
      <c r="G5" s="284" t="s">
        <v>1488</v>
      </c>
      <c r="H5" s="282" t="s">
        <v>266</v>
      </c>
      <c r="I5" s="282" t="s">
        <v>398</v>
      </c>
      <c r="J5" s="282" t="s">
        <v>1489</v>
      </c>
      <c r="K5" s="1043" t="s">
        <v>1955</v>
      </c>
      <c r="L5" s="282" t="s">
        <v>397</v>
      </c>
      <c r="M5" s="285" t="s">
        <v>1488</v>
      </c>
    </row>
    <row r="6" spans="1:13" ht="25.5" customHeight="1">
      <c r="A6" s="286" t="s">
        <v>266</v>
      </c>
      <c r="B6" s="1034">
        <v>33308</v>
      </c>
      <c r="C6" s="1034">
        <v>19038</v>
      </c>
      <c r="D6" s="1034">
        <v>7084</v>
      </c>
      <c r="E6" s="1034">
        <v>1414</v>
      </c>
      <c r="F6" s="1034">
        <v>5751</v>
      </c>
      <c r="G6" s="1035">
        <v>21</v>
      </c>
      <c r="H6" s="1034">
        <v>12279</v>
      </c>
      <c r="I6" s="1034">
        <v>1629</v>
      </c>
      <c r="J6" s="1034">
        <v>4073</v>
      </c>
      <c r="K6" s="1034">
        <v>2903</v>
      </c>
      <c r="L6" s="1034">
        <v>3674</v>
      </c>
      <c r="M6" s="1036" t="s">
        <v>447</v>
      </c>
    </row>
    <row r="7" spans="1:13" ht="25.5" customHeight="1">
      <c r="A7" s="287" t="s">
        <v>257</v>
      </c>
      <c r="B7" s="1034">
        <v>16956</v>
      </c>
      <c r="C7" s="1037">
        <v>9717</v>
      </c>
      <c r="D7" s="1037">
        <v>3686</v>
      </c>
      <c r="E7" s="1038">
        <v>450</v>
      </c>
      <c r="F7" s="1037">
        <v>3091</v>
      </c>
      <c r="G7" s="1035">
        <v>12</v>
      </c>
      <c r="H7" s="1034">
        <v>6261</v>
      </c>
      <c r="I7" s="1037">
        <v>821</v>
      </c>
      <c r="J7" s="1037">
        <v>2086</v>
      </c>
      <c r="K7" s="1034">
        <v>1473</v>
      </c>
      <c r="L7" s="1034">
        <v>1881</v>
      </c>
      <c r="M7" s="1039" t="s">
        <v>447</v>
      </c>
    </row>
    <row r="8" spans="1:13" ht="25.5" customHeight="1" thickBot="1">
      <c r="A8" s="288" t="s">
        <v>256</v>
      </c>
      <c r="B8" s="1040">
        <v>16352</v>
      </c>
      <c r="C8" s="1040">
        <v>6136</v>
      </c>
      <c r="D8" s="1040">
        <v>3398</v>
      </c>
      <c r="E8" s="1040">
        <v>964</v>
      </c>
      <c r="F8" s="1040">
        <v>2660</v>
      </c>
      <c r="G8" s="1041">
        <v>9</v>
      </c>
      <c r="H8" s="1040">
        <v>6018</v>
      </c>
      <c r="I8" s="1040">
        <v>808</v>
      </c>
      <c r="J8" s="1040">
        <v>1987</v>
      </c>
      <c r="K8" s="1040">
        <v>1430</v>
      </c>
      <c r="L8" s="1040">
        <v>1793</v>
      </c>
      <c r="M8" s="1042" t="s">
        <v>447</v>
      </c>
    </row>
    <row r="9" spans="1:13" ht="13.5" customHeight="1">
      <c r="A9" s="289" t="s">
        <v>1974</v>
      </c>
      <c r="B9" s="290"/>
      <c r="C9" s="290"/>
      <c r="D9" s="290"/>
      <c r="E9" s="290"/>
      <c r="F9" s="290"/>
      <c r="G9" s="290"/>
      <c r="H9" s="290"/>
      <c r="I9" s="290"/>
      <c r="J9" s="290"/>
      <c r="K9" s="290"/>
      <c r="L9" s="290"/>
      <c r="M9" s="290"/>
    </row>
    <row r="10" spans="1:13" ht="13.5" customHeight="1">
      <c r="A10" s="291" t="s">
        <v>1790</v>
      </c>
      <c r="B10" s="292"/>
      <c r="C10" s="292"/>
      <c r="D10" s="292"/>
      <c r="E10" s="292"/>
      <c r="F10" s="292"/>
      <c r="G10" s="292"/>
      <c r="H10" s="292"/>
      <c r="I10" s="292"/>
      <c r="J10" s="292"/>
      <c r="K10" s="292"/>
      <c r="L10" s="292"/>
      <c r="M10" s="292"/>
    </row>
    <row r="11" spans="1:13" ht="13.5" customHeight="1">
      <c r="A11" s="291" t="s">
        <v>1791</v>
      </c>
      <c r="B11" s="292"/>
      <c r="C11" s="292"/>
      <c r="D11" s="292"/>
      <c r="E11" s="292"/>
      <c r="F11" s="292"/>
      <c r="G11" s="292"/>
      <c r="H11" s="292"/>
      <c r="I11" s="292"/>
      <c r="J11" s="292"/>
      <c r="K11" s="292"/>
      <c r="L11" s="292"/>
      <c r="M11" s="292"/>
    </row>
  </sheetData>
  <mergeCells count="4">
    <mergeCell ref="A4:A5"/>
    <mergeCell ref="B4:G4"/>
    <mergeCell ref="H4:M4"/>
    <mergeCell ref="A2:M2"/>
  </mergeCells>
  <phoneticPr fontId="7"/>
  <pageMargins left="0.78700000000000003" right="0.78700000000000003" top="0.98399999999999999" bottom="0.98399999999999999" header="0.51200000000000001" footer="0.51200000000000001"/>
  <pageSetup paperSize="9" scale="8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M22"/>
  <sheetViews>
    <sheetView showGridLines="0" workbookViewId="0"/>
  </sheetViews>
  <sheetFormatPr defaultColWidth="9" defaultRowHeight="13.5"/>
  <cols>
    <col min="1" max="1" width="24.125" style="173" customWidth="1"/>
    <col min="2" max="2" width="7.75" style="173" customWidth="1"/>
    <col min="3" max="4" width="7.375" style="173" customWidth="1"/>
    <col min="5" max="5" width="7.75" style="173" customWidth="1"/>
    <col min="6" max="7" width="7.375" style="173" customWidth="1"/>
    <col min="8" max="8" width="7.75" style="173" customWidth="1"/>
    <col min="9" max="10" width="7.375" style="173" customWidth="1"/>
    <col min="11" max="11" width="7.75" style="173" customWidth="1"/>
    <col min="12" max="13" width="7.375" style="173" customWidth="1"/>
    <col min="14" max="16384" width="9" style="173"/>
  </cols>
  <sheetData>
    <row r="1" spans="1:13" ht="30" customHeight="1">
      <c r="A1" s="44"/>
      <c r="B1" s="172"/>
      <c r="E1" s="44"/>
      <c r="F1" s="172"/>
      <c r="G1" s="172"/>
      <c r="H1" s="44"/>
      <c r="I1" s="44"/>
      <c r="J1" s="44"/>
      <c r="K1" s="44"/>
      <c r="L1" s="44"/>
      <c r="M1" s="44"/>
    </row>
    <row r="2" spans="1:13" ht="22.5" customHeight="1">
      <c r="A2" s="1758" t="s">
        <v>2182</v>
      </c>
      <c r="B2" s="1758"/>
      <c r="C2" s="1758"/>
      <c r="D2" s="1758"/>
      <c r="E2" s="1758"/>
      <c r="F2" s="1758"/>
      <c r="G2" s="1758"/>
      <c r="H2" s="1758"/>
      <c r="I2" s="1758"/>
      <c r="J2" s="1758"/>
      <c r="K2" s="1758"/>
      <c r="L2" s="1758"/>
      <c r="M2" s="1758"/>
    </row>
    <row r="3" spans="1:13" s="12" customFormat="1" ht="13.5" customHeight="1" thickBot="1">
      <c r="A3" s="55"/>
      <c r="B3" s="160"/>
      <c r="E3" s="55"/>
      <c r="F3" s="160"/>
      <c r="G3" s="160"/>
      <c r="H3" s="55"/>
      <c r="I3" s="55"/>
      <c r="J3" s="56"/>
      <c r="K3" s="55"/>
      <c r="L3" s="55"/>
      <c r="M3" s="303" t="s">
        <v>313</v>
      </c>
    </row>
    <row r="4" spans="1:13" s="12" customFormat="1" ht="24" customHeight="1">
      <c r="A4" s="1759" t="s">
        <v>414</v>
      </c>
      <c r="B4" s="1730" t="s">
        <v>413</v>
      </c>
      <c r="C4" s="1676"/>
      <c r="D4" s="1741"/>
      <c r="E4" s="1730" t="s">
        <v>412</v>
      </c>
      <c r="F4" s="1676"/>
      <c r="G4" s="1741"/>
      <c r="H4" s="1730" t="s">
        <v>948</v>
      </c>
      <c r="I4" s="1676"/>
      <c r="J4" s="1741"/>
      <c r="K4" s="1730" t="s">
        <v>1891</v>
      </c>
      <c r="L4" s="1676"/>
      <c r="M4" s="1676"/>
    </row>
    <row r="5" spans="1:13" s="155" customFormat="1" ht="24" customHeight="1">
      <c r="A5" s="1760"/>
      <c r="B5" s="293" t="s">
        <v>411</v>
      </c>
      <c r="C5" s="294" t="s">
        <v>118</v>
      </c>
      <c r="D5" s="985" t="s">
        <v>949</v>
      </c>
      <c r="E5" s="293" t="s">
        <v>411</v>
      </c>
      <c r="F5" s="294" t="s">
        <v>118</v>
      </c>
      <c r="G5" s="986" t="s">
        <v>949</v>
      </c>
      <c r="H5" s="293" t="s">
        <v>411</v>
      </c>
      <c r="I5" s="294" t="s">
        <v>118</v>
      </c>
      <c r="J5" s="985" t="s">
        <v>949</v>
      </c>
      <c r="K5" s="293" t="s">
        <v>411</v>
      </c>
      <c r="L5" s="294" t="s">
        <v>118</v>
      </c>
      <c r="M5" s="985" t="s">
        <v>949</v>
      </c>
    </row>
    <row r="6" spans="1:13" ht="24" customHeight="1">
      <c r="A6" s="985" t="s">
        <v>410</v>
      </c>
      <c r="B6" s="295">
        <v>1031</v>
      </c>
      <c r="C6" s="296">
        <v>459</v>
      </c>
      <c r="D6" s="297">
        <v>572</v>
      </c>
      <c r="E6" s="295">
        <v>1144</v>
      </c>
      <c r="F6" s="296">
        <v>489</v>
      </c>
      <c r="G6" s="298">
        <v>655</v>
      </c>
      <c r="H6" s="295">
        <v>1130</v>
      </c>
      <c r="I6" s="296">
        <v>467</v>
      </c>
      <c r="J6" s="297">
        <v>663</v>
      </c>
      <c r="K6" s="295">
        <v>1425</v>
      </c>
      <c r="L6" s="296">
        <v>628</v>
      </c>
      <c r="M6" s="297">
        <v>797</v>
      </c>
    </row>
    <row r="7" spans="1:13" ht="24" customHeight="1">
      <c r="A7" s="985" t="s">
        <v>1516</v>
      </c>
      <c r="B7" s="295">
        <v>289</v>
      </c>
      <c r="C7" s="296">
        <v>143</v>
      </c>
      <c r="D7" s="297">
        <v>146</v>
      </c>
      <c r="E7" s="295">
        <v>286</v>
      </c>
      <c r="F7" s="296">
        <v>125</v>
      </c>
      <c r="G7" s="298">
        <v>161</v>
      </c>
      <c r="H7" s="295">
        <v>210</v>
      </c>
      <c r="I7" s="296">
        <v>98</v>
      </c>
      <c r="J7" s="297">
        <v>112</v>
      </c>
      <c r="K7" s="295">
        <v>211</v>
      </c>
      <c r="L7" s="296">
        <v>92</v>
      </c>
      <c r="M7" s="297">
        <v>119</v>
      </c>
    </row>
    <row r="8" spans="1:13" ht="24" customHeight="1">
      <c r="A8" s="985" t="s">
        <v>409</v>
      </c>
      <c r="B8" s="295">
        <v>370</v>
      </c>
      <c r="C8" s="296">
        <v>162</v>
      </c>
      <c r="D8" s="297">
        <v>208</v>
      </c>
      <c r="E8" s="295">
        <v>363</v>
      </c>
      <c r="F8" s="296">
        <v>141</v>
      </c>
      <c r="G8" s="298">
        <v>222</v>
      </c>
      <c r="H8" s="295">
        <v>338</v>
      </c>
      <c r="I8" s="296">
        <v>131</v>
      </c>
      <c r="J8" s="297">
        <v>207</v>
      </c>
      <c r="K8" s="295">
        <v>284</v>
      </c>
      <c r="L8" s="296">
        <v>123</v>
      </c>
      <c r="M8" s="297">
        <v>161</v>
      </c>
    </row>
    <row r="9" spans="1:13" ht="24" customHeight="1">
      <c r="A9" s="987" t="s">
        <v>1904</v>
      </c>
      <c r="B9" s="988">
        <v>89</v>
      </c>
      <c r="C9" s="989">
        <v>1</v>
      </c>
      <c r="D9" s="990">
        <v>88</v>
      </c>
      <c r="E9" s="988">
        <v>123</v>
      </c>
      <c r="F9" s="989">
        <v>13</v>
      </c>
      <c r="G9" s="991">
        <v>110</v>
      </c>
      <c r="H9" s="988">
        <v>146</v>
      </c>
      <c r="I9" s="989">
        <v>13</v>
      </c>
      <c r="J9" s="990">
        <v>133</v>
      </c>
      <c r="K9" s="295">
        <v>186</v>
      </c>
      <c r="L9" s="296">
        <v>40</v>
      </c>
      <c r="M9" s="297">
        <v>146</v>
      </c>
    </row>
    <row r="10" spans="1:13" ht="24" customHeight="1">
      <c r="A10" s="987" t="s">
        <v>1905</v>
      </c>
      <c r="B10" s="988">
        <v>9</v>
      </c>
      <c r="C10" s="989">
        <v>4</v>
      </c>
      <c r="D10" s="990">
        <v>5</v>
      </c>
      <c r="E10" s="988">
        <v>9</v>
      </c>
      <c r="F10" s="989">
        <v>3</v>
      </c>
      <c r="G10" s="991">
        <v>6</v>
      </c>
      <c r="H10" s="988">
        <v>30</v>
      </c>
      <c r="I10" s="989">
        <v>13</v>
      </c>
      <c r="J10" s="990">
        <v>17</v>
      </c>
      <c r="K10" s="295">
        <v>22</v>
      </c>
      <c r="L10" s="296">
        <v>11</v>
      </c>
      <c r="M10" s="297">
        <v>11</v>
      </c>
    </row>
    <row r="11" spans="1:13" ht="24" customHeight="1">
      <c r="A11" s="987" t="s">
        <v>1906</v>
      </c>
      <c r="B11" s="988">
        <v>29</v>
      </c>
      <c r="C11" s="989">
        <v>16</v>
      </c>
      <c r="D11" s="990">
        <v>13</v>
      </c>
      <c r="E11" s="988">
        <v>46</v>
      </c>
      <c r="F11" s="989">
        <v>25</v>
      </c>
      <c r="G11" s="991">
        <v>21</v>
      </c>
      <c r="H11" s="988">
        <v>29</v>
      </c>
      <c r="I11" s="989">
        <v>23</v>
      </c>
      <c r="J11" s="990">
        <v>6</v>
      </c>
      <c r="K11" s="295">
        <v>53</v>
      </c>
      <c r="L11" s="296">
        <v>45</v>
      </c>
      <c r="M11" s="297">
        <v>8</v>
      </c>
    </row>
    <row r="12" spans="1:13" ht="24" customHeight="1">
      <c r="A12" s="986" t="s">
        <v>1907</v>
      </c>
      <c r="B12" s="988">
        <v>11</v>
      </c>
      <c r="C12" s="989">
        <v>5</v>
      </c>
      <c r="D12" s="990">
        <v>6</v>
      </c>
      <c r="E12" s="988">
        <v>19</v>
      </c>
      <c r="F12" s="989">
        <v>5</v>
      </c>
      <c r="G12" s="991">
        <v>14</v>
      </c>
      <c r="H12" s="988">
        <v>109</v>
      </c>
      <c r="I12" s="989">
        <v>43</v>
      </c>
      <c r="J12" s="990">
        <v>66</v>
      </c>
      <c r="K12" s="295">
        <v>347</v>
      </c>
      <c r="L12" s="296">
        <v>137</v>
      </c>
      <c r="M12" s="297">
        <v>210</v>
      </c>
    </row>
    <row r="13" spans="1:13" ht="24" customHeight="1">
      <c r="A13" s="986" t="s">
        <v>1956</v>
      </c>
      <c r="B13" s="988" t="s">
        <v>1908</v>
      </c>
      <c r="C13" s="989" t="s">
        <v>1909</v>
      </c>
      <c r="D13" s="990" t="s">
        <v>1909</v>
      </c>
      <c r="E13" s="988" t="s">
        <v>1909</v>
      </c>
      <c r="F13" s="989" t="s">
        <v>1909</v>
      </c>
      <c r="G13" s="991" t="s">
        <v>1909</v>
      </c>
      <c r="H13" s="988">
        <v>7</v>
      </c>
      <c r="I13" s="989">
        <v>6</v>
      </c>
      <c r="J13" s="990">
        <v>1</v>
      </c>
      <c r="K13" s="295">
        <v>3</v>
      </c>
      <c r="L13" s="296">
        <v>3</v>
      </c>
      <c r="M13" s="297">
        <v>0</v>
      </c>
    </row>
    <row r="14" spans="1:13" ht="24" customHeight="1">
      <c r="A14" s="1044" t="s">
        <v>1957</v>
      </c>
      <c r="B14" s="988" t="s">
        <v>1909</v>
      </c>
      <c r="C14" s="989" t="s">
        <v>1909</v>
      </c>
      <c r="D14" s="990" t="s">
        <v>1909</v>
      </c>
      <c r="E14" s="988" t="s">
        <v>1909</v>
      </c>
      <c r="F14" s="989" t="s">
        <v>1909</v>
      </c>
      <c r="G14" s="991" t="s">
        <v>1909</v>
      </c>
      <c r="H14" s="988" t="s">
        <v>1909</v>
      </c>
      <c r="I14" s="989" t="s">
        <v>1909</v>
      </c>
      <c r="J14" s="990" t="s">
        <v>1909</v>
      </c>
      <c r="K14" s="295">
        <v>42</v>
      </c>
      <c r="L14" s="296">
        <v>22</v>
      </c>
      <c r="M14" s="297">
        <v>20</v>
      </c>
    </row>
    <row r="15" spans="1:13" ht="24" customHeight="1">
      <c r="A15" s="985" t="s">
        <v>408</v>
      </c>
      <c r="B15" s="295">
        <v>18</v>
      </c>
      <c r="C15" s="296">
        <v>11</v>
      </c>
      <c r="D15" s="297">
        <v>7</v>
      </c>
      <c r="E15" s="295">
        <v>12</v>
      </c>
      <c r="F15" s="296">
        <v>8</v>
      </c>
      <c r="G15" s="298">
        <v>4</v>
      </c>
      <c r="H15" s="295">
        <v>7</v>
      </c>
      <c r="I15" s="296">
        <v>5</v>
      </c>
      <c r="J15" s="297">
        <v>2</v>
      </c>
      <c r="K15" s="295">
        <v>8</v>
      </c>
      <c r="L15" s="296">
        <v>6</v>
      </c>
      <c r="M15" s="297">
        <v>2</v>
      </c>
    </row>
    <row r="16" spans="1:13" ht="24" customHeight="1">
      <c r="A16" s="985" t="s">
        <v>407</v>
      </c>
      <c r="B16" s="295">
        <v>40</v>
      </c>
      <c r="C16" s="296">
        <v>22</v>
      </c>
      <c r="D16" s="297">
        <v>18</v>
      </c>
      <c r="E16" s="295">
        <v>42</v>
      </c>
      <c r="F16" s="296">
        <v>24</v>
      </c>
      <c r="G16" s="298">
        <v>18</v>
      </c>
      <c r="H16" s="295">
        <v>39</v>
      </c>
      <c r="I16" s="296">
        <v>25</v>
      </c>
      <c r="J16" s="297">
        <v>14</v>
      </c>
      <c r="K16" s="295">
        <v>32</v>
      </c>
      <c r="L16" s="296">
        <v>21</v>
      </c>
      <c r="M16" s="297">
        <v>11</v>
      </c>
    </row>
    <row r="17" spans="1:13" ht="24" customHeight="1">
      <c r="A17" s="985" t="s">
        <v>406</v>
      </c>
      <c r="B17" s="295">
        <v>10</v>
      </c>
      <c r="C17" s="296">
        <v>2</v>
      </c>
      <c r="D17" s="297">
        <v>8</v>
      </c>
      <c r="E17" s="295">
        <v>4</v>
      </c>
      <c r="F17" s="296">
        <v>0</v>
      </c>
      <c r="G17" s="298">
        <v>4</v>
      </c>
      <c r="H17" s="295">
        <v>4</v>
      </c>
      <c r="I17" s="296">
        <v>1</v>
      </c>
      <c r="J17" s="297">
        <v>3</v>
      </c>
      <c r="K17" s="295">
        <v>15</v>
      </c>
      <c r="L17" s="296">
        <v>6</v>
      </c>
      <c r="M17" s="297">
        <v>9</v>
      </c>
    </row>
    <row r="18" spans="1:13" ht="24" customHeight="1">
      <c r="A18" s="985" t="s">
        <v>405</v>
      </c>
      <c r="B18" s="295">
        <v>1</v>
      </c>
      <c r="C18" s="296">
        <v>0</v>
      </c>
      <c r="D18" s="297">
        <v>1</v>
      </c>
      <c r="E18" s="295">
        <v>0</v>
      </c>
      <c r="F18" s="296">
        <v>0</v>
      </c>
      <c r="G18" s="298">
        <v>0</v>
      </c>
      <c r="H18" s="295">
        <v>0</v>
      </c>
      <c r="I18" s="296">
        <v>0</v>
      </c>
      <c r="J18" s="297">
        <v>0</v>
      </c>
      <c r="K18" s="295">
        <v>0</v>
      </c>
      <c r="L18" s="296">
        <v>0</v>
      </c>
      <c r="M18" s="297">
        <v>0</v>
      </c>
    </row>
    <row r="19" spans="1:13" ht="24" customHeight="1" thickBot="1">
      <c r="A19" s="984" t="s">
        <v>397</v>
      </c>
      <c r="B19" s="299">
        <v>165</v>
      </c>
      <c r="C19" s="300">
        <v>93</v>
      </c>
      <c r="D19" s="301">
        <v>72</v>
      </c>
      <c r="E19" s="299">
        <v>240</v>
      </c>
      <c r="F19" s="300">
        <v>145</v>
      </c>
      <c r="G19" s="302">
        <v>95</v>
      </c>
      <c r="H19" s="299">
        <v>211</v>
      </c>
      <c r="I19" s="300">
        <v>109</v>
      </c>
      <c r="J19" s="301">
        <v>102</v>
      </c>
      <c r="K19" s="299">
        <v>222</v>
      </c>
      <c r="L19" s="300">
        <v>122</v>
      </c>
      <c r="M19" s="301">
        <v>100</v>
      </c>
    </row>
    <row r="20" spans="1:13">
      <c r="A20" s="915" t="s">
        <v>1971</v>
      </c>
      <c r="B20" s="171"/>
      <c r="C20" s="304"/>
      <c r="D20" s="304"/>
      <c r="E20" s="171"/>
      <c r="F20" s="171"/>
      <c r="G20" s="171"/>
      <c r="H20" s="303"/>
      <c r="I20" s="303"/>
      <c r="J20" s="303"/>
      <c r="K20" s="303"/>
      <c r="L20" s="303"/>
      <c r="M20" s="303"/>
    </row>
    <row r="21" spans="1:13">
      <c r="A21" s="155" t="s">
        <v>1892</v>
      </c>
      <c r="B21" s="304"/>
      <c r="C21" s="304"/>
      <c r="D21" s="304"/>
      <c r="E21" s="304"/>
      <c r="F21" s="304"/>
      <c r="G21" s="304"/>
      <c r="H21" s="304"/>
      <c r="I21" s="304"/>
      <c r="J21" s="304"/>
      <c r="K21" s="304"/>
      <c r="L21" s="304"/>
      <c r="M21" s="304"/>
    </row>
    <row r="22" spans="1:13">
      <c r="A22" s="155" t="s">
        <v>1958</v>
      </c>
      <c r="B22" s="304"/>
      <c r="C22" s="304"/>
      <c r="D22" s="304"/>
      <c r="E22" s="304"/>
      <c r="F22" s="304"/>
      <c r="G22" s="304"/>
      <c r="H22" s="304"/>
      <c r="I22" s="304"/>
      <c r="J22" s="304"/>
      <c r="K22" s="304"/>
      <c r="L22" s="304"/>
      <c r="M22" s="304"/>
    </row>
  </sheetData>
  <mergeCells count="6">
    <mergeCell ref="A2:M2"/>
    <mergeCell ref="A4:A5"/>
    <mergeCell ref="B4:D4"/>
    <mergeCell ref="E4:G4"/>
    <mergeCell ref="H4:J4"/>
    <mergeCell ref="K4:M4"/>
  </mergeCells>
  <phoneticPr fontId="7"/>
  <printOptions horizontalCentered="1"/>
  <pageMargins left="0.59055118110236227" right="0.59055118110236227" top="0.98425196850393704" bottom="0.98425196850393704" header="0.51181102362204722" footer="0.51181102362204722"/>
  <pageSetup paperSize="9" scale="92"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W38"/>
  <sheetViews>
    <sheetView showGridLines="0" zoomScaleNormal="100" zoomScaleSheetLayoutView="100" workbookViewId="0"/>
  </sheetViews>
  <sheetFormatPr defaultColWidth="9" defaultRowHeight="13.5"/>
  <cols>
    <col min="1" max="1" width="4.125" style="32" customWidth="1"/>
    <col min="2" max="2" width="13.125" style="32" customWidth="1"/>
    <col min="3" max="4" width="12.125" style="32" customWidth="1"/>
    <col min="5" max="5" width="8.75" style="35" customWidth="1"/>
    <col min="6" max="6" width="4.125" style="35" customWidth="1"/>
    <col min="7" max="7" width="10.625" style="35" customWidth="1"/>
    <col min="8" max="9" width="12.125" style="35" customWidth="1"/>
    <col min="10" max="10" width="8.75" style="35" customWidth="1"/>
    <col min="11" max="11" width="4.125" style="32" customWidth="1"/>
    <col min="12" max="12" width="10.625" style="32" customWidth="1"/>
    <col min="13" max="14" width="12" style="32" customWidth="1"/>
    <col min="15" max="15" width="8.75" style="35" customWidth="1"/>
    <col min="16" max="16" width="4.125" style="35" customWidth="1"/>
    <col min="17" max="17" width="10.625" style="35" customWidth="1"/>
    <col min="18" max="19" width="12.125" style="35" customWidth="1"/>
    <col min="20" max="20" width="8.75" style="35" customWidth="1"/>
    <col min="21" max="21" width="3.375" style="32" customWidth="1"/>
    <col min="22" max="16384" width="9" style="32"/>
  </cols>
  <sheetData>
    <row r="1" spans="1:23" ht="30" customHeight="1">
      <c r="A1" s="57"/>
      <c r="B1" s="57"/>
      <c r="C1" s="57"/>
      <c r="D1" s="57"/>
      <c r="E1" s="48"/>
      <c r="F1" s="48"/>
      <c r="G1" s="48"/>
      <c r="H1" s="48"/>
      <c r="I1" s="48"/>
      <c r="J1" s="48"/>
      <c r="K1" s="57"/>
      <c r="L1" s="57"/>
      <c r="M1" s="57"/>
      <c r="N1" s="57"/>
      <c r="O1" s="48"/>
      <c r="P1" s="48"/>
      <c r="Q1" s="48"/>
      <c r="R1" s="48"/>
      <c r="S1" s="48"/>
      <c r="T1" s="48"/>
      <c r="U1" s="57"/>
      <c r="V1" s="57"/>
      <c r="W1" s="57"/>
    </row>
    <row r="2" spans="1:23" ht="22.5" customHeight="1">
      <c r="A2" s="1690" t="s">
        <v>2183</v>
      </c>
      <c r="B2" s="1690"/>
      <c r="C2" s="1690"/>
      <c r="D2" s="1690"/>
      <c r="E2" s="1690"/>
      <c r="F2" s="1690"/>
      <c r="G2" s="1690"/>
      <c r="H2" s="1690"/>
      <c r="I2" s="1690"/>
      <c r="J2" s="1690"/>
      <c r="K2" s="1763" t="s">
        <v>2021</v>
      </c>
      <c r="L2" s="1763"/>
      <c r="M2" s="1763"/>
      <c r="N2" s="1763"/>
      <c r="O2" s="1763"/>
      <c r="P2" s="1763"/>
      <c r="Q2" s="1763"/>
      <c r="R2" s="1763"/>
      <c r="S2" s="1763"/>
      <c r="T2" s="1763"/>
      <c r="U2" s="57"/>
      <c r="V2" s="57"/>
      <c r="W2" s="57"/>
    </row>
    <row r="3" spans="1:23" s="1" customFormat="1" ht="13.5" customHeight="1" thickBot="1">
      <c r="A3" s="232"/>
      <c r="B3" s="232"/>
      <c r="C3" s="232"/>
      <c r="D3" s="232"/>
      <c r="E3" s="256"/>
      <c r="F3" s="256"/>
      <c r="G3" s="256"/>
      <c r="H3" s="256"/>
      <c r="I3" s="256"/>
      <c r="J3" s="48"/>
      <c r="K3" s="232"/>
      <c r="L3" s="232"/>
      <c r="M3" s="232"/>
      <c r="N3" s="232"/>
      <c r="O3" s="256"/>
      <c r="P3" s="256"/>
      <c r="Q3" s="256"/>
      <c r="R3" s="256"/>
      <c r="S3" s="256"/>
      <c r="T3" s="914" t="s">
        <v>1813</v>
      </c>
      <c r="U3" s="2"/>
      <c r="V3" s="2"/>
      <c r="W3" s="2"/>
    </row>
    <row r="4" spans="1:23" s="1" customFormat="1" ht="52.5" customHeight="1" thickBot="1">
      <c r="A4" s="624" t="s">
        <v>416</v>
      </c>
      <c r="B4" s="625" t="s">
        <v>415</v>
      </c>
      <c r="C4" s="626" t="s">
        <v>1893</v>
      </c>
      <c r="D4" s="626" t="s">
        <v>1894</v>
      </c>
      <c r="E4" s="627" t="s">
        <v>981</v>
      </c>
      <c r="F4" s="628" t="s">
        <v>416</v>
      </c>
      <c r="G4" s="629" t="s">
        <v>415</v>
      </c>
      <c r="H4" s="630" t="s">
        <v>1893</v>
      </c>
      <c r="I4" s="630" t="s">
        <v>1894</v>
      </c>
      <c r="J4" s="631" t="s">
        <v>981</v>
      </c>
      <c r="K4" s="624" t="s">
        <v>416</v>
      </c>
      <c r="L4" s="625" t="s">
        <v>415</v>
      </c>
      <c r="M4" s="626" t="s">
        <v>1893</v>
      </c>
      <c r="N4" s="626" t="s">
        <v>1894</v>
      </c>
      <c r="O4" s="627" t="s">
        <v>981</v>
      </c>
      <c r="P4" s="628" t="s">
        <v>416</v>
      </c>
      <c r="Q4" s="629" t="s">
        <v>415</v>
      </c>
      <c r="R4" s="630" t="s">
        <v>1893</v>
      </c>
      <c r="S4" s="630" t="s">
        <v>1894</v>
      </c>
      <c r="T4" s="631" t="s">
        <v>981</v>
      </c>
      <c r="U4" s="2"/>
      <c r="V4" s="2"/>
      <c r="W4" s="2"/>
    </row>
    <row r="5" spans="1:23" s="1" customFormat="1" ht="24" customHeight="1">
      <c r="A5" s="632">
        <v>1</v>
      </c>
      <c r="B5" s="633" t="s">
        <v>1896</v>
      </c>
      <c r="C5" s="634">
        <v>9733276</v>
      </c>
      <c r="D5" s="634">
        <v>9272740</v>
      </c>
      <c r="E5" s="635">
        <v>4.9665600000000003</v>
      </c>
      <c r="F5" s="636">
        <v>31</v>
      </c>
      <c r="G5" s="637" t="s">
        <v>1087</v>
      </c>
      <c r="H5" s="638">
        <v>493940</v>
      </c>
      <c r="I5" s="638">
        <v>502784</v>
      </c>
      <c r="J5" s="639">
        <v>-1.75901</v>
      </c>
      <c r="K5" s="640">
        <v>61</v>
      </c>
      <c r="L5" s="641" t="s">
        <v>987</v>
      </c>
      <c r="M5" s="642">
        <v>342464</v>
      </c>
      <c r="N5" s="642">
        <v>340386</v>
      </c>
      <c r="O5" s="643">
        <v>0.61048000000000002</v>
      </c>
      <c r="P5" s="644">
        <v>91</v>
      </c>
      <c r="Q5" s="645" t="s">
        <v>984</v>
      </c>
      <c r="R5" s="646">
        <v>247590</v>
      </c>
      <c r="S5" s="646">
        <v>253832</v>
      </c>
      <c r="T5" s="647">
        <v>-2.4591099999999999</v>
      </c>
      <c r="U5" s="2"/>
      <c r="V5" s="2"/>
      <c r="W5" s="2"/>
    </row>
    <row r="6" spans="1:23" s="1" customFormat="1" ht="24" customHeight="1">
      <c r="A6" s="648">
        <v>2</v>
      </c>
      <c r="B6" s="649" t="s">
        <v>985</v>
      </c>
      <c r="C6" s="650">
        <v>3777491</v>
      </c>
      <c r="D6" s="650">
        <v>3724844</v>
      </c>
      <c r="E6" s="651">
        <v>1.4134</v>
      </c>
      <c r="F6" s="652">
        <v>32</v>
      </c>
      <c r="G6" s="189" t="s">
        <v>1090</v>
      </c>
      <c r="H6" s="194">
        <v>485587</v>
      </c>
      <c r="I6" s="194">
        <v>487850</v>
      </c>
      <c r="J6" s="195">
        <v>-0.46387</v>
      </c>
      <c r="K6" s="648">
        <v>62</v>
      </c>
      <c r="L6" s="653" t="s">
        <v>995</v>
      </c>
      <c r="M6" s="654">
        <v>341621</v>
      </c>
      <c r="N6" s="654">
        <v>337498</v>
      </c>
      <c r="O6" s="655">
        <v>1.2216400000000001</v>
      </c>
      <c r="P6" s="652">
        <v>92</v>
      </c>
      <c r="Q6" s="656" t="s">
        <v>988</v>
      </c>
      <c r="R6" s="657">
        <v>245392</v>
      </c>
      <c r="S6" s="657">
        <v>248399</v>
      </c>
      <c r="T6" s="658">
        <v>-1.21055</v>
      </c>
      <c r="U6" s="2"/>
      <c r="V6" s="2"/>
      <c r="W6" s="2"/>
    </row>
    <row r="7" spans="1:23" s="1" customFormat="1" ht="24" customHeight="1">
      <c r="A7" s="648">
        <v>3</v>
      </c>
      <c r="B7" s="649" t="s">
        <v>989</v>
      </c>
      <c r="C7" s="650">
        <v>2752412</v>
      </c>
      <c r="D7" s="650">
        <v>2691185</v>
      </c>
      <c r="E7" s="651">
        <v>2.2750900000000001</v>
      </c>
      <c r="F7" s="652">
        <v>33</v>
      </c>
      <c r="G7" s="189" t="s">
        <v>990</v>
      </c>
      <c r="H7" s="194">
        <v>475614</v>
      </c>
      <c r="I7" s="194">
        <v>478146</v>
      </c>
      <c r="J7" s="195">
        <v>-0.52954999999999997</v>
      </c>
      <c r="K7" s="648">
        <v>63</v>
      </c>
      <c r="L7" s="649" t="s">
        <v>1091</v>
      </c>
      <c r="M7" s="650">
        <v>332931</v>
      </c>
      <c r="N7" s="650">
        <v>350237</v>
      </c>
      <c r="O7" s="651">
        <v>-4.94123</v>
      </c>
      <c r="P7" s="652">
        <v>93</v>
      </c>
      <c r="Q7" s="189" t="s">
        <v>276</v>
      </c>
      <c r="R7" s="194">
        <v>243223</v>
      </c>
      <c r="S7" s="194">
        <v>255439</v>
      </c>
      <c r="T7" s="195">
        <v>-4.7823599999999997</v>
      </c>
      <c r="U7" s="2"/>
      <c r="V7" s="2"/>
      <c r="W7" s="2"/>
    </row>
    <row r="8" spans="1:23" s="1" customFormat="1" ht="24" customHeight="1">
      <c r="A8" s="648">
        <v>4</v>
      </c>
      <c r="B8" s="649" t="s">
        <v>993</v>
      </c>
      <c r="C8" s="650">
        <v>2332176</v>
      </c>
      <c r="D8" s="650">
        <v>2295638</v>
      </c>
      <c r="E8" s="651">
        <v>1.5916300000000001</v>
      </c>
      <c r="F8" s="652">
        <v>34</v>
      </c>
      <c r="G8" s="189" t="s">
        <v>994</v>
      </c>
      <c r="H8" s="194">
        <v>474592</v>
      </c>
      <c r="I8" s="194">
        <v>477118</v>
      </c>
      <c r="J8" s="195">
        <v>-0.52942999999999996</v>
      </c>
      <c r="K8" s="648">
        <v>64</v>
      </c>
      <c r="L8" s="649" t="s">
        <v>1003</v>
      </c>
      <c r="M8" s="650">
        <v>332149</v>
      </c>
      <c r="N8" s="650">
        <v>336154</v>
      </c>
      <c r="O8" s="651">
        <v>-1.1914199999999999</v>
      </c>
      <c r="P8" s="652">
        <v>94</v>
      </c>
      <c r="Q8" s="189" t="s">
        <v>1024</v>
      </c>
      <c r="R8" s="194">
        <v>242614</v>
      </c>
      <c r="S8" s="194">
        <v>229061</v>
      </c>
      <c r="T8" s="195">
        <v>5.91676</v>
      </c>
      <c r="U8" s="2"/>
      <c r="V8" s="2"/>
      <c r="W8" s="2"/>
    </row>
    <row r="9" spans="1:23" s="1" customFormat="1" ht="24" customHeight="1">
      <c r="A9" s="648">
        <v>5</v>
      </c>
      <c r="B9" s="649" t="s">
        <v>997</v>
      </c>
      <c r="C9" s="650">
        <v>1973395</v>
      </c>
      <c r="D9" s="650">
        <v>1952356</v>
      </c>
      <c r="E9" s="651">
        <v>1.07762</v>
      </c>
      <c r="F9" s="652">
        <v>35</v>
      </c>
      <c r="G9" s="189" t="s">
        <v>998</v>
      </c>
      <c r="H9" s="194">
        <v>463254</v>
      </c>
      <c r="I9" s="194">
        <v>465699</v>
      </c>
      <c r="J9" s="195">
        <v>-0.52502000000000004</v>
      </c>
      <c r="K9" s="648">
        <v>65</v>
      </c>
      <c r="L9" s="649" t="s">
        <v>991</v>
      </c>
      <c r="M9" s="650">
        <v>329306</v>
      </c>
      <c r="N9" s="650">
        <v>339605</v>
      </c>
      <c r="O9" s="651">
        <v>-3.0326399999999998</v>
      </c>
      <c r="P9" s="652">
        <v>95</v>
      </c>
      <c r="Q9" s="189" t="s">
        <v>1000</v>
      </c>
      <c r="R9" s="194">
        <v>242389</v>
      </c>
      <c r="S9" s="194">
        <v>239348</v>
      </c>
      <c r="T9" s="195">
        <v>1.2705299999999999</v>
      </c>
      <c r="U9" s="2"/>
      <c r="V9" s="2"/>
      <c r="W9" s="2"/>
    </row>
    <row r="10" spans="1:23" s="1" customFormat="1" ht="24" customHeight="1">
      <c r="A10" s="648">
        <v>6</v>
      </c>
      <c r="B10" s="649" t="s">
        <v>1001</v>
      </c>
      <c r="C10" s="650">
        <v>1612392</v>
      </c>
      <c r="D10" s="650">
        <v>1538681</v>
      </c>
      <c r="E10" s="651">
        <v>4.7905300000000004</v>
      </c>
      <c r="F10" s="652">
        <v>36</v>
      </c>
      <c r="G10" s="189" t="s">
        <v>1002</v>
      </c>
      <c r="H10" s="194">
        <v>460930</v>
      </c>
      <c r="I10" s="194">
        <v>464811</v>
      </c>
      <c r="J10" s="195">
        <v>-0.83496000000000004</v>
      </c>
      <c r="K10" s="648">
        <v>66</v>
      </c>
      <c r="L10" s="649" t="s">
        <v>1007</v>
      </c>
      <c r="M10" s="650">
        <v>327692</v>
      </c>
      <c r="N10" s="650">
        <v>335444</v>
      </c>
      <c r="O10" s="651">
        <v>-2.3109700000000002</v>
      </c>
      <c r="P10" s="652">
        <v>96</v>
      </c>
      <c r="Q10" s="189" t="s">
        <v>1032</v>
      </c>
      <c r="R10" s="194">
        <v>241656</v>
      </c>
      <c r="S10" s="194">
        <v>226963</v>
      </c>
      <c r="T10" s="195">
        <v>6.4737400000000003</v>
      </c>
      <c r="U10" s="2"/>
      <c r="V10" s="2"/>
      <c r="W10" s="2"/>
    </row>
    <row r="11" spans="1:23" s="1" customFormat="1" ht="24" customHeight="1">
      <c r="A11" s="648">
        <v>7</v>
      </c>
      <c r="B11" s="649" t="s">
        <v>1009</v>
      </c>
      <c r="C11" s="650">
        <v>1538262</v>
      </c>
      <c r="D11" s="650">
        <v>1475213</v>
      </c>
      <c r="E11" s="651">
        <v>4.2738899999999997</v>
      </c>
      <c r="F11" s="652">
        <v>37</v>
      </c>
      <c r="G11" s="189" t="s">
        <v>1006</v>
      </c>
      <c r="H11" s="194">
        <v>459593</v>
      </c>
      <c r="I11" s="194">
        <v>452563</v>
      </c>
      <c r="J11" s="195">
        <v>1.5533699999999999</v>
      </c>
      <c r="K11" s="648">
        <v>67</v>
      </c>
      <c r="L11" s="649" t="s">
        <v>999</v>
      </c>
      <c r="M11" s="650">
        <v>326545</v>
      </c>
      <c r="N11" s="650">
        <v>337190</v>
      </c>
      <c r="O11" s="651">
        <v>-3.1569699999999998</v>
      </c>
      <c r="P11" s="652">
        <v>97</v>
      </c>
      <c r="Q11" s="189" t="s">
        <v>996</v>
      </c>
      <c r="R11" s="194">
        <v>241145</v>
      </c>
      <c r="S11" s="194">
        <v>243293</v>
      </c>
      <c r="T11" s="195">
        <v>-0.88288999999999995</v>
      </c>
      <c r="U11" s="2"/>
      <c r="V11" s="2"/>
      <c r="W11" s="2"/>
    </row>
    <row r="12" spans="1:23" s="1" customFormat="1" ht="24" customHeight="1">
      <c r="A12" s="648">
        <v>8</v>
      </c>
      <c r="B12" s="649" t="s">
        <v>1005</v>
      </c>
      <c r="C12" s="650">
        <v>1525152</v>
      </c>
      <c r="D12" s="650">
        <v>1537272</v>
      </c>
      <c r="E12" s="651">
        <v>-0.78841000000000006</v>
      </c>
      <c r="F12" s="652">
        <v>38</v>
      </c>
      <c r="G12" s="189" t="s">
        <v>1018</v>
      </c>
      <c r="H12" s="194">
        <v>436905</v>
      </c>
      <c r="I12" s="194">
        <v>423894</v>
      </c>
      <c r="J12" s="195">
        <v>3.0693999999999999</v>
      </c>
      <c r="K12" s="648">
        <v>68</v>
      </c>
      <c r="L12" s="649" t="s">
        <v>1011</v>
      </c>
      <c r="M12" s="650">
        <v>317625</v>
      </c>
      <c r="N12" s="650">
        <v>319435</v>
      </c>
      <c r="O12" s="651">
        <v>-0.56662999999999997</v>
      </c>
      <c r="P12" s="652">
        <v>98</v>
      </c>
      <c r="Q12" s="189" t="s">
        <v>1012</v>
      </c>
      <c r="R12" s="194">
        <v>239169</v>
      </c>
      <c r="S12" s="194">
        <v>232922</v>
      </c>
      <c r="T12" s="195">
        <v>2.68201</v>
      </c>
      <c r="U12" s="2"/>
      <c r="V12" s="2"/>
      <c r="W12" s="2"/>
    </row>
    <row r="13" spans="1:23" s="1" customFormat="1" ht="24" customHeight="1">
      <c r="A13" s="648">
        <v>9</v>
      </c>
      <c r="B13" s="649" t="s">
        <v>1013</v>
      </c>
      <c r="C13" s="650">
        <v>1463723</v>
      </c>
      <c r="D13" s="650">
        <v>1475183</v>
      </c>
      <c r="E13" s="651">
        <v>-0.77685000000000004</v>
      </c>
      <c r="F13" s="652">
        <v>39</v>
      </c>
      <c r="G13" s="189" t="s">
        <v>1010</v>
      </c>
      <c r="H13" s="194">
        <v>431079</v>
      </c>
      <c r="I13" s="194">
        <v>432349</v>
      </c>
      <c r="J13" s="195">
        <v>-0.29374</v>
      </c>
      <c r="K13" s="648">
        <v>69</v>
      </c>
      <c r="L13" s="649" t="s">
        <v>1023</v>
      </c>
      <c r="M13" s="650">
        <v>308681</v>
      </c>
      <c r="N13" s="650">
        <v>306508</v>
      </c>
      <c r="O13" s="651">
        <v>0.70894999999999997</v>
      </c>
      <c r="P13" s="652">
        <v>99</v>
      </c>
      <c r="Q13" s="659" t="s">
        <v>1008</v>
      </c>
      <c r="R13" s="660">
        <v>233301</v>
      </c>
      <c r="S13" s="660">
        <v>236372</v>
      </c>
      <c r="T13" s="661">
        <v>-1.29922</v>
      </c>
      <c r="U13" s="2"/>
      <c r="V13" s="2"/>
      <c r="W13" s="2"/>
    </row>
    <row r="14" spans="1:23" s="1" customFormat="1" ht="24" customHeight="1">
      <c r="A14" s="648">
        <v>10</v>
      </c>
      <c r="B14" s="649" t="s">
        <v>1017</v>
      </c>
      <c r="C14" s="650">
        <v>1324025</v>
      </c>
      <c r="D14" s="650">
        <v>1263979</v>
      </c>
      <c r="E14" s="651">
        <v>4.7505499999999996</v>
      </c>
      <c r="F14" s="662">
        <v>40</v>
      </c>
      <c r="G14" s="189" t="s">
        <v>1034</v>
      </c>
      <c r="H14" s="194">
        <v>426468</v>
      </c>
      <c r="I14" s="194">
        <v>413954</v>
      </c>
      <c r="J14" s="195">
        <v>3.0230399999999999</v>
      </c>
      <c r="K14" s="648">
        <v>70</v>
      </c>
      <c r="L14" s="649" t="s">
        <v>1015</v>
      </c>
      <c r="M14" s="650">
        <v>307672</v>
      </c>
      <c r="N14" s="650">
        <v>315814</v>
      </c>
      <c r="O14" s="651">
        <v>-2.5781000000000001</v>
      </c>
      <c r="P14" s="652">
        <v>100</v>
      </c>
      <c r="Q14" s="189" t="s">
        <v>1016</v>
      </c>
      <c r="R14" s="194">
        <v>229792</v>
      </c>
      <c r="S14" s="194">
        <v>232709</v>
      </c>
      <c r="T14" s="195">
        <v>-1.2535000000000001</v>
      </c>
      <c r="U14" s="2"/>
      <c r="V14" s="2"/>
      <c r="W14" s="2"/>
    </row>
    <row r="15" spans="1:23" s="1" customFormat="1" ht="24" customHeight="1">
      <c r="A15" s="648">
        <v>11</v>
      </c>
      <c r="B15" s="649" t="s">
        <v>1021</v>
      </c>
      <c r="C15" s="650">
        <v>1200754</v>
      </c>
      <c r="D15" s="650">
        <v>1194034</v>
      </c>
      <c r="E15" s="651">
        <v>0.56279999999999997</v>
      </c>
      <c r="F15" s="662">
        <v>41</v>
      </c>
      <c r="G15" s="189" t="s">
        <v>1022</v>
      </c>
      <c r="H15" s="194">
        <v>422330</v>
      </c>
      <c r="I15" s="194">
        <v>422542</v>
      </c>
      <c r="J15" s="195">
        <v>-5.0169999999999999E-2</v>
      </c>
      <c r="K15" s="648">
        <v>71</v>
      </c>
      <c r="L15" s="649" t="s">
        <v>1019</v>
      </c>
      <c r="M15" s="650">
        <v>305424</v>
      </c>
      <c r="N15" s="650">
        <v>311031</v>
      </c>
      <c r="O15" s="651">
        <v>-1.80271</v>
      </c>
      <c r="P15" s="652">
        <v>101</v>
      </c>
      <c r="Q15" s="189" t="s">
        <v>1004</v>
      </c>
      <c r="R15" s="194">
        <v>229733</v>
      </c>
      <c r="S15" s="194">
        <v>237518</v>
      </c>
      <c r="T15" s="195">
        <v>-3.27765</v>
      </c>
      <c r="U15" s="2"/>
      <c r="V15" s="2"/>
      <c r="W15" s="2"/>
    </row>
    <row r="16" spans="1:23" s="1" customFormat="1" ht="24" customHeight="1">
      <c r="A16" s="648">
        <v>12</v>
      </c>
      <c r="B16" s="649" t="s">
        <v>1025</v>
      </c>
      <c r="C16" s="650">
        <v>1096704</v>
      </c>
      <c r="D16" s="650">
        <v>1082159</v>
      </c>
      <c r="E16" s="651">
        <v>1.3440700000000001</v>
      </c>
      <c r="F16" s="652">
        <v>42</v>
      </c>
      <c r="G16" s="189" t="s">
        <v>1026</v>
      </c>
      <c r="H16" s="194">
        <v>417496</v>
      </c>
      <c r="I16" s="194">
        <v>420748</v>
      </c>
      <c r="J16" s="195">
        <v>-0.77290999999999999</v>
      </c>
      <c r="K16" s="648">
        <v>72</v>
      </c>
      <c r="L16" s="649" t="s">
        <v>1039</v>
      </c>
      <c r="M16" s="650">
        <v>303601</v>
      </c>
      <c r="N16" s="650">
        <v>293409</v>
      </c>
      <c r="O16" s="651">
        <v>3.4736500000000001</v>
      </c>
      <c r="P16" s="652">
        <v>102</v>
      </c>
      <c r="Q16" s="189" t="s">
        <v>1040</v>
      </c>
      <c r="R16" s="194">
        <v>226940</v>
      </c>
      <c r="S16" s="194">
        <v>225196</v>
      </c>
      <c r="T16" s="195">
        <v>0.77444000000000002</v>
      </c>
      <c r="U16" s="2"/>
      <c r="V16" s="2"/>
      <c r="W16" s="2"/>
    </row>
    <row r="17" spans="1:23" s="1" customFormat="1" ht="24" customHeight="1">
      <c r="A17" s="648">
        <v>13</v>
      </c>
      <c r="B17" s="649" t="s">
        <v>1029</v>
      </c>
      <c r="C17" s="650">
        <v>974951</v>
      </c>
      <c r="D17" s="650">
        <v>971882</v>
      </c>
      <c r="E17" s="651">
        <v>0.31578000000000001</v>
      </c>
      <c r="F17" s="652">
        <v>43</v>
      </c>
      <c r="G17" s="189" t="s">
        <v>1030</v>
      </c>
      <c r="H17" s="194">
        <v>413938</v>
      </c>
      <c r="I17" s="194">
        <v>418686</v>
      </c>
      <c r="J17" s="195">
        <v>-1.13402</v>
      </c>
      <c r="K17" s="648">
        <v>73</v>
      </c>
      <c r="L17" s="649" t="s">
        <v>1027</v>
      </c>
      <c r="M17" s="650">
        <v>303316</v>
      </c>
      <c r="N17" s="650">
        <v>304552</v>
      </c>
      <c r="O17" s="651">
        <v>-0.40583999999999998</v>
      </c>
      <c r="P17" s="652">
        <v>103</v>
      </c>
      <c r="Q17" s="189" t="s">
        <v>1897</v>
      </c>
      <c r="R17" s="194">
        <v>226432</v>
      </c>
      <c r="S17" s="194">
        <v>224903</v>
      </c>
      <c r="T17" s="195">
        <v>0.67984999999999995</v>
      </c>
      <c r="U17" s="2"/>
      <c r="V17" s="2"/>
      <c r="W17" s="2"/>
    </row>
    <row r="18" spans="1:23" s="1" customFormat="1" ht="24" customHeight="1">
      <c r="A18" s="648">
        <v>14</v>
      </c>
      <c r="B18" s="649" t="s">
        <v>1033</v>
      </c>
      <c r="C18" s="650">
        <v>939029</v>
      </c>
      <c r="D18" s="650">
        <v>961286</v>
      </c>
      <c r="E18" s="651">
        <v>-2.31534</v>
      </c>
      <c r="F18" s="652">
        <v>44</v>
      </c>
      <c r="G18" s="189" t="s">
        <v>1014</v>
      </c>
      <c r="H18" s="194">
        <v>409118</v>
      </c>
      <c r="I18" s="194">
        <v>429508</v>
      </c>
      <c r="J18" s="195">
        <v>-4.7472899999999996</v>
      </c>
      <c r="K18" s="648">
        <v>74</v>
      </c>
      <c r="L18" s="649" t="s">
        <v>1031</v>
      </c>
      <c r="M18" s="650">
        <v>289731</v>
      </c>
      <c r="N18" s="650">
        <v>297631</v>
      </c>
      <c r="O18" s="651">
        <v>-2.65429</v>
      </c>
      <c r="P18" s="652">
        <v>104</v>
      </c>
      <c r="Q18" s="189" t="s">
        <v>1036</v>
      </c>
      <c r="R18" s="194">
        <v>223705</v>
      </c>
      <c r="S18" s="194">
        <v>225714</v>
      </c>
      <c r="T18" s="195">
        <v>-0.89005999999999996</v>
      </c>
      <c r="U18" s="2"/>
      <c r="V18" s="2"/>
      <c r="W18" s="2"/>
    </row>
    <row r="19" spans="1:23" s="1" customFormat="1" ht="24" customHeight="1">
      <c r="A19" s="648">
        <v>15</v>
      </c>
      <c r="B19" s="649" t="s">
        <v>1037</v>
      </c>
      <c r="C19" s="650">
        <v>826161</v>
      </c>
      <c r="D19" s="650">
        <v>839310</v>
      </c>
      <c r="E19" s="651">
        <v>-1.56664</v>
      </c>
      <c r="F19" s="652">
        <v>45</v>
      </c>
      <c r="G19" s="189" t="s">
        <v>1038</v>
      </c>
      <c r="H19" s="194">
        <v>402557</v>
      </c>
      <c r="I19" s="194">
        <v>406735</v>
      </c>
      <c r="J19" s="195">
        <v>-1.0271999999999999</v>
      </c>
      <c r="K19" s="648">
        <v>75</v>
      </c>
      <c r="L19" s="649" t="s">
        <v>1046</v>
      </c>
      <c r="M19" s="650">
        <v>287730</v>
      </c>
      <c r="N19" s="650">
        <v>280033</v>
      </c>
      <c r="O19" s="651">
        <v>2.7486000000000002</v>
      </c>
      <c r="P19" s="652">
        <v>105</v>
      </c>
      <c r="Q19" s="189" t="s">
        <v>1020</v>
      </c>
      <c r="R19" s="194">
        <v>223415</v>
      </c>
      <c r="S19" s="194">
        <v>231257</v>
      </c>
      <c r="T19" s="195">
        <v>-3.3910300000000002</v>
      </c>
      <c r="U19" s="2"/>
      <c r="V19" s="2"/>
      <c r="W19" s="2"/>
    </row>
    <row r="20" spans="1:23" s="1" customFormat="1" ht="24" customHeight="1">
      <c r="A20" s="648">
        <v>16</v>
      </c>
      <c r="B20" s="649" t="s">
        <v>1044</v>
      </c>
      <c r="C20" s="650">
        <v>790718</v>
      </c>
      <c r="D20" s="650">
        <v>797980</v>
      </c>
      <c r="E20" s="651">
        <v>-0.91005000000000003</v>
      </c>
      <c r="F20" s="652">
        <v>46</v>
      </c>
      <c r="G20" s="189" t="s">
        <v>1053</v>
      </c>
      <c r="H20" s="194">
        <v>401558</v>
      </c>
      <c r="I20" s="194">
        <v>395479</v>
      </c>
      <c r="J20" s="195">
        <v>1.53712</v>
      </c>
      <c r="K20" s="648">
        <v>76</v>
      </c>
      <c r="L20" s="649" t="s">
        <v>1035</v>
      </c>
      <c r="M20" s="650">
        <v>282693</v>
      </c>
      <c r="N20" s="650">
        <v>294247</v>
      </c>
      <c r="O20" s="651">
        <v>-3.9266299999999998</v>
      </c>
      <c r="P20" s="652">
        <v>106</v>
      </c>
      <c r="Q20" s="189" t="s">
        <v>1047</v>
      </c>
      <c r="R20" s="194">
        <v>223014</v>
      </c>
      <c r="S20" s="194">
        <v>219807</v>
      </c>
      <c r="T20" s="195">
        <v>1.4590099999999999</v>
      </c>
      <c r="U20" s="2"/>
      <c r="V20" s="2"/>
      <c r="W20" s="2"/>
    </row>
    <row r="21" spans="1:23" s="1" customFormat="1" ht="24" customHeight="1">
      <c r="A21" s="648">
        <v>17</v>
      </c>
      <c r="B21" s="649" t="s">
        <v>1041</v>
      </c>
      <c r="C21" s="650">
        <v>789275</v>
      </c>
      <c r="D21" s="650">
        <v>810157</v>
      </c>
      <c r="E21" s="651">
        <v>-2.5775299999999999</v>
      </c>
      <c r="F21" s="652">
        <v>47</v>
      </c>
      <c r="G21" s="189" t="s">
        <v>1049</v>
      </c>
      <c r="H21" s="194">
        <v>401339</v>
      </c>
      <c r="I21" s="194">
        <v>401138</v>
      </c>
      <c r="J21" s="195">
        <v>5.0110000000000002E-2</v>
      </c>
      <c r="K21" s="648">
        <v>77</v>
      </c>
      <c r="L21" s="649" t="s">
        <v>1043</v>
      </c>
      <c r="M21" s="650">
        <v>275192</v>
      </c>
      <c r="N21" s="650">
        <v>287648</v>
      </c>
      <c r="O21" s="651">
        <v>-4.3302899999999998</v>
      </c>
      <c r="P21" s="652">
        <v>107</v>
      </c>
      <c r="Q21" s="189" t="s">
        <v>1028</v>
      </c>
      <c r="R21" s="194">
        <v>214592</v>
      </c>
      <c r="S21" s="194">
        <v>228552</v>
      </c>
      <c r="T21" s="195">
        <v>-6.1080199999999998</v>
      </c>
      <c r="U21" s="2"/>
      <c r="V21" s="2"/>
      <c r="W21" s="2"/>
    </row>
    <row r="22" spans="1:23" s="1" customFormat="1" ht="24" customHeight="1">
      <c r="A22" s="648">
        <v>18</v>
      </c>
      <c r="B22" s="649" t="s">
        <v>1048</v>
      </c>
      <c r="C22" s="650">
        <v>738865</v>
      </c>
      <c r="D22" s="650">
        <v>740822</v>
      </c>
      <c r="E22" s="651">
        <v>-0.26417000000000002</v>
      </c>
      <c r="F22" s="652">
        <v>48</v>
      </c>
      <c r="G22" s="189" t="s">
        <v>1045</v>
      </c>
      <c r="H22" s="194">
        <v>397289</v>
      </c>
      <c r="I22" s="194">
        <v>404152</v>
      </c>
      <c r="J22" s="195">
        <v>-1.6981200000000001</v>
      </c>
      <c r="K22" s="648">
        <v>78</v>
      </c>
      <c r="L22" s="649" t="s">
        <v>1050</v>
      </c>
      <c r="M22" s="650">
        <v>274537</v>
      </c>
      <c r="N22" s="650">
        <v>279886</v>
      </c>
      <c r="O22" s="651">
        <v>-1.9111400000000001</v>
      </c>
      <c r="P22" s="652">
        <v>108</v>
      </c>
      <c r="Q22" s="189" t="s">
        <v>1051</v>
      </c>
      <c r="R22" s="194">
        <v>211850</v>
      </c>
      <c r="S22" s="194">
        <v>208814</v>
      </c>
      <c r="T22" s="195">
        <v>1.4539299999999999</v>
      </c>
      <c r="U22" s="2"/>
      <c r="V22" s="2"/>
      <c r="W22" s="2"/>
    </row>
    <row r="23" spans="1:23" s="1" customFormat="1" ht="24" customHeight="1">
      <c r="A23" s="648">
        <v>19</v>
      </c>
      <c r="B23" s="649" t="s">
        <v>1052</v>
      </c>
      <c r="C23" s="650">
        <v>725493</v>
      </c>
      <c r="D23" s="650">
        <v>720779</v>
      </c>
      <c r="E23" s="651">
        <v>0.65400999999999998</v>
      </c>
      <c r="F23" s="652">
        <v>49</v>
      </c>
      <c r="G23" s="189" t="s">
        <v>1042</v>
      </c>
      <c r="H23" s="194">
        <v>388078</v>
      </c>
      <c r="I23" s="194">
        <v>406586</v>
      </c>
      <c r="J23" s="195">
        <v>-4.5520500000000004</v>
      </c>
      <c r="K23" s="648">
        <v>79</v>
      </c>
      <c r="L23" s="649" t="s">
        <v>1062</v>
      </c>
      <c r="M23" s="650">
        <v>270685</v>
      </c>
      <c r="N23" s="650">
        <v>270783</v>
      </c>
      <c r="O23" s="651">
        <v>-3.619E-2</v>
      </c>
      <c r="P23" s="652">
        <v>109</v>
      </c>
      <c r="Q23" s="189" t="s">
        <v>1059</v>
      </c>
      <c r="R23" s="194">
        <v>207388</v>
      </c>
      <c r="S23" s="194">
        <v>200012</v>
      </c>
      <c r="T23" s="195">
        <v>3.6877800000000001</v>
      </c>
      <c r="U23" s="2"/>
      <c r="V23" s="2"/>
      <c r="W23" s="2"/>
    </row>
    <row r="24" spans="1:23" s="1" customFormat="1" ht="24" customHeight="1">
      <c r="A24" s="648">
        <v>20</v>
      </c>
      <c r="B24" s="649" t="s">
        <v>1056</v>
      </c>
      <c r="C24" s="650">
        <v>724691</v>
      </c>
      <c r="D24" s="650">
        <v>719474</v>
      </c>
      <c r="E24" s="651">
        <v>0.72511000000000003</v>
      </c>
      <c r="F24" s="652">
        <v>50</v>
      </c>
      <c r="G24" s="189" t="s">
        <v>1073</v>
      </c>
      <c r="H24" s="194">
        <v>385567</v>
      </c>
      <c r="I24" s="194">
        <v>374468</v>
      </c>
      <c r="J24" s="195">
        <v>2.96394</v>
      </c>
      <c r="K24" s="648">
        <v>80</v>
      </c>
      <c r="L24" s="649" t="s">
        <v>1058</v>
      </c>
      <c r="M24" s="650">
        <v>269524</v>
      </c>
      <c r="N24" s="650">
        <v>274656</v>
      </c>
      <c r="O24" s="651">
        <v>-1.86852</v>
      </c>
      <c r="P24" s="652">
        <v>110</v>
      </c>
      <c r="Q24" s="189" t="s">
        <v>1055</v>
      </c>
      <c r="R24" s="194">
        <v>203616</v>
      </c>
      <c r="S24" s="194">
        <v>206230</v>
      </c>
      <c r="T24" s="195">
        <v>-1.26752</v>
      </c>
      <c r="U24" s="2"/>
      <c r="V24" s="2"/>
      <c r="W24" s="2"/>
    </row>
    <row r="25" spans="1:23" s="1" customFormat="1" ht="24" customHeight="1">
      <c r="A25" s="648">
        <v>21</v>
      </c>
      <c r="B25" s="649" t="s">
        <v>1060</v>
      </c>
      <c r="C25" s="650">
        <v>693389</v>
      </c>
      <c r="D25" s="650">
        <v>704989</v>
      </c>
      <c r="E25" s="651">
        <v>-1.6454200000000001</v>
      </c>
      <c r="F25" s="652">
        <v>51</v>
      </c>
      <c r="G25" s="189" t="s">
        <v>1057</v>
      </c>
      <c r="H25" s="194">
        <v>384654</v>
      </c>
      <c r="I25" s="194">
        <v>381051</v>
      </c>
      <c r="J25" s="195">
        <v>0.94554000000000005</v>
      </c>
      <c r="K25" s="648">
        <v>81</v>
      </c>
      <c r="L25" s="649" t="s">
        <v>1054</v>
      </c>
      <c r="M25" s="650">
        <v>266936</v>
      </c>
      <c r="N25" s="650">
        <v>275133</v>
      </c>
      <c r="O25" s="651">
        <v>-2.9792900000000002</v>
      </c>
      <c r="P25" s="652">
        <v>111</v>
      </c>
      <c r="Q25" s="189" t="s">
        <v>1063</v>
      </c>
      <c r="R25" s="194">
        <v>193966</v>
      </c>
      <c r="S25" s="194">
        <v>197422</v>
      </c>
      <c r="T25" s="195">
        <v>-1.7505599999999999</v>
      </c>
      <c r="U25" s="2"/>
      <c r="V25" s="2"/>
      <c r="W25" s="2"/>
    </row>
    <row r="26" spans="1:23" s="1" customFormat="1" ht="24" customHeight="1">
      <c r="A26" s="648">
        <v>22</v>
      </c>
      <c r="B26" s="649" t="s">
        <v>1064</v>
      </c>
      <c r="C26" s="650">
        <v>642907</v>
      </c>
      <c r="D26" s="650">
        <v>622890</v>
      </c>
      <c r="E26" s="651">
        <v>3.2135699999999998</v>
      </c>
      <c r="F26" s="652">
        <v>52</v>
      </c>
      <c r="G26" s="189" t="s">
        <v>1061</v>
      </c>
      <c r="H26" s="194">
        <v>380073</v>
      </c>
      <c r="I26" s="194">
        <v>380868</v>
      </c>
      <c r="J26" s="195">
        <v>-0.20873</v>
      </c>
      <c r="K26" s="648">
        <v>82</v>
      </c>
      <c r="L26" s="649" t="s">
        <v>1066</v>
      </c>
      <c r="M26" s="650">
        <v>264642</v>
      </c>
      <c r="N26" s="650">
        <v>268800</v>
      </c>
      <c r="O26" s="651">
        <v>-1.54688</v>
      </c>
      <c r="P26" s="652">
        <v>112</v>
      </c>
      <c r="Q26" s="189" t="s">
        <v>1071</v>
      </c>
      <c r="R26" s="194">
        <v>189591</v>
      </c>
      <c r="S26" s="194">
        <v>193125</v>
      </c>
      <c r="T26" s="195">
        <v>-1.8299000000000001</v>
      </c>
      <c r="U26" s="2"/>
      <c r="V26" s="2"/>
      <c r="W26" s="2"/>
    </row>
    <row r="27" spans="1:23" s="1" customFormat="1" ht="24" customHeight="1">
      <c r="A27" s="648">
        <v>23</v>
      </c>
      <c r="B27" s="649" t="s">
        <v>1072</v>
      </c>
      <c r="C27" s="650">
        <v>594274</v>
      </c>
      <c r="D27" s="650">
        <v>578112</v>
      </c>
      <c r="E27" s="651">
        <v>2.7956500000000002</v>
      </c>
      <c r="F27" s="652">
        <v>53</v>
      </c>
      <c r="G27" s="189" t="s">
        <v>1076</v>
      </c>
      <c r="H27" s="194">
        <v>372973</v>
      </c>
      <c r="I27" s="194">
        <v>370884</v>
      </c>
      <c r="J27" s="195">
        <v>0.56325000000000003</v>
      </c>
      <c r="K27" s="648">
        <v>83</v>
      </c>
      <c r="L27" s="649" t="s">
        <v>1083</v>
      </c>
      <c r="M27" s="650">
        <v>262790</v>
      </c>
      <c r="N27" s="650">
        <v>260274</v>
      </c>
      <c r="O27" s="651">
        <v>0.96667000000000003</v>
      </c>
      <c r="P27" s="652">
        <v>113</v>
      </c>
      <c r="Q27" s="189" t="s">
        <v>1067</v>
      </c>
      <c r="R27" s="194">
        <v>188465</v>
      </c>
      <c r="S27" s="194">
        <v>193717</v>
      </c>
      <c r="T27" s="195">
        <v>-2.7111700000000001</v>
      </c>
      <c r="U27" s="2"/>
      <c r="V27" s="2"/>
      <c r="W27" s="2"/>
    </row>
    <row r="28" spans="1:23" s="1" customFormat="1" ht="24" customHeight="1">
      <c r="A28" s="648">
        <v>24</v>
      </c>
      <c r="B28" s="189" t="s">
        <v>1068</v>
      </c>
      <c r="C28" s="650">
        <v>593128</v>
      </c>
      <c r="D28" s="650">
        <v>599814</v>
      </c>
      <c r="E28" s="651">
        <v>-1.1146799999999999</v>
      </c>
      <c r="F28" s="652">
        <v>54</v>
      </c>
      <c r="G28" s="189" t="s">
        <v>1065</v>
      </c>
      <c r="H28" s="194">
        <v>372760</v>
      </c>
      <c r="I28" s="194">
        <v>377598</v>
      </c>
      <c r="J28" s="195">
        <v>-1.2812600000000001</v>
      </c>
      <c r="K28" s="648">
        <v>84</v>
      </c>
      <c r="L28" s="649" t="s">
        <v>1080</v>
      </c>
      <c r="M28" s="650">
        <v>262328</v>
      </c>
      <c r="N28" s="650">
        <v>265904</v>
      </c>
      <c r="O28" s="651">
        <v>-1.3448500000000001</v>
      </c>
      <c r="P28" s="652"/>
      <c r="Q28" s="663"/>
      <c r="R28" s="194"/>
      <c r="S28" s="194"/>
      <c r="T28" s="195"/>
      <c r="U28" s="2"/>
      <c r="V28" s="2"/>
      <c r="W28" s="2"/>
    </row>
    <row r="29" spans="1:23" s="1" customFormat="1" ht="24" customHeight="1">
      <c r="A29" s="648">
        <v>25</v>
      </c>
      <c r="B29" s="649" t="s">
        <v>1075</v>
      </c>
      <c r="C29" s="650">
        <v>579355</v>
      </c>
      <c r="D29" s="650">
        <v>577513</v>
      </c>
      <c r="E29" s="651">
        <v>0.31895000000000001</v>
      </c>
      <c r="F29" s="652">
        <v>55</v>
      </c>
      <c r="G29" s="189" t="s">
        <v>1069</v>
      </c>
      <c r="H29" s="194">
        <v>371920</v>
      </c>
      <c r="I29" s="194">
        <v>374765</v>
      </c>
      <c r="J29" s="195">
        <v>-0.75914000000000004</v>
      </c>
      <c r="K29" s="648">
        <v>85</v>
      </c>
      <c r="L29" s="189" t="s">
        <v>1074</v>
      </c>
      <c r="M29" s="650">
        <v>260878</v>
      </c>
      <c r="N29" s="650">
        <v>267435</v>
      </c>
      <c r="O29" s="651">
        <v>-2.45181</v>
      </c>
      <c r="P29" s="652"/>
      <c r="Q29" s="663"/>
      <c r="R29" s="194"/>
      <c r="S29" s="194"/>
      <c r="T29" s="195"/>
      <c r="U29" s="2"/>
      <c r="V29" s="2"/>
      <c r="W29" s="2"/>
    </row>
    <row r="30" spans="1:23" s="1" customFormat="1" ht="24" customHeight="1">
      <c r="A30" s="648">
        <v>26</v>
      </c>
      <c r="B30" s="649" t="s">
        <v>1078</v>
      </c>
      <c r="C30" s="650">
        <v>530495</v>
      </c>
      <c r="D30" s="650">
        <v>535664</v>
      </c>
      <c r="E30" s="651">
        <v>-0.96496999999999999</v>
      </c>
      <c r="F30" s="652">
        <v>56</v>
      </c>
      <c r="G30" s="189" t="s">
        <v>1079</v>
      </c>
      <c r="H30" s="194">
        <v>356729</v>
      </c>
      <c r="I30" s="194">
        <v>364154</v>
      </c>
      <c r="J30" s="195">
        <v>-2.0389699999999999</v>
      </c>
      <c r="K30" s="648">
        <v>86</v>
      </c>
      <c r="L30" s="649" t="s">
        <v>1089</v>
      </c>
      <c r="M30" s="650">
        <v>258422</v>
      </c>
      <c r="N30" s="650">
        <v>258227</v>
      </c>
      <c r="O30" s="651">
        <v>7.5509999999999994E-2</v>
      </c>
      <c r="P30" s="652"/>
      <c r="Q30" s="663"/>
      <c r="R30" s="194"/>
      <c r="S30" s="194"/>
      <c r="T30" s="195"/>
      <c r="U30" s="2"/>
      <c r="V30" s="2"/>
      <c r="W30" s="2"/>
    </row>
    <row r="31" spans="1:23" s="1" customFormat="1" ht="24" customHeight="1">
      <c r="A31" s="648">
        <v>27</v>
      </c>
      <c r="B31" s="649" t="s">
        <v>1081</v>
      </c>
      <c r="C31" s="650">
        <v>518757</v>
      </c>
      <c r="D31" s="650">
        <v>518594</v>
      </c>
      <c r="E31" s="651">
        <v>3.143E-2</v>
      </c>
      <c r="F31" s="652">
        <v>57</v>
      </c>
      <c r="G31" s="189" t="s">
        <v>1082</v>
      </c>
      <c r="H31" s="194">
        <v>354630</v>
      </c>
      <c r="I31" s="194">
        <v>360310</v>
      </c>
      <c r="J31" s="195">
        <v>-1.5764199999999999</v>
      </c>
      <c r="K31" s="648">
        <v>87</v>
      </c>
      <c r="L31" s="649" t="s">
        <v>1070</v>
      </c>
      <c r="M31" s="650">
        <v>255051</v>
      </c>
      <c r="N31" s="650">
        <v>268517</v>
      </c>
      <c r="O31" s="651">
        <v>-5.0149499999999998</v>
      </c>
      <c r="P31" s="652"/>
      <c r="Q31" s="663"/>
      <c r="R31" s="194"/>
      <c r="S31" s="194"/>
      <c r="T31" s="195"/>
      <c r="U31" s="2"/>
      <c r="V31" s="2"/>
      <c r="W31" s="2"/>
    </row>
    <row r="32" spans="1:23" s="1" customFormat="1" ht="24" customHeight="1">
      <c r="A32" s="648">
        <v>28</v>
      </c>
      <c r="B32" s="649" t="s">
        <v>1084</v>
      </c>
      <c r="C32" s="650">
        <v>511192</v>
      </c>
      <c r="D32" s="650">
        <v>514865</v>
      </c>
      <c r="E32" s="651">
        <v>-0.71338999999999997</v>
      </c>
      <c r="F32" s="652">
        <v>58</v>
      </c>
      <c r="G32" s="189" t="s">
        <v>1088</v>
      </c>
      <c r="H32" s="194">
        <v>354571</v>
      </c>
      <c r="I32" s="194">
        <v>350745</v>
      </c>
      <c r="J32" s="195">
        <v>1.0908199999999999</v>
      </c>
      <c r="K32" s="648">
        <v>88</v>
      </c>
      <c r="L32" s="649" t="s">
        <v>1086</v>
      </c>
      <c r="M32" s="650">
        <v>252391</v>
      </c>
      <c r="N32" s="650">
        <v>258554</v>
      </c>
      <c r="O32" s="651">
        <v>-2.3836400000000002</v>
      </c>
      <c r="P32" s="652"/>
      <c r="Q32" s="663"/>
      <c r="R32" s="194"/>
      <c r="S32" s="194"/>
      <c r="T32" s="195"/>
      <c r="U32" s="2"/>
      <c r="V32" s="2"/>
      <c r="W32" s="2"/>
    </row>
    <row r="33" spans="1:23" s="1" customFormat="1" ht="24" customHeight="1">
      <c r="A33" s="648">
        <v>29</v>
      </c>
      <c r="B33" s="649" t="s">
        <v>982</v>
      </c>
      <c r="C33" s="650">
        <v>498232</v>
      </c>
      <c r="D33" s="650">
        <v>483480</v>
      </c>
      <c r="E33" s="651">
        <v>3.0512100000000002</v>
      </c>
      <c r="F33" s="652">
        <v>59</v>
      </c>
      <c r="G33" s="189" t="s">
        <v>1085</v>
      </c>
      <c r="H33" s="194">
        <v>352698</v>
      </c>
      <c r="I33" s="194">
        <v>351829</v>
      </c>
      <c r="J33" s="195">
        <v>0.24698999999999999</v>
      </c>
      <c r="K33" s="648">
        <v>89</v>
      </c>
      <c r="L33" s="649" t="s">
        <v>1077</v>
      </c>
      <c r="M33" s="650">
        <v>251084</v>
      </c>
      <c r="N33" s="650">
        <v>265979</v>
      </c>
      <c r="O33" s="651">
        <v>-5.6000699999999997</v>
      </c>
      <c r="P33" s="652"/>
      <c r="Q33" s="663"/>
      <c r="R33" s="194"/>
      <c r="S33" s="194"/>
      <c r="T33" s="195"/>
      <c r="U33" s="2"/>
      <c r="V33" s="2"/>
      <c r="W33" s="2"/>
    </row>
    <row r="34" spans="1:23" s="1" customFormat="1" ht="24" customHeight="1" thickBot="1">
      <c r="A34" s="664">
        <v>30</v>
      </c>
      <c r="B34" s="665" t="s">
        <v>986</v>
      </c>
      <c r="C34" s="666">
        <v>496676</v>
      </c>
      <c r="D34" s="666">
        <v>481732</v>
      </c>
      <c r="E34" s="667">
        <v>3.1021399999999999</v>
      </c>
      <c r="F34" s="668">
        <v>60</v>
      </c>
      <c r="G34" s="669" t="s">
        <v>983</v>
      </c>
      <c r="H34" s="670">
        <v>345070</v>
      </c>
      <c r="I34" s="670">
        <v>340973</v>
      </c>
      <c r="J34" s="671">
        <v>1.20156</v>
      </c>
      <c r="K34" s="664">
        <v>90</v>
      </c>
      <c r="L34" s="665" t="s">
        <v>992</v>
      </c>
      <c r="M34" s="666">
        <v>248304</v>
      </c>
      <c r="N34" s="666">
        <v>247034</v>
      </c>
      <c r="O34" s="667">
        <v>0.5141</v>
      </c>
      <c r="P34" s="668"/>
      <c r="Q34" s="672"/>
      <c r="R34" s="670"/>
      <c r="S34" s="670"/>
      <c r="T34" s="671"/>
      <c r="U34" s="2"/>
      <c r="V34" s="2"/>
      <c r="W34" s="2"/>
    </row>
    <row r="35" spans="1:23" s="1" customFormat="1" ht="13.5" customHeight="1">
      <c r="A35" s="57" t="s">
        <v>1975</v>
      </c>
      <c r="B35" s="673"/>
      <c r="C35" s="674"/>
      <c r="D35" s="674"/>
      <c r="E35" s="675"/>
      <c r="F35" s="676"/>
      <c r="G35" s="677"/>
      <c r="H35" s="678"/>
      <c r="I35" s="678"/>
      <c r="J35" s="675"/>
      <c r="K35" s="171"/>
      <c r="L35" s="171"/>
      <c r="M35" s="171"/>
      <c r="N35" s="171"/>
      <c r="O35" s="35"/>
      <c r="P35" s="35"/>
      <c r="Q35" s="35"/>
      <c r="R35" s="35"/>
      <c r="S35" s="35"/>
      <c r="T35" s="35"/>
      <c r="U35" s="2"/>
      <c r="V35" s="2"/>
      <c r="W35" s="2"/>
    </row>
    <row r="36" spans="1:23" s="1" customFormat="1" ht="24.75" customHeight="1">
      <c r="A36" s="1761" t="s">
        <v>1895</v>
      </c>
      <c r="B36" s="1761"/>
      <c r="C36" s="1761"/>
      <c r="D36" s="1761"/>
      <c r="E36" s="1761"/>
      <c r="F36" s="1761"/>
      <c r="G36" s="1761"/>
      <c r="H36" s="1761"/>
      <c r="I36" s="1761"/>
      <c r="J36" s="1762"/>
      <c r="K36" s="171"/>
      <c r="L36" s="171"/>
      <c r="M36" s="171"/>
      <c r="N36" s="171"/>
      <c r="O36" s="35"/>
      <c r="P36" s="35"/>
      <c r="Q36" s="35"/>
      <c r="R36" s="35"/>
      <c r="S36" s="35"/>
      <c r="T36" s="35"/>
      <c r="U36" s="2"/>
      <c r="V36" s="2"/>
      <c r="W36" s="2"/>
    </row>
    <row r="37" spans="1:23" s="1" customFormat="1">
      <c r="A37" s="2"/>
      <c r="B37" s="2"/>
      <c r="C37" s="2"/>
      <c r="D37" s="2"/>
      <c r="E37" s="58"/>
      <c r="F37" s="58"/>
      <c r="G37" s="58"/>
      <c r="H37" s="58"/>
      <c r="I37" s="58"/>
      <c r="J37" s="58"/>
      <c r="K37" s="32"/>
      <c r="L37" s="32"/>
      <c r="M37" s="32"/>
      <c r="N37" s="32"/>
      <c r="O37" s="35"/>
      <c r="P37" s="35"/>
      <c r="Q37" s="35"/>
      <c r="R37" s="35"/>
      <c r="S37" s="35"/>
      <c r="T37" s="35"/>
    </row>
    <row r="38" spans="1:23" s="1" customFormat="1">
      <c r="A38" s="2"/>
      <c r="B38" s="2"/>
      <c r="C38" s="2"/>
      <c r="D38" s="2"/>
      <c r="E38" s="58"/>
      <c r="F38" s="58"/>
      <c r="G38" s="58"/>
      <c r="H38" s="58"/>
      <c r="I38" s="58"/>
      <c r="J38" s="58"/>
      <c r="K38" s="32"/>
      <c r="L38" s="32"/>
      <c r="M38" s="32"/>
      <c r="N38" s="32"/>
      <c r="O38" s="35"/>
      <c r="P38" s="35"/>
      <c r="Q38" s="35"/>
      <c r="R38" s="35"/>
      <c r="S38" s="35"/>
      <c r="T38" s="35"/>
    </row>
  </sheetData>
  <mergeCells count="3">
    <mergeCell ref="A2:J2"/>
    <mergeCell ref="A36:J36"/>
    <mergeCell ref="K2:T2"/>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20"/>
  <sheetViews>
    <sheetView showGridLines="0" workbookViewId="0"/>
  </sheetViews>
  <sheetFormatPr defaultColWidth="9" defaultRowHeight="13.5"/>
  <cols>
    <col min="1" max="1" width="15.625" style="32" customWidth="1"/>
    <col min="2" max="4" width="23.375" style="32" customWidth="1"/>
    <col min="5" max="16384" width="9" style="32"/>
  </cols>
  <sheetData>
    <row r="1" spans="1:6" ht="30" customHeight="1">
      <c r="D1" s="39"/>
    </row>
    <row r="2" spans="1:6" ht="22.5" customHeight="1">
      <c r="A2" s="1710" t="s">
        <v>2022</v>
      </c>
      <c r="B2" s="1710"/>
      <c r="C2" s="1764"/>
      <c r="D2" s="1764"/>
    </row>
    <row r="3" spans="1:6" s="1" customFormat="1" ht="13.5" customHeight="1" thickBot="1">
      <c r="A3" s="232"/>
      <c r="B3" s="232"/>
      <c r="C3" s="232"/>
      <c r="D3" s="308" t="s">
        <v>418</v>
      </c>
    </row>
    <row r="4" spans="1:6" s="1" customFormat="1" ht="24" customHeight="1">
      <c r="A4" s="1725" t="s">
        <v>1092</v>
      </c>
      <c r="B4" s="1727" t="s">
        <v>1093</v>
      </c>
      <c r="C4" s="1727" t="s">
        <v>1094</v>
      </c>
      <c r="D4" s="1765" t="s">
        <v>417</v>
      </c>
    </row>
    <row r="5" spans="1:6" s="1" customFormat="1" ht="24" customHeight="1">
      <c r="A5" s="1726"/>
      <c r="B5" s="1728"/>
      <c r="C5" s="1728"/>
      <c r="D5" s="1766"/>
    </row>
    <row r="6" spans="1:6" s="1" customFormat="1" ht="24" customHeight="1">
      <c r="A6" s="363" t="s">
        <v>1959</v>
      </c>
      <c r="B6" s="680">
        <v>222687</v>
      </c>
      <c r="C6" s="681">
        <v>235547</v>
      </c>
      <c r="D6" s="682">
        <v>105.77492175115746</v>
      </c>
    </row>
    <row r="7" spans="1:6" s="1" customFormat="1" ht="24" customHeight="1">
      <c r="A7" s="244" t="s">
        <v>1095</v>
      </c>
      <c r="B7" s="680">
        <v>236014</v>
      </c>
      <c r="C7" s="681">
        <v>248903</v>
      </c>
      <c r="D7" s="682">
        <v>105.46111671341532</v>
      </c>
    </row>
    <row r="8" spans="1:6" s="1" customFormat="1" ht="24" customHeight="1">
      <c r="A8" s="204" t="s">
        <v>1960</v>
      </c>
      <c r="B8" s="683">
        <v>242064</v>
      </c>
      <c r="C8" s="683">
        <v>255050</v>
      </c>
      <c r="D8" s="682">
        <v>105.4</v>
      </c>
      <c r="F8" s="171"/>
    </row>
    <row r="9" spans="1:6" s="1" customFormat="1" ht="24" customHeight="1">
      <c r="A9" s="222" t="s">
        <v>289</v>
      </c>
      <c r="B9" s="684">
        <v>243537</v>
      </c>
      <c r="C9" s="685">
        <v>258761</v>
      </c>
      <c r="D9" s="682">
        <v>106.25120618222283</v>
      </c>
    </row>
    <row r="10" spans="1:6" s="1" customFormat="1" ht="24" customHeight="1">
      <c r="A10" s="222" t="s">
        <v>1875</v>
      </c>
      <c r="B10" s="684">
        <v>246670</v>
      </c>
      <c r="C10" s="685">
        <v>262940</v>
      </c>
      <c r="D10" s="682">
        <v>106.59585681274577</v>
      </c>
    </row>
    <row r="11" spans="1:6" s="1" customFormat="1" ht="24" customHeight="1">
      <c r="A11" s="222" t="s">
        <v>1876</v>
      </c>
      <c r="B11" s="684">
        <v>242993</v>
      </c>
      <c r="C11" s="685">
        <v>261128</v>
      </c>
      <c r="D11" s="682">
        <v>107.46317795162823</v>
      </c>
    </row>
    <row r="12" spans="1:6" s="1" customFormat="1" ht="24" customHeight="1">
      <c r="A12" s="222" t="s">
        <v>664</v>
      </c>
      <c r="B12" s="684">
        <v>241273</v>
      </c>
      <c r="C12" s="685">
        <v>258522</v>
      </c>
      <c r="D12" s="682">
        <v>107.1</v>
      </c>
    </row>
    <row r="13" spans="1:6" s="1" customFormat="1" ht="24" customHeight="1">
      <c r="A13" s="222" t="s">
        <v>979</v>
      </c>
      <c r="B13" s="686">
        <v>237506</v>
      </c>
      <c r="C13" s="681">
        <v>255165</v>
      </c>
      <c r="D13" s="687">
        <v>107.4</v>
      </c>
    </row>
    <row r="14" spans="1:6" s="1" customFormat="1" ht="24" customHeight="1">
      <c r="A14" s="244" t="s">
        <v>1431</v>
      </c>
      <c r="B14" s="681">
        <v>236372</v>
      </c>
      <c r="C14" s="681">
        <v>253412</v>
      </c>
      <c r="D14" s="688">
        <v>107.20897568239893</v>
      </c>
    </row>
    <row r="15" spans="1:6" s="1" customFormat="1" ht="24" customHeight="1" thickBot="1">
      <c r="A15" s="370" t="s">
        <v>1961</v>
      </c>
      <c r="B15" s="689">
        <v>233301</v>
      </c>
      <c r="C15" s="690">
        <v>248170</v>
      </c>
      <c r="D15" s="691">
        <v>106.4</v>
      </c>
    </row>
    <row r="16" spans="1:6" s="1" customFormat="1" ht="13.5" customHeight="1">
      <c r="A16" s="171" t="s">
        <v>1971</v>
      </c>
      <c r="B16" s="171"/>
      <c r="C16" s="171"/>
      <c r="D16" s="171"/>
    </row>
    <row r="17" spans="1:4" s="1" customFormat="1" ht="13.5" customHeight="1">
      <c r="A17" s="692" t="s">
        <v>1792</v>
      </c>
      <c r="B17" s="692"/>
      <c r="C17" s="171"/>
      <c r="D17" s="171"/>
    </row>
    <row r="18" spans="1:4" s="1" customFormat="1" ht="13.5" customHeight="1">
      <c r="A18" s="692" t="s">
        <v>1962</v>
      </c>
      <c r="B18" s="692"/>
      <c r="C18" s="171"/>
      <c r="D18" s="171"/>
    </row>
    <row r="19" spans="1:4" s="1" customFormat="1" ht="13.5" customHeight="1">
      <c r="A19" s="692"/>
      <c r="B19" s="692"/>
      <c r="C19" s="171"/>
      <c r="D19" s="171"/>
    </row>
    <row r="20" spans="1:4" s="1" customFormat="1" ht="13.5" customHeight="1">
      <c r="A20" s="60"/>
      <c r="B20" s="60"/>
    </row>
  </sheetData>
  <mergeCells count="5">
    <mergeCell ref="A2:D2"/>
    <mergeCell ref="C4:C5"/>
    <mergeCell ref="D4:D5"/>
    <mergeCell ref="A4:A5"/>
    <mergeCell ref="B4:B5"/>
  </mergeCells>
  <phoneticPr fontId="7"/>
  <printOptions horizontalCentered="1"/>
  <pageMargins left="0.59055118110236227" right="0.59055118110236227" top="0.98425196850393704" bottom="0.98425196850393704" header="0.59055118110236227" footer="0.59055118110236227"/>
  <pageSetup paperSize="9" orientation="portrait" horizontalDpi="300" verticalDpi="300" r:id="rId1"/>
  <headerFooter alignWithMargins="0"/>
  <ignoredErrors>
    <ignoredError sqref="A7:A14"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F13"/>
  <sheetViews>
    <sheetView showGridLines="0" workbookViewId="0"/>
  </sheetViews>
  <sheetFormatPr defaultColWidth="9" defaultRowHeight="13.5"/>
  <cols>
    <col min="1" max="1" width="12.25" style="140" customWidth="1"/>
    <col min="2" max="6" width="15" style="140" customWidth="1"/>
    <col min="7" max="16384" width="9" style="140"/>
  </cols>
  <sheetData>
    <row r="1" spans="1:6" ht="30" customHeight="1"/>
    <row r="2" spans="1:6" ht="22.5" customHeight="1">
      <c r="A2" s="1710" t="s">
        <v>2184</v>
      </c>
      <c r="B2" s="1710"/>
      <c r="C2" s="1710"/>
      <c r="D2" s="1710"/>
      <c r="E2" s="1710"/>
      <c r="F2" s="1710"/>
    </row>
    <row r="3" spans="1:6" s="1" customFormat="1" ht="13.5" customHeight="1" thickBot="1">
      <c r="A3" s="171"/>
      <c r="B3" s="171"/>
      <c r="C3" s="171"/>
      <c r="D3" s="171"/>
      <c r="E3" s="171"/>
      <c r="F3" s="39" t="s">
        <v>1969</v>
      </c>
    </row>
    <row r="4" spans="1:6" s="1" customFormat="1" ht="18" customHeight="1">
      <c r="A4" s="1725" t="s">
        <v>424</v>
      </c>
      <c r="B4" s="1767" t="s">
        <v>423</v>
      </c>
      <c r="C4" s="1768"/>
      <c r="D4" s="1767" t="s">
        <v>422</v>
      </c>
      <c r="E4" s="1768"/>
      <c r="F4" s="1767" t="s">
        <v>421</v>
      </c>
    </row>
    <row r="5" spans="1:6" s="1" customFormat="1" ht="32.1" customHeight="1">
      <c r="A5" s="1726"/>
      <c r="B5" s="693" t="s">
        <v>258</v>
      </c>
      <c r="C5" s="693" t="s">
        <v>1744</v>
      </c>
      <c r="D5" s="400" t="s">
        <v>258</v>
      </c>
      <c r="E5" s="694" t="s">
        <v>1745</v>
      </c>
      <c r="F5" s="1769"/>
    </row>
    <row r="6" spans="1:6" s="1" customFormat="1" ht="21.95" customHeight="1">
      <c r="A6" s="695" t="s">
        <v>266</v>
      </c>
      <c r="B6" s="696">
        <v>139684</v>
      </c>
      <c r="C6" s="697">
        <v>36662</v>
      </c>
      <c r="D6" s="696">
        <v>125246</v>
      </c>
      <c r="E6" s="696">
        <v>22224</v>
      </c>
      <c r="F6" s="697">
        <v>14438</v>
      </c>
    </row>
    <row r="7" spans="1:6" s="1" customFormat="1" ht="21.95" customHeight="1">
      <c r="A7" s="261" t="s">
        <v>420</v>
      </c>
      <c r="B7" s="681">
        <v>124561</v>
      </c>
      <c r="C7" s="686">
        <v>31163</v>
      </c>
      <c r="D7" s="681">
        <v>113388</v>
      </c>
      <c r="E7" s="681">
        <v>19990</v>
      </c>
      <c r="F7" s="686">
        <v>11173</v>
      </c>
    </row>
    <row r="8" spans="1:6" s="1" customFormat="1" ht="21.95" customHeight="1" thickBot="1">
      <c r="A8" s="262" t="s">
        <v>419</v>
      </c>
      <c r="B8" s="704">
        <v>15123</v>
      </c>
      <c r="C8" s="705">
        <v>5499</v>
      </c>
      <c r="D8" s="704">
        <v>11858</v>
      </c>
      <c r="E8" s="704">
        <v>2234</v>
      </c>
      <c r="F8" s="705">
        <v>3265</v>
      </c>
    </row>
    <row r="9" spans="1:6" s="1" customFormat="1" ht="13.5" customHeight="1">
      <c r="A9" s="171" t="s">
        <v>1974</v>
      </c>
      <c r="B9" s="171"/>
      <c r="C9" s="171"/>
      <c r="D9" s="171"/>
      <c r="E9" s="171"/>
      <c r="F9" s="171"/>
    </row>
    <row r="10" spans="1:6" s="1" customFormat="1" ht="13.5" customHeight="1">
      <c r="A10" s="171" t="s">
        <v>2032</v>
      </c>
      <c r="B10" s="171"/>
      <c r="C10" s="171"/>
      <c r="D10" s="171"/>
      <c r="E10" s="171"/>
      <c r="F10" s="698"/>
    </row>
    <row r="11" spans="1:6" s="172" customFormat="1" ht="13.5" customHeight="1">
      <c r="A11" s="171" t="s">
        <v>2033</v>
      </c>
      <c r="B11" s="171"/>
      <c r="C11" s="171"/>
      <c r="D11" s="171"/>
      <c r="E11" s="171"/>
      <c r="F11" s="698"/>
    </row>
    <row r="12" spans="1:6" s="1" customFormat="1" ht="13.5" customHeight="1">
      <c r="A12" s="171" t="s">
        <v>2038</v>
      </c>
      <c r="B12" s="699"/>
      <c r="C12" s="699"/>
      <c r="D12" s="699"/>
      <c r="E12" s="699"/>
      <c r="F12" s="171"/>
    </row>
    <row r="13" spans="1:6" s="1" customFormat="1" ht="18.75" customHeight="1">
      <c r="A13" s="171" t="s">
        <v>2037</v>
      </c>
      <c r="B13" s="141"/>
      <c r="C13" s="141"/>
      <c r="D13" s="141"/>
      <c r="E13" s="141"/>
    </row>
  </sheetData>
  <mergeCells count="5">
    <mergeCell ref="A2:F2"/>
    <mergeCell ref="B4:C4"/>
    <mergeCell ref="D4:E4"/>
    <mergeCell ref="F4:F5"/>
    <mergeCell ref="A4:A5"/>
  </mergeCells>
  <phoneticPr fontId="7"/>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59"/>
  <sheetViews>
    <sheetView showGridLines="0" zoomScaleNormal="100" workbookViewId="0"/>
  </sheetViews>
  <sheetFormatPr defaultColWidth="9" defaultRowHeight="13.5"/>
  <cols>
    <col min="1" max="1" width="1.375" style="140" customWidth="1"/>
    <col min="2" max="2" width="24.625" style="140" customWidth="1"/>
    <col min="3" max="8" width="11.125" style="140" customWidth="1"/>
    <col min="9" max="16384" width="9" style="140"/>
  </cols>
  <sheetData>
    <row r="1" spans="1:13" ht="30" customHeight="1">
      <c r="A1" s="196"/>
      <c r="B1" s="196"/>
      <c r="C1" s="196"/>
      <c r="D1" s="196"/>
      <c r="E1" s="196"/>
      <c r="F1" s="196"/>
      <c r="G1" s="196"/>
      <c r="H1" s="196"/>
    </row>
    <row r="2" spans="1:13" s="152" customFormat="1" ht="22.5" customHeight="1">
      <c r="A2" s="1710" t="s">
        <v>2185</v>
      </c>
      <c r="B2" s="1710"/>
      <c r="C2" s="1710"/>
      <c r="D2" s="1710"/>
      <c r="E2" s="1710"/>
      <c r="F2" s="1710"/>
      <c r="G2" s="1710"/>
      <c r="H2" s="1710"/>
    </row>
    <row r="3" spans="1:13" s="1" customFormat="1" ht="13.5" customHeight="1" thickBot="1">
      <c r="A3" s="171"/>
      <c r="B3" s="171"/>
      <c r="C3" s="171"/>
      <c r="D3" s="171"/>
      <c r="E3" s="171"/>
      <c r="F3" s="171"/>
      <c r="G3" s="171"/>
      <c r="H3" s="39" t="s">
        <v>2036</v>
      </c>
    </row>
    <row r="4" spans="1:13" s="1" customFormat="1" ht="27" customHeight="1">
      <c r="A4" s="1773" t="s">
        <v>429</v>
      </c>
      <c r="B4" s="1725"/>
      <c r="C4" s="1772" t="s">
        <v>428</v>
      </c>
      <c r="D4" s="1729"/>
      <c r="E4" s="1730"/>
      <c r="F4" s="1772" t="s">
        <v>427</v>
      </c>
      <c r="G4" s="1729"/>
      <c r="H4" s="1730"/>
    </row>
    <row r="5" spans="1:13" s="1" customFormat="1" ht="15" customHeight="1">
      <c r="A5" s="1774"/>
      <c r="B5" s="1726"/>
      <c r="C5" s="201" t="s">
        <v>426</v>
      </c>
      <c r="D5" s="202" t="s">
        <v>425</v>
      </c>
      <c r="E5" s="203" t="s">
        <v>419</v>
      </c>
      <c r="F5" s="201" t="s">
        <v>426</v>
      </c>
      <c r="G5" s="202" t="s">
        <v>425</v>
      </c>
      <c r="H5" s="1232" t="s">
        <v>419</v>
      </c>
    </row>
    <row r="6" spans="1:13" s="1" customFormat="1" ht="14.25" customHeight="1">
      <c r="A6" s="1770" t="s">
        <v>1748</v>
      </c>
      <c r="B6" s="1771"/>
      <c r="C6" s="1216">
        <v>36662</v>
      </c>
      <c r="D6" s="1217">
        <v>31163</v>
      </c>
      <c r="E6" s="1218">
        <v>5499</v>
      </c>
      <c r="F6" s="1216">
        <v>22944</v>
      </c>
      <c r="G6" s="1217">
        <v>20658</v>
      </c>
      <c r="H6" s="1233">
        <v>2286</v>
      </c>
    </row>
    <row r="7" spans="1:13" s="1" customFormat="1" ht="14.25" customHeight="1">
      <c r="A7" s="959"/>
      <c r="B7" s="950" t="s">
        <v>1749</v>
      </c>
      <c r="C7" s="1219">
        <v>28330</v>
      </c>
      <c r="D7" s="1220">
        <v>24278</v>
      </c>
      <c r="E7" s="1221">
        <v>4052</v>
      </c>
      <c r="F7" s="1219">
        <v>14965</v>
      </c>
      <c r="G7" s="1220">
        <v>13985</v>
      </c>
      <c r="H7" s="1234">
        <v>980</v>
      </c>
      <c r="L7" s="172"/>
    </row>
    <row r="8" spans="1:13" s="1" customFormat="1" ht="14.25" customHeight="1">
      <c r="A8" s="945"/>
      <c r="B8" s="954" t="s">
        <v>1822</v>
      </c>
      <c r="C8" s="1219">
        <v>1217</v>
      </c>
      <c r="D8" s="1220">
        <v>841</v>
      </c>
      <c r="E8" s="1221">
        <v>376</v>
      </c>
      <c r="F8" s="1219">
        <v>578</v>
      </c>
      <c r="G8" s="1220">
        <v>555</v>
      </c>
      <c r="H8" s="1234">
        <v>23</v>
      </c>
      <c r="L8" s="172"/>
      <c r="M8" s="172"/>
    </row>
    <row r="9" spans="1:13" s="1" customFormat="1" ht="14.25" customHeight="1">
      <c r="A9" s="363"/>
      <c r="B9" s="955" t="s">
        <v>1823</v>
      </c>
      <c r="C9" s="1219">
        <v>1572</v>
      </c>
      <c r="D9" s="1220">
        <v>1236</v>
      </c>
      <c r="E9" s="1222">
        <v>336</v>
      </c>
      <c r="F9" s="1219">
        <v>1645</v>
      </c>
      <c r="G9" s="1220">
        <v>1525</v>
      </c>
      <c r="H9" s="1234">
        <v>120</v>
      </c>
      <c r="L9" s="172"/>
    </row>
    <row r="10" spans="1:13" s="1" customFormat="1" ht="14.25" customHeight="1">
      <c r="A10" s="363"/>
      <c r="B10" s="955" t="s">
        <v>1824</v>
      </c>
      <c r="C10" s="1219">
        <v>1748</v>
      </c>
      <c r="D10" s="1220">
        <v>1503</v>
      </c>
      <c r="E10" s="1221">
        <v>245</v>
      </c>
      <c r="F10" s="1219">
        <v>925</v>
      </c>
      <c r="G10" s="1220">
        <v>901</v>
      </c>
      <c r="H10" s="1234">
        <v>24</v>
      </c>
      <c r="L10" s="172"/>
    </row>
    <row r="11" spans="1:13" s="1" customFormat="1" ht="14.25" customHeight="1">
      <c r="A11" s="363"/>
      <c r="B11" s="955" t="s">
        <v>1825</v>
      </c>
      <c r="C11" s="1219">
        <v>373</v>
      </c>
      <c r="D11" s="1220">
        <v>267</v>
      </c>
      <c r="E11" s="1221">
        <v>106</v>
      </c>
      <c r="F11" s="1219">
        <v>238</v>
      </c>
      <c r="G11" s="1220">
        <v>236</v>
      </c>
      <c r="H11" s="1234">
        <v>2</v>
      </c>
      <c r="L11" s="172"/>
    </row>
    <row r="12" spans="1:13" s="1" customFormat="1" ht="14.25" customHeight="1">
      <c r="A12" s="363"/>
      <c r="B12" s="955" t="s">
        <v>1826</v>
      </c>
      <c r="C12" s="1219">
        <v>1560</v>
      </c>
      <c r="D12" s="1220">
        <v>1206</v>
      </c>
      <c r="E12" s="1221">
        <v>354</v>
      </c>
      <c r="F12" s="1219">
        <v>744</v>
      </c>
      <c r="G12" s="1220">
        <v>703</v>
      </c>
      <c r="H12" s="1234">
        <v>41</v>
      </c>
      <c r="L12" s="172"/>
    </row>
    <row r="13" spans="1:13" s="1" customFormat="1" ht="14.25" customHeight="1">
      <c r="A13" s="363"/>
      <c r="B13" s="955" t="s">
        <v>1827</v>
      </c>
      <c r="C13" s="1219">
        <v>928</v>
      </c>
      <c r="D13" s="1220">
        <v>713</v>
      </c>
      <c r="E13" s="1221">
        <v>215</v>
      </c>
      <c r="F13" s="1219">
        <v>347</v>
      </c>
      <c r="G13" s="1220">
        <v>339</v>
      </c>
      <c r="H13" s="1234">
        <v>8</v>
      </c>
      <c r="L13" s="172"/>
    </row>
    <row r="14" spans="1:13" s="1" customFormat="1" ht="14.25" customHeight="1">
      <c r="A14" s="363"/>
      <c r="B14" s="955" t="s">
        <v>1828</v>
      </c>
      <c r="C14" s="1219">
        <v>8789</v>
      </c>
      <c r="D14" s="1220">
        <v>7993</v>
      </c>
      <c r="E14" s="1221">
        <v>796</v>
      </c>
      <c r="F14" s="1219">
        <v>3486</v>
      </c>
      <c r="G14" s="1220">
        <v>3071</v>
      </c>
      <c r="H14" s="1234">
        <v>415</v>
      </c>
      <c r="L14" s="172"/>
    </row>
    <row r="15" spans="1:13" s="1" customFormat="1" ht="14.25" customHeight="1">
      <c r="A15" s="363"/>
      <c r="B15" s="955" t="s">
        <v>1829</v>
      </c>
      <c r="C15" s="1219">
        <v>519</v>
      </c>
      <c r="D15" s="1220">
        <v>423</v>
      </c>
      <c r="E15" s="1221">
        <v>96</v>
      </c>
      <c r="F15" s="1219">
        <v>185</v>
      </c>
      <c r="G15" s="1220">
        <v>182</v>
      </c>
      <c r="H15" s="1234">
        <v>3</v>
      </c>
      <c r="L15" s="172"/>
    </row>
    <row r="16" spans="1:13" s="1" customFormat="1" ht="14.25" customHeight="1">
      <c r="A16" s="363"/>
      <c r="B16" s="955" t="s">
        <v>1830</v>
      </c>
      <c r="C16" s="1219">
        <v>4698</v>
      </c>
      <c r="D16" s="1220">
        <v>4247</v>
      </c>
      <c r="E16" s="1221">
        <v>451</v>
      </c>
      <c r="F16" s="1219">
        <v>3257</v>
      </c>
      <c r="G16" s="1220">
        <v>2995</v>
      </c>
      <c r="H16" s="1234">
        <v>262</v>
      </c>
      <c r="L16" s="172"/>
    </row>
    <row r="17" spans="1:12" s="1" customFormat="1" ht="14.25" customHeight="1">
      <c r="A17" s="363"/>
      <c r="B17" s="955" t="s">
        <v>1831</v>
      </c>
      <c r="C17" s="1219">
        <v>1389</v>
      </c>
      <c r="D17" s="1220">
        <v>1202</v>
      </c>
      <c r="E17" s="1221">
        <v>187</v>
      </c>
      <c r="F17" s="1219">
        <v>1003</v>
      </c>
      <c r="G17" s="1220">
        <v>1003</v>
      </c>
      <c r="H17" s="1419" t="s">
        <v>447</v>
      </c>
      <c r="L17" s="172"/>
    </row>
    <row r="18" spans="1:12" s="1" customFormat="1" ht="14.25" customHeight="1">
      <c r="A18" s="363"/>
      <c r="B18" s="955" t="s">
        <v>1832</v>
      </c>
      <c r="C18" s="1219">
        <v>200</v>
      </c>
      <c r="D18" s="1220">
        <v>165</v>
      </c>
      <c r="E18" s="1221">
        <v>35</v>
      </c>
      <c r="F18" s="1219">
        <v>136</v>
      </c>
      <c r="G18" s="1220">
        <v>125</v>
      </c>
      <c r="H18" s="1234">
        <v>11</v>
      </c>
      <c r="L18" s="172"/>
    </row>
    <row r="19" spans="1:12" s="1" customFormat="1" ht="14.25" customHeight="1">
      <c r="A19" s="363"/>
      <c r="B19" s="955" t="s">
        <v>1833</v>
      </c>
      <c r="C19" s="1219">
        <v>540</v>
      </c>
      <c r="D19" s="1220">
        <v>455</v>
      </c>
      <c r="E19" s="1221">
        <v>85</v>
      </c>
      <c r="F19" s="1219">
        <v>395</v>
      </c>
      <c r="G19" s="1220">
        <v>395</v>
      </c>
      <c r="H19" s="1419" t="s">
        <v>447</v>
      </c>
      <c r="L19" s="172"/>
    </row>
    <row r="20" spans="1:12" s="1" customFormat="1" ht="14.25" customHeight="1">
      <c r="A20" s="363"/>
      <c r="B20" s="955" t="s">
        <v>1834</v>
      </c>
      <c r="C20" s="1219">
        <v>1057</v>
      </c>
      <c r="D20" s="1220">
        <v>874</v>
      </c>
      <c r="E20" s="1221">
        <v>183</v>
      </c>
      <c r="F20" s="1219">
        <v>695</v>
      </c>
      <c r="G20" s="1220">
        <v>679</v>
      </c>
      <c r="H20" s="1234">
        <v>16</v>
      </c>
      <c r="L20" s="172"/>
    </row>
    <row r="21" spans="1:12" s="1" customFormat="1" ht="14.25" customHeight="1">
      <c r="A21" s="363"/>
      <c r="B21" s="955" t="s">
        <v>1835</v>
      </c>
      <c r="C21" s="1219">
        <v>21</v>
      </c>
      <c r="D21" s="1220">
        <v>16</v>
      </c>
      <c r="E21" s="1221">
        <v>5</v>
      </c>
      <c r="F21" s="1219">
        <v>9</v>
      </c>
      <c r="G21" s="1220">
        <v>9</v>
      </c>
      <c r="H21" s="1419" t="s">
        <v>447</v>
      </c>
      <c r="L21" s="172"/>
    </row>
    <row r="22" spans="1:12" s="1" customFormat="1" ht="14.25" customHeight="1">
      <c r="A22" s="363"/>
      <c r="B22" s="955" t="s">
        <v>1836</v>
      </c>
      <c r="C22" s="1219">
        <v>175</v>
      </c>
      <c r="D22" s="1220">
        <v>106</v>
      </c>
      <c r="E22" s="1221">
        <v>69</v>
      </c>
      <c r="F22" s="1219">
        <v>62</v>
      </c>
      <c r="G22" s="1220">
        <v>50</v>
      </c>
      <c r="H22" s="1234">
        <v>12</v>
      </c>
      <c r="L22" s="172"/>
    </row>
    <row r="23" spans="1:12" s="1" customFormat="1" ht="14.25" customHeight="1">
      <c r="A23" s="363"/>
      <c r="B23" s="955" t="s">
        <v>1837</v>
      </c>
      <c r="C23" s="1219">
        <v>467</v>
      </c>
      <c r="D23" s="1220">
        <v>396</v>
      </c>
      <c r="E23" s="1221">
        <v>71</v>
      </c>
      <c r="F23" s="1219">
        <v>331</v>
      </c>
      <c r="G23" s="1220">
        <v>330</v>
      </c>
      <c r="H23" s="1234">
        <v>1</v>
      </c>
      <c r="L23" s="172"/>
    </row>
    <row r="24" spans="1:12" s="1" customFormat="1" ht="14.25" customHeight="1">
      <c r="A24" s="363"/>
      <c r="B24" s="955" t="s">
        <v>1838</v>
      </c>
      <c r="C24" s="1219">
        <v>1143</v>
      </c>
      <c r="D24" s="1220">
        <v>1013</v>
      </c>
      <c r="E24" s="1221">
        <v>130</v>
      </c>
      <c r="F24" s="1219">
        <v>404</v>
      </c>
      <c r="G24" s="1220">
        <v>404</v>
      </c>
      <c r="H24" s="1419" t="s">
        <v>447</v>
      </c>
      <c r="L24" s="172"/>
    </row>
    <row r="25" spans="1:12" s="1" customFormat="1" ht="14.25" customHeight="1">
      <c r="A25" s="363"/>
      <c r="B25" s="955" t="s">
        <v>1839</v>
      </c>
      <c r="C25" s="1219">
        <v>1789</v>
      </c>
      <c r="D25" s="1220">
        <v>1536</v>
      </c>
      <c r="E25" s="1221">
        <v>253</v>
      </c>
      <c r="F25" s="1219">
        <v>488</v>
      </c>
      <c r="G25" s="1220">
        <v>456</v>
      </c>
      <c r="H25" s="1234">
        <v>32</v>
      </c>
      <c r="L25" s="172"/>
    </row>
    <row r="26" spans="1:12" s="1" customFormat="1" ht="14.25" customHeight="1">
      <c r="A26" s="363"/>
      <c r="B26" s="955" t="s">
        <v>1840</v>
      </c>
      <c r="C26" s="1219">
        <v>145</v>
      </c>
      <c r="D26" s="1220">
        <v>86</v>
      </c>
      <c r="E26" s="1221">
        <v>59</v>
      </c>
      <c r="F26" s="1219">
        <v>37</v>
      </c>
      <c r="G26" s="1220">
        <v>27</v>
      </c>
      <c r="H26" s="1234">
        <v>10</v>
      </c>
      <c r="L26" s="172"/>
    </row>
    <row r="27" spans="1:12" s="1" customFormat="1" ht="14.25" customHeight="1">
      <c r="A27" s="798"/>
      <c r="B27" s="951" t="s">
        <v>1757</v>
      </c>
      <c r="C27" s="1219">
        <v>8332</v>
      </c>
      <c r="D27" s="1220">
        <v>6885</v>
      </c>
      <c r="E27" s="1221">
        <v>1447</v>
      </c>
      <c r="F27" s="1219">
        <v>7979</v>
      </c>
      <c r="G27" s="1220">
        <v>6673</v>
      </c>
      <c r="H27" s="1234">
        <v>1306</v>
      </c>
      <c r="L27" s="172"/>
    </row>
    <row r="28" spans="1:12" s="1" customFormat="1" ht="14.25" customHeight="1">
      <c r="A28" s="97"/>
      <c r="B28" s="952" t="s">
        <v>1750</v>
      </c>
      <c r="C28" s="1219">
        <v>7542</v>
      </c>
      <c r="D28" s="1220">
        <v>6353</v>
      </c>
      <c r="E28" s="1221">
        <v>1189</v>
      </c>
      <c r="F28" s="1219">
        <v>6505</v>
      </c>
      <c r="G28" s="1220">
        <v>5433</v>
      </c>
      <c r="H28" s="1234">
        <v>1072</v>
      </c>
      <c r="L28" s="172"/>
    </row>
    <row r="29" spans="1:12" s="172" customFormat="1" ht="14.25" customHeight="1">
      <c r="A29" s="97"/>
      <c r="B29" s="956" t="s">
        <v>281</v>
      </c>
      <c r="C29" s="1219">
        <v>81</v>
      </c>
      <c r="D29" s="1220">
        <v>49</v>
      </c>
      <c r="E29" s="1221">
        <v>32</v>
      </c>
      <c r="F29" s="1219">
        <v>75</v>
      </c>
      <c r="G29" s="1220">
        <v>41</v>
      </c>
      <c r="H29" s="1234">
        <v>34</v>
      </c>
    </row>
    <row r="30" spans="1:12" s="1" customFormat="1" ht="14.25" customHeight="1">
      <c r="A30" s="363"/>
      <c r="B30" s="956" t="s">
        <v>280</v>
      </c>
      <c r="C30" s="1219">
        <v>1373</v>
      </c>
      <c r="D30" s="1220">
        <v>1074</v>
      </c>
      <c r="E30" s="1221">
        <v>299</v>
      </c>
      <c r="F30" s="1219">
        <v>2228</v>
      </c>
      <c r="G30" s="1220">
        <v>1609</v>
      </c>
      <c r="H30" s="1234">
        <v>619</v>
      </c>
      <c r="L30" s="172"/>
    </row>
    <row r="31" spans="1:12" s="1" customFormat="1" ht="14.25" customHeight="1">
      <c r="A31" s="363"/>
      <c r="B31" s="958" t="s">
        <v>1841</v>
      </c>
      <c r="C31" s="1219">
        <v>205</v>
      </c>
      <c r="D31" s="1220">
        <v>146</v>
      </c>
      <c r="E31" s="1221">
        <v>59</v>
      </c>
      <c r="F31" s="1219">
        <v>228</v>
      </c>
      <c r="G31" s="1220">
        <v>127</v>
      </c>
      <c r="H31" s="1234">
        <v>101</v>
      </c>
      <c r="L31" s="172"/>
    </row>
    <row r="32" spans="1:12" s="1" customFormat="1" ht="14.25" customHeight="1">
      <c r="A32" s="363"/>
      <c r="B32" s="958" t="s">
        <v>1842</v>
      </c>
      <c r="C32" s="1219">
        <v>182</v>
      </c>
      <c r="D32" s="1220">
        <v>151</v>
      </c>
      <c r="E32" s="1221">
        <v>31</v>
      </c>
      <c r="F32" s="1219">
        <v>1010</v>
      </c>
      <c r="G32" s="1220">
        <v>828</v>
      </c>
      <c r="H32" s="1234">
        <v>182</v>
      </c>
      <c r="L32" s="172"/>
    </row>
    <row r="33" spans="1:14" s="1" customFormat="1" ht="14.25" customHeight="1">
      <c r="A33" s="363"/>
      <c r="B33" s="958" t="s">
        <v>1843</v>
      </c>
      <c r="C33" s="1219">
        <v>216</v>
      </c>
      <c r="D33" s="1220">
        <v>176</v>
      </c>
      <c r="E33" s="1221">
        <v>40</v>
      </c>
      <c r="F33" s="1219">
        <v>465</v>
      </c>
      <c r="G33" s="1220">
        <v>397</v>
      </c>
      <c r="H33" s="1234">
        <v>68</v>
      </c>
      <c r="L33" s="172"/>
    </row>
    <row r="34" spans="1:14" s="1" customFormat="1" ht="14.25" customHeight="1">
      <c r="A34" s="363"/>
      <c r="B34" s="958" t="s">
        <v>1844</v>
      </c>
      <c r="C34" s="1219">
        <v>247</v>
      </c>
      <c r="D34" s="1220">
        <v>186</v>
      </c>
      <c r="E34" s="1221">
        <v>61</v>
      </c>
      <c r="F34" s="1219">
        <v>100</v>
      </c>
      <c r="G34" s="1220">
        <v>70</v>
      </c>
      <c r="H34" s="1234">
        <v>30</v>
      </c>
      <c r="L34" s="172"/>
    </row>
    <row r="35" spans="1:14" s="1" customFormat="1" ht="14.25" customHeight="1">
      <c r="A35" s="363"/>
      <c r="B35" s="958" t="s">
        <v>1845</v>
      </c>
      <c r="C35" s="1219">
        <v>166</v>
      </c>
      <c r="D35" s="1220">
        <v>130</v>
      </c>
      <c r="E35" s="1221">
        <v>36</v>
      </c>
      <c r="F35" s="1219">
        <v>99</v>
      </c>
      <c r="G35" s="1220">
        <v>55</v>
      </c>
      <c r="H35" s="1234">
        <v>44</v>
      </c>
      <c r="L35" s="172"/>
    </row>
    <row r="36" spans="1:14" s="1" customFormat="1" ht="14.25" customHeight="1">
      <c r="A36" s="363"/>
      <c r="B36" s="958" t="s">
        <v>1846</v>
      </c>
      <c r="C36" s="1219">
        <v>114</v>
      </c>
      <c r="D36" s="1220">
        <v>90</v>
      </c>
      <c r="E36" s="1221">
        <v>24</v>
      </c>
      <c r="F36" s="1219">
        <v>182</v>
      </c>
      <c r="G36" s="1220">
        <v>48</v>
      </c>
      <c r="H36" s="1234">
        <v>134</v>
      </c>
      <c r="L36" s="172"/>
    </row>
    <row r="37" spans="1:14" s="1" customFormat="1" ht="14.25" customHeight="1">
      <c r="A37" s="363"/>
      <c r="B37" s="958" t="s">
        <v>1847</v>
      </c>
      <c r="C37" s="1219">
        <v>243</v>
      </c>
      <c r="D37" s="1220">
        <v>195</v>
      </c>
      <c r="E37" s="1221">
        <v>48</v>
      </c>
      <c r="F37" s="1219">
        <v>144</v>
      </c>
      <c r="G37" s="1220">
        <v>84</v>
      </c>
      <c r="H37" s="1234">
        <v>60</v>
      </c>
      <c r="L37" s="172"/>
    </row>
    <row r="38" spans="1:14" s="1" customFormat="1" ht="14.25" customHeight="1">
      <c r="A38" s="363"/>
      <c r="B38" s="956" t="s">
        <v>1848</v>
      </c>
      <c r="C38" s="1219">
        <v>181</v>
      </c>
      <c r="D38" s="1220">
        <v>136</v>
      </c>
      <c r="E38" s="1221">
        <v>45</v>
      </c>
      <c r="F38" s="1219">
        <v>132</v>
      </c>
      <c r="G38" s="1220">
        <v>117</v>
      </c>
      <c r="H38" s="1234">
        <v>15</v>
      </c>
      <c r="L38" s="172"/>
      <c r="M38" s="172"/>
      <c r="N38" s="172"/>
    </row>
    <row r="39" spans="1:14" s="1" customFormat="1" ht="14.25" customHeight="1">
      <c r="A39" s="363"/>
      <c r="B39" s="956" t="s">
        <v>279</v>
      </c>
      <c r="C39" s="1219">
        <v>1567</v>
      </c>
      <c r="D39" s="1220">
        <v>1383</v>
      </c>
      <c r="E39" s="1221">
        <v>184</v>
      </c>
      <c r="F39" s="1219">
        <v>1276</v>
      </c>
      <c r="G39" s="1220">
        <v>1066</v>
      </c>
      <c r="H39" s="1234">
        <v>210</v>
      </c>
      <c r="L39" s="172"/>
    </row>
    <row r="40" spans="1:14" s="1" customFormat="1" ht="14.25" customHeight="1">
      <c r="A40" s="363"/>
      <c r="B40" s="956" t="s">
        <v>1849</v>
      </c>
      <c r="C40" s="1219">
        <v>735</v>
      </c>
      <c r="D40" s="1220">
        <v>673</v>
      </c>
      <c r="E40" s="1221">
        <v>62</v>
      </c>
      <c r="F40" s="1219">
        <v>434</v>
      </c>
      <c r="G40" s="1220">
        <v>387</v>
      </c>
      <c r="H40" s="1234">
        <v>47</v>
      </c>
      <c r="L40" s="172"/>
    </row>
    <row r="41" spans="1:14" s="1" customFormat="1" ht="14.25" customHeight="1">
      <c r="A41" s="363"/>
      <c r="B41" s="956" t="s">
        <v>1850</v>
      </c>
      <c r="C41" s="1219">
        <v>112</v>
      </c>
      <c r="D41" s="1220">
        <v>90</v>
      </c>
      <c r="E41" s="1221">
        <v>22</v>
      </c>
      <c r="F41" s="1219">
        <v>103</v>
      </c>
      <c r="G41" s="1220">
        <v>102</v>
      </c>
      <c r="H41" s="1234">
        <v>1</v>
      </c>
      <c r="L41" s="172"/>
    </row>
    <row r="42" spans="1:14" s="1" customFormat="1" ht="14.25" customHeight="1">
      <c r="A42" s="363"/>
      <c r="B42" s="956" t="s">
        <v>1851</v>
      </c>
      <c r="C42" s="1219">
        <v>244</v>
      </c>
      <c r="D42" s="1220">
        <v>218</v>
      </c>
      <c r="E42" s="1221">
        <v>26</v>
      </c>
      <c r="F42" s="1219">
        <v>151</v>
      </c>
      <c r="G42" s="1220">
        <v>148</v>
      </c>
      <c r="H42" s="1234">
        <v>3</v>
      </c>
      <c r="L42" s="172"/>
    </row>
    <row r="43" spans="1:14" s="1" customFormat="1" ht="14.25" customHeight="1">
      <c r="A43" s="363"/>
      <c r="B43" s="956" t="s">
        <v>1852</v>
      </c>
      <c r="C43" s="1219">
        <v>1452</v>
      </c>
      <c r="D43" s="1220">
        <v>1354</v>
      </c>
      <c r="E43" s="1221">
        <v>98</v>
      </c>
      <c r="F43" s="1219">
        <v>1431</v>
      </c>
      <c r="G43" s="1220">
        <v>1364</v>
      </c>
      <c r="H43" s="1234">
        <v>67</v>
      </c>
      <c r="L43" s="172"/>
    </row>
    <row r="44" spans="1:14" s="1" customFormat="1" ht="14.25" customHeight="1">
      <c r="A44" s="363"/>
      <c r="B44" s="956" t="s">
        <v>1853</v>
      </c>
      <c r="C44" s="1219">
        <v>213</v>
      </c>
      <c r="D44" s="1220">
        <v>169</v>
      </c>
      <c r="E44" s="1221">
        <v>44</v>
      </c>
      <c r="F44" s="1219">
        <v>56</v>
      </c>
      <c r="G44" s="1220">
        <v>52</v>
      </c>
      <c r="H44" s="1234">
        <v>4</v>
      </c>
      <c r="L44" s="172"/>
      <c r="M44" s="172"/>
    </row>
    <row r="45" spans="1:14" s="1" customFormat="1" ht="14.25" customHeight="1">
      <c r="A45" s="363"/>
      <c r="B45" s="956" t="s">
        <v>1854</v>
      </c>
      <c r="C45" s="1219">
        <v>264</v>
      </c>
      <c r="D45" s="1220">
        <v>212</v>
      </c>
      <c r="E45" s="1221">
        <v>52</v>
      </c>
      <c r="F45" s="1219">
        <v>68</v>
      </c>
      <c r="G45" s="1220">
        <v>64</v>
      </c>
      <c r="H45" s="1234">
        <v>4</v>
      </c>
      <c r="L45" s="172"/>
      <c r="M45" s="172"/>
    </row>
    <row r="46" spans="1:14" s="1" customFormat="1" ht="14.25" customHeight="1">
      <c r="A46" s="363"/>
      <c r="B46" s="956" t="s">
        <v>1855</v>
      </c>
      <c r="C46" s="1219">
        <v>158</v>
      </c>
      <c r="D46" s="1220">
        <v>108</v>
      </c>
      <c r="E46" s="1221">
        <v>50</v>
      </c>
      <c r="F46" s="1219">
        <v>35</v>
      </c>
      <c r="G46" s="1220">
        <v>32</v>
      </c>
      <c r="H46" s="1234">
        <v>3</v>
      </c>
      <c r="L46" s="172"/>
    </row>
    <row r="47" spans="1:14" s="1" customFormat="1" ht="14.25" customHeight="1">
      <c r="A47" s="363"/>
      <c r="B47" s="956" t="s">
        <v>1856</v>
      </c>
      <c r="C47" s="1219">
        <v>152</v>
      </c>
      <c r="D47" s="1220">
        <v>113</v>
      </c>
      <c r="E47" s="1221">
        <v>39</v>
      </c>
      <c r="F47" s="1219">
        <v>33</v>
      </c>
      <c r="G47" s="1220">
        <v>32</v>
      </c>
      <c r="H47" s="1234">
        <v>1</v>
      </c>
      <c r="L47" s="172"/>
    </row>
    <row r="48" spans="1:14" s="1" customFormat="1" ht="14.25" customHeight="1">
      <c r="A48" s="363"/>
      <c r="B48" s="956" t="s">
        <v>1857</v>
      </c>
      <c r="C48" s="1219">
        <v>134</v>
      </c>
      <c r="D48" s="1220">
        <v>100</v>
      </c>
      <c r="E48" s="1221">
        <v>34</v>
      </c>
      <c r="F48" s="1219">
        <v>71</v>
      </c>
      <c r="G48" s="1220">
        <v>31</v>
      </c>
      <c r="H48" s="1234">
        <v>40</v>
      </c>
      <c r="L48" s="172"/>
    </row>
    <row r="49" spans="1:12" s="1" customFormat="1" ht="14.25" customHeight="1">
      <c r="A49" s="363"/>
      <c r="B49" s="956" t="s">
        <v>1858</v>
      </c>
      <c r="C49" s="1219">
        <v>161</v>
      </c>
      <c r="D49" s="1220">
        <v>142</v>
      </c>
      <c r="E49" s="1221">
        <v>19</v>
      </c>
      <c r="F49" s="1219">
        <v>78</v>
      </c>
      <c r="G49" s="1220">
        <v>78</v>
      </c>
      <c r="H49" s="1419" t="s">
        <v>447</v>
      </c>
      <c r="L49" s="172"/>
    </row>
    <row r="50" spans="1:12" s="1" customFormat="1" ht="14.25" customHeight="1">
      <c r="A50" s="363"/>
      <c r="B50" s="956" t="s">
        <v>1859</v>
      </c>
      <c r="C50" s="1223">
        <v>715</v>
      </c>
      <c r="D50" s="1224">
        <v>532</v>
      </c>
      <c r="E50" s="1225">
        <v>183</v>
      </c>
      <c r="F50" s="1223">
        <v>334</v>
      </c>
      <c r="G50" s="1224">
        <v>310</v>
      </c>
      <c r="H50" s="1284">
        <v>24</v>
      </c>
      <c r="L50" s="172"/>
    </row>
    <row r="51" spans="1:12" s="1" customFormat="1" ht="14.25" customHeight="1">
      <c r="A51" s="97"/>
      <c r="B51" s="952" t="s">
        <v>1751</v>
      </c>
      <c r="C51" s="1219">
        <v>448</v>
      </c>
      <c r="D51" s="1220">
        <v>286</v>
      </c>
      <c r="E51" s="1221">
        <v>162</v>
      </c>
      <c r="F51" s="1219">
        <v>304</v>
      </c>
      <c r="G51" s="1220">
        <v>256</v>
      </c>
      <c r="H51" s="1234">
        <v>48</v>
      </c>
      <c r="L51" s="172"/>
    </row>
    <row r="52" spans="1:12" s="1" customFormat="1" ht="14.25" customHeight="1">
      <c r="A52" s="97"/>
      <c r="B52" s="955" t="s">
        <v>1755</v>
      </c>
      <c r="C52" s="1219">
        <v>63</v>
      </c>
      <c r="D52" s="1220">
        <v>36</v>
      </c>
      <c r="E52" s="1221">
        <v>27</v>
      </c>
      <c r="F52" s="1219">
        <v>104</v>
      </c>
      <c r="G52" s="1220">
        <v>80</v>
      </c>
      <c r="H52" s="1234">
        <v>24</v>
      </c>
      <c r="L52" s="172"/>
    </row>
    <row r="53" spans="1:12" s="1" customFormat="1" ht="14.25" customHeight="1">
      <c r="A53" s="363"/>
      <c r="B53" s="955" t="s">
        <v>1756</v>
      </c>
      <c r="C53" s="1219">
        <v>131</v>
      </c>
      <c r="D53" s="1220">
        <v>78</v>
      </c>
      <c r="E53" s="1221">
        <v>53</v>
      </c>
      <c r="F53" s="1219">
        <v>99</v>
      </c>
      <c r="G53" s="1220">
        <v>80</v>
      </c>
      <c r="H53" s="1234">
        <v>19</v>
      </c>
      <c r="L53" s="172"/>
    </row>
    <row r="54" spans="1:12" s="1" customFormat="1" ht="14.25" customHeight="1">
      <c r="A54" s="363"/>
      <c r="B54" s="957" t="s">
        <v>1754</v>
      </c>
      <c r="C54" s="1219">
        <v>254</v>
      </c>
      <c r="D54" s="1220">
        <v>172</v>
      </c>
      <c r="E54" s="1221">
        <v>82</v>
      </c>
      <c r="F54" s="1219">
        <v>101</v>
      </c>
      <c r="G54" s="1220">
        <v>96</v>
      </c>
      <c r="H54" s="1234">
        <v>5</v>
      </c>
      <c r="L54" s="172"/>
    </row>
    <row r="55" spans="1:12" s="1" customFormat="1" ht="14.25" customHeight="1">
      <c r="A55" s="97"/>
      <c r="B55" s="952" t="s">
        <v>1752</v>
      </c>
      <c r="C55" s="1219">
        <v>155</v>
      </c>
      <c r="D55" s="1220">
        <v>110</v>
      </c>
      <c r="E55" s="1221">
        <v>45</v>
      </c>
      <c r="F55" s="1219">
        <v>182</v>
      </c>
      <c r="G55" s="1220">
        <v>135</v>
      </c>
      <c r="H55" s="1234">
        <v>47</v>
      </c>
      <c r="L55" s="172"/>
    </row>
    <row r="56" spans="1:12" s="1" customFormat="1" ht="14.25" customHeight="1" thickBot="1">
      <c r="A56" s="310"/>
      <c r="B56" s="953" t="s">
        <v>1753</v>
      </c>
      <c r="C56" s="1226">
        <v>187</v>
      </c>
      <c r="D56" s="1227">
        <v>136</v>
      </c>
      <c r="E56" s="1228">
        <v>51</v>
      </c>
      <c r="F56" s="1226">
        <v>988</v>
      </c>
      <c r="G56" s="1227">
        <v>849</v>
      </c>
      <c r="H56" s="1237">
        <v>139</v>
      </c>
      <c r="L56" s="172"/>
    </row>
    <row r="57" spans="1:12" s="1" customFormat="1" ht="13.5" customHeight="1">
      <c r="A57" s="171" t="s">
        <v>1974</v>
      </c>
      <c r="B57" s="171"/>
      <c r="C57" s="171"/>
      <c r="D57" s="171"/>
      <c r="E57" s="171"/>
      <c r="F57" s="171"/>
      <c r="G57" s="171"/>
      <c r="H57" s="171"/>
    </row>
    <row r="58" spans="1:12" s="1" customFormat="1" ht="13.5" customHeight="1">
      <c r="A58" s="171" t="s">
        <v>2034</v>
      </c>
      <c r="B58" s="171"/>
      <c r="C58" s="171"/>
      <c r="D58" s="171"/>
      <c r="E58" s="171"/>
      <c r="F58" s="171"/>
      <c r="G58" s="171"/>
      <c r="H58" s="171"/>
    </row>
    <row r="59" spans="1:12" s="1" customFormat="1" ht="13.5" customHeight="1">
      <c r="A59" s="171" t="s">
        <v>2035</v>
      </c>
      <c r="B59" s="171"/>
    </row>
  </sheetData>
  <mergeCells count="5">
    <mergeCell ref="A2:H2"/>
    <mergeCell ref="A6:B6"/>
    <mergeCell ref="F4:H4"/>
    <mergeCell ref="C4:E4"/>
    <mergeCell ref="A4:B5"/>
  </mergeCells>
  <phoneticPr fontId="7"/>
  <printOptions horizont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O18"/>
  <sheetViews>
    <sheetView showGridLines="0" zoomScale="85" zoomScaleNormal="85" workbookViewId="0"/>
  </sheetViews>
  <sheetFormatPr defaultColWidth="8.625" defaultRowHeight="13.5"/>
  <cols>
    <col min="1" max="1" width="12.375" style="28" customWidth="1"/>
    <col min="2" max="7" width="12.25" style="28" customWidth="1"/>
    <col min="8" max="15" width="10.875" style="28" customWidth="1"/>
    <col min="16" max="16384" width="8.625" style="28"/>
  </cols>
  <sheetData>
    <row r="1" spans="1:15" s="32" customFormat="1" ht="30" customHeight="1">
      <c r="O1" s="39"/>
    </row>
    <row r="2" spans="1:15" s="32" customFormat="1" ht="22.5" customHeight="1">
      <c r="A2" s="1655" t="s">
        <v>2173</v>
      </c>
      <c r="B2" s="1655"/>
      <c r="C2" s="1655"/>
      <c r="D2" s="1655"/>
      <c r="E2" s="1655"/>
      <c r="F2" s="1655"/>
      <c r="G2" s="1655"/>
      <c r="H2" s="1778" t="s">
        <v>2023</v>
      </c>
      <c r="I2" s="1778"/>
      <c r="J2" s="1778"/>
      <c r="K2" s="1778"/>
      <c r="L2" s="1778"/>
      <c r="M2" s="1778"/>
      <c r="N2" s="1778"/>
      <c r="O2" s="1778"/>
    </row>
    <row r="3" spans="1:15" s="1" customFormat="1" ht="13.5" customHeight="1" thickBot="1">
      <c r="A3" s="171"/>
      <c r="B3" s="232"/>
      <c r="C3" s="232"/>
      <c r="D3" s="232"/>
      <c r="E3" s="232"/>
      <c r="F3" s="232"/>
      <c r="G3" s="232"/>
      <c r="H3" s="232"/>
      <c r="I3" s="232"/>
      <c r="J3" s="232"/>
      <c r="K3" s="232"/>
      <c r="L3" s="232"/>
      <c r="M3" s="232"/>
      <c r="N3" s="232"/>
      <c r="O3" s="308" t="s">
        <v>446</v>
      </c>
    </row>
    <row r="4" spans="1:15" s="1" customFormat="1" ht="24" customHeight="1">
      <c r="A4" s="1780" t="s">
        <v>1819</v>
      </c>
      <c r="B4" s="1736" t="s">
        <v>445</v>
      </c>
      <c r="C4" s="1738"/>
      <c r="D4" s="706" t="s">
        <v>444</v>
      </c>
      <c r="E4" s="395"/>
      <c r="F4" s="395"/>
      <c r="G4" s="395"/>
      <c r="H4" s="395"/>
      <c r="I4" s="395"/>
      <c r="J4" s="395"/>
      <c r="K4" s="395"/>
      <c r="L4" s="395"/>
      <c r="M4" s="395"/>
      <c r="N4" s="395" t="s">
        <v>443</v>
      </c>
      <c r="O4" s="399"/>
    </row>
    <row r="5" spans="1:15" s="1" customFormat="1" ht="24" customHeight="1">
      <c r="A5" s="1781"/>
      <c r="B5" s="1783" t="s">
        <v>114</v>
      </c>
      <c r="C5" s="1785" t="s">
        <v>440</v>
      </c>
      <c r="D5" s="369" t="s">
        <v>442</v>
      </c>
      <c r="E5" s="367"/>
      <c r="F5" s="367"/>
      <c r="G5" s="368"/>
      <c r="H5" s="369"/>
      <c r="I5" s="367"/>
      <c r="J5" s="367"/>
      <c r="K5" s="367"/>
      <c r="L5" s="1777" t="s">
        <v>440</v>
      </c>
      <c r="M5" s="1775" t="s">
        <v>441</v>
      </c>
      <c r="N5" s="1777" t="s">
        <v>114</v>
      </c>
      <c r="O5" s="1779" t="s">
        <v>440</v>
      </c>
    </row>
    <row r="6" spans="1:15" s="1" customFormat="1" ht="24" customHeight="1">
      <c r="A6" s="1782"/>
      <c r="B6" s="1784"/>
      <c r="C6" s="1786"/>
      <c r="D6" s="201" t="s">
        <v>4</v>
      </c>
      <c r="E6" s="202" t="s">
        <v>439</v>
      </c>
      <c r="F6" s="202" t="s">
        <v>438</v>
      </c>
      <c r="G6" s="1232" t="s">
        <v>437</v>
      </c>
      <c r="H6" s="1238" t="s">
        <v>436</v>
      </c>
      <c r="I6" s="202" t="s">
        <v>435</v>
      </c>
      <c r="J6" s="202" t="s">
        <v>434</v>
      </c>
      <c r="K6" s="203" t="s">
        <v>433</v>
      </c>
      <c r="L6" s="1728"/>
      <c r="M6" s="1776"/>
      <c r="N6" s="1728"/>
      <c r="O6" s="1769"/>
    </row>
    <row r="7" spans="1:15" s="1" customFormat="1" ht="24.75" customHeight="1">
      <c r="A7" s="935" t="s">
        <v>1898</v>
      </c>
      <c r="B7" s="1216">
        <v>72420</v>
      </c>
      <c r="C7" s="1218">
        <v>242072</v>
      </c>
      <c r="D7" s="1216">
        <v>72230</v>
      </c>
      <c r="E7" s="1217">
        <v>13961</v>
      </c>
      <c r="F7" s="1217">
        <v>13169</v>
      </c>
      <c r="G7" s="1233">
        <v>12502</v>
      </c>
      <c r="H7" s="1239">
        <v>15527</v>
      </c>
      <c r="I7" s="1217">
        <v>9161</v>
      </c>
      <c r="J7" s="1217">
        <v>4835</v>
      </c>
      <c r="K7" s="1218">
        <v>3075</v>
      </c>
      <c r="L7" s="696">
        <v>237283</v>
      </c>
      <c r="M7" s="707">
        <v>3.29</v>
      </c>
      <c r="N7" s="696">
        <v>183</v>
      </c>
      <c r="O7" s="697">
        <v>4781</v>
      </c>
    </row>
    <row r="8" spans="1:15" s="1" customFormat="1" ht="24.75" customHeight="1">
      <c r="A8" s="934" t="s">
        <v>431</v>
      </c>
      <c r="B8" s="1219">
        <v>76495</v>
      </c>
      <c r="C8" s="1221">
        <v>243726</v>
      </c>
      <c r="D8" s="1219">
        <v>76168</v>
      </c>
      <c r="E8" s="1220">
        <v>16669</v>
      </c>
      <c r="F8" s="1220">
        <v>15521</v>
      </c>
      <c r="G8" s="1234">
        <v>13211</v>
      </c>
      <c r="H8" s="1240">
        <v>15110</v>
      </c>
      <c r="I8" s="1220">
        <v>8112</v>
      </c>
      <c r="J8" s="1220">
        <v>4548</v>
      </c>
      <c r="K8" s="1221">
        <v>2997</v>
      </c>
      <c r="L8" s="681">
        <v>237533</v>
      </c>
      <c r="M8" s="708">
        <v>3.12</v>
      </c>
      <c r="N8" s="681">
        <v>166</v>
      </c>
      <c r="O8" s="686">
        <v>6004</v>
      </c>
    </row>
    <row r="9" spans="1:15" s="1" customFormat="1" ht="24.75" customHeight="1">
      <c r="A9" s="934" t="s">
        <v>1899</v>
      </c>
      <c r="B9" s="1219">
        <v>82452</v>
      </c>
      <c r="C9" s="1221">
        <v>246674</v>
      </c>
      <c r="D9" s="1219">
        <v>82292</v>
      </c>
      <c r="E9" s="1220">
        <v>21126</v>
      </c>
      <c r="F9" s="1220">
        <v>18053</v>
      </c>
      <c r="G9" s="1234">
        <v>14512</v>
      </c>
      <c r="H9" s="1240">
        <v>14283</v>
      </c>
      <c r="I9" s="1220">
        <v>7476</v>
      </c>
      <c r="J9" s="1220">
        <v>4107</v>
      </c>
      <c r="K9" s="1221">
        <v>2735</v>
      </c>
      <c r="L9" s="681">
        <v>239874</v>
      </c>
      <c r="M9" s="708">
        <v>2.91</v>
      </c>
      <c r="N9" s="681">
        <v>156</v>
      </c>
      <c r="O9" s="686">
        <v>6796</v>
      </c>
    </row>
    <row r="10" spans="1:15" s="1" customFormat="1" ht="24.75" customHeight="1">
      <c r="A10" s="934" t="s">
        <v>1876</v>
      </c>
      <c r="B10" s="1219">
        <v>85003</v>
      </c>
      <c r="C10" s="1221">
        <v>243076</v>
      </c>
      <c r="D10" s="1219">
        <v>84727</v>
      </c>
      <c r="E10" s="1220">
        <v>22925</v>
      </c>
      <c r="F10" s="1220">
        <v>20144</v>
      </c>
      <c r="G10" s="1234">
        <v>15311</v>
      </c>
      <c r="H10" s="1240">
        <v>13800</v>
      </c>
      <c r="I10" s="1220">
        <v>6734</v>
      </c>
      <c r="J10" s="1220">
        <v>3530</v>
      </c>
      <c r="K10" s="1221">
        <v>2283</v>
      </c>
      <c r="L10" s="681">
        <v>235946</v>
      </c>
      <c r="M10" s="708">
        <v>2.78</v>
      </c>
      <c r="N10" s="681">
        <v>208</v>
      </c>
      <c r="O10" s="686">
        <v>7047</v>
      </c>
    </row>
    <row r="11" spans="1:15" s="1" customFormat="1" ht="24.75" customHeight="1">
      <c r="A11" s="934" t="s">
        <v>430</v>
      </c>
      <c r="B11" s="1219">
        <v>87731</v>
      </c>
      <c r="C11" s="1221">
        <v>241361</v>
      </c>
      <c r="D11" s="1219">
        <v>87445</v>
      </c>
      <c r="E11" s="1220">
        <v>25188</v>
      </c>
      <c r="F11" s="1220">
        <v>21899</v>
      </c>
      <c r="G11" s="1234">
        <v>15756</v>
      </c>
      <c r="H11" s="1240">
        <v>13280</v>
      </c>
      <c r="I11" s="1220">
        <v>6281</v>
      </c>
      <c r="J11" s="1220">
        <v>3102</v>
      </c>
      <c r="K11" s="1221">
        <v>1939</v>
      </c>
      <c r="L11" s="681">
        <v>233654</v>
      </c>
      <c r="M11" s="708">
        <v>2.67</v>
      </c>
      <c r="N11" s="681">
        <v>203</v>
      </c>
      <c r="O11" s="686">
        <v>7619</v>
      </c>
    </row>
    <row r="12" spans="1:15" s="1" customFormat="1" ht="24.75" customHeight="1">
      <c r="A12" s="934" t="s">
        <v>979</v>
      </c>
      <c r="B12" s="1230">
        <v>90435</v>
      </c>
      <c r="C12" s="1231">
        <v>237506</v>
      </c>
      <c r="D12" s="1230">
        <v>90154</v>
      </c>
      <c r="E12" s="1235">
        <v>27848</v>
      </c>
      <c r="F12" s="1235">
        <v>23341</v>
      </c>
      <c r="G12" s="1236">
        <v>16341</v>
      </c>
      <c r="H12" s="1241">
        <v>12796</v>
      </c>
      <c r="I12" s="1235">
        <v>5752</v>
      </c>
      <c r="J12" s="1235">
        <v>2566</v>
      </c>
      <c r="K12" s="1231">
        <v>1510</v>
      </c>
      <c r="L12" s="710">
        <v>229997</v>
      </c>
      <c r="M12" s="712">
        <v>2.5511599999999999</v>
      </c>
      <c r="N12" s="710">
        <v>281</v>
      </c>
      <c r="O12" s="711">
        <v>7509</v>
      </c>
    </row>
    <row r="13" spans="1:15" s="1" customFormat="1" ht="24.75" customHeight="1">
      <c r="A13" s="934" t="s">
        <v>1431</v>
      </c>
      <c r="B13" s="1230">
        <v>93306</v>
      </c>
      <c r="C13" s="1231">
        <v>236372</v>
      </c>
      <c r="D13" s="1230">
        <v>93001</v>
      </c>
      <c r="E13" s="1235">
        <v>30456</v>
      </c>
      <c r="F13" s="1235">
        <v>24735</v>
      </c>
      <c r="G13" s="1236">
        <v>16740</v>
      </c>
      <c r="H13" s="1241">
        <v>12290</v>
      </c>
      <c r="I13" s="1235">
        <v>5406</v>
      </c>
      <c r="J13" s="1235">
        <v>2128</v>
      </c>
      <c r="K13" s="1231">
        <v>1246</v>
      </c>
      <c r="L13" s="710">
        <v>228309</v>
      </c>
      <c r="M13" s="712">
        <v>2.4500000000000002</v>
      </c>
      <c r="N13" s="710">
        <v>305</v>
      </c>
      <c r="O13" s="711">
        <v>8063</v>
      </c>
    </row>
    <row r="14" spans="1:15" s="1" customFormat="1" ht="24.75" customHeight="1" thickBot="1">
      <c r="A14" s="933" t="s">
        <v>1900</v>
      </c>
      <c r="B14" s="1226">
        <v>96874</v>
      </c>
      <c r="C14" s="1228">
        <v>233301</v>
      </c>
      <c r="D14" s="1226">
        <v>96522</v>
      </c>
      <c r="E14" s="1227">
        <v>34618</v>
      </c>
      <c r="F14" s="1227">
        <v>26240</v>
      </c>
      <c r="G14" s="1237">
        <v>16396</v>
      </c>
      <c r="H14" s="1242">
        <v>11714</v>
      </c>
      <c r="I14" s="1227">
        <v>4910</v>
      </c>
      <c r="J14" s="1227">
        <v>1737</v>
      </c>
      <c r="K14" s="1228">
        <v>907</v>
      </c>
      <c r="L14" s="704">
        <v>224813</v>
      </c>
      <c r="M14" s="713">
        <v>2.3291400000000002</v>
      </c>
      <c r="N14" s="704">
        <v>352</v>
      </c>
      <c r="O14" s="705">
        <v>8488</v>
      </c>
    </row>
    <row r="15" spans="1:15" s="1" customFormat="1" ht="13.5" customHeight="1">
      <c r="A15" s="171" t="s">
        <v>1971</v>
      </c>
      <c r="B15" s="171"/>
      <c r="C15" s="171"/>
      <c r="D15" s="171"/>
      <c r="E15" s="171"/>
      <c r="F15" s="171"/>
      <c r="G15" s="171"/>
      <c r="H15" s="171"/>
      <c r="I15" s="171"/>
      <c r="J15" s="171"/>
      <c r="K15" s="171"/>
      <c r="L15" s="171"/>
      <c r="M15" s="171"/>
      <c r="N15" s="171"/>
      <c r="O15" s="171"/>
    </row>
    <row r="16" spans="1:15" s="1" customFormat="1" ht="13.5" customHeight="1">
      <c r="A16" s="171" t="s">
        <v>1746</v>
      </c>
      <c r="B16" s="171"/>
      <c r="C16" s="171"/>
      <c r="D16" s="171"/>
      <c r="E16" s="171"/>
      <c r="F16" s="171"/>
      <c r="G16" s="171"/>
      <c r="H16" s="171"/>
      <c r="I16" s="171"/>
      <c r="J16" s="171"/>
      <c r="K16" s="171"/>
      <c r="L16" s="171"/>
      <c r="M16" s="171"/>
      <c r="N16" s="171"/>
      <c r="O16" s="171"/>
    </row>
    <row r="17" s="1" customFormat="1" ht="13.5" customHeight="1"/>
    <row r="18" s="1" customFormat="1" ht="13.5" customHeight="1"/>
  </sheetData>
  <mergeCells count="10">
    <mergeCell ref="M5:M6"/>
    <mergeCell ref="N5:N6"/>
    <mergeCell ref="H2:O2"/>
    <mergeCell ref="O5:O6"/>
    <mergeCell ref="A4:A6"/>
    <mergeCell ref="B5:B6"/>
    <mergeCell ref="C5:C6"/>
    <mergeCell ref="B4:C4"/>
    <mergeCell ref="A2:G2"/>
    <mergeCell ref="L5:L6"/>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9:A13"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N300"/>
  <sheetViews>
    <sheetView showGridLines="0" zoomScale="85" zoomScaleNormal="85" workbookViewId="0"/>
  </sheetViews>
  <sheetFormatPr defaultColWidth="9" defaultRowHeight="13.5"/>
  <cols>
    <col min="1" max="1" width="25" style="147" customWidth="1"/>
    <col min="2" max="2" width="15" style="147" customWidth="1"/>
    <col min="3" max="6" width="14.375" style="147" customWidth="1"/>
    <col min="7" max="7" width="14.375" style="100" customWidth="1"/>
    <col min="8" max="9" width="14.375" style="147" customWidth="1"/>
    <col min="10" max="13" width="13.375" style="147" customWidth="1"/>
    <col min="14" max="14" width="1.25" style="147" customWidth="1"/>
    <col min="15" max="16384" width="9" style="147"/>
  </cols>
  <sheetData>
    <row r="1" spans="1:14" s="32" customFormat="1" ht="30" customHeight="1">
      <c r="G1" s="57"/>
      <c r="M1" s="39"/>
    </row>
    <row r="2" spans="1:14" ht="21" customHeight="1">
      <c r="A2" s="1690" t="s">
        <v>2174</v>
      </c>
      <c r="B2" s="1690"/>
      <c r="C2" s="1690"/>
      <c r="D2" s="1690"/>
      <c r="E2" s="1690"/>
      <c r="F2" s="1690"/>
      <c r="G2" s="1763" t="s">
        <v>2024</v>
      </c>
      <c r="H2" s="1763"/>
      <c r="I2" s="1763"/>
      <c r="J2" s="1763"/>
      <c r="K2" s="1763"/>
      <c r="L2" s="1763"/>
      <c r="M2" s="1763"/>
      <c r="N2" s="1763"/>
    </row>
    <row r="3" spans="1:14" s="1" customFormat="1" ht="15" customHeight="1" thickBot="1">
      <c r="A3" s="363"/>
      <c r="B3" s="363"/>
      <c r="C3" s="714"/>
      <c r="D3" s="714"/>
      <c r="E3" s="714"/>
      <c r="F3" s="714"/>
      <c r="G3" s="57"/>
      <c r="H3" s="715"/>
      <c r="I3" s="715"/>
      <c r="J3" s="715"/>
      <c r="K3" s="715"/>
      <c r="L3" s="363"/>
      <c r="M3" s="716" t="s">
        <v>1924</v>
      </c>
    </row>
    <row r="4" spans="1:14" s="1" customFormat="1" ht="15" customHeight="1">
      <c r="A4" s="1676" t="s">
        <v>454</v>
      </c>
      <c r="B4" s="1730" t="s">
        <v>1206</v>
      </c>
      <c r="C4" s="1788"/>
      <c r="D4" s="1788"/>
      <c r="E4" s="1788"/>
      <c r="F4" s="1788"/>
      <c r="G4" s="1789" t="s">
        <v>1207</v>
      </c>
      <c r="H4" s="1790"/>
      <c r="I4" s="1790"/>
      <c r="J4" s="1790"/>
      <c r="K4" s="1791"/>
      <c r="L4" s="1729" t="s">
        <v>453</v>
      </c>
      <c r="M4" s="1730"/>
    </row>
    <row r="5" spans="1:14" s="1" customFormat="1" ht="15" customHeight="1">
      <c r="A5" s="1677"/>
      <c r="B5" s="1673" t="s">
        <v>452</v>
      </c>
      <c r="C5" s="1792"/>
      <c r="D5" s="1792"/>
      <c r="E5" s="1792"/>
      <c r="F5" s="1792"/>
      <c r="G5" s="1793" t="s">
        <v>1208</v>
      </c>
      <c r="H5" s="1794"/>
      <c r="I5" s="1795"/>
      <c r="J5" s="1672" t="s">
        <v>450</v>
      </c>
      <c r="K5" s="1787" t="s">
        <v>451</v>
      </c>
      <c r="L5" s="1672" t="s">
        <v>270</v>
      </c>
      <c r="M5" s="1673" t="s">
        <v>450</v>
      </c>
    </row>
    <row r="6" spans="1:14" s="1" customFormat="1" ht="15" customHeight="1">
      <c r="A6" s="1677"/>
      <c r="B6" s="400" t="s">
        <v>426</v>
      </c>
      <c r="C6" s="400" t="s">
        <v>449</v>
      </c>
      <c r="D6" s="400" t="s">
        <v>1209</v>
      </c>
      <c r="E6" s="400" t="s">
        <v>1210</v>
      </c>
      <c r="F6" s="364" t="s">
        <v>1211</v>
      </c>
      <c r="G6" s="365" t="s">
        <v>1212</v>
      </c>
      <c r="H6" s="400" t="s">
        <v>1213</v>
      </c>
      <c r="I6" s="400" t="s">
        <v>448</v>
      </c>
      <c r="J6" s="1672"/>
      <c r="K6" s="1787"/>
      <c r="L6" s="1672"/>
      <c r="M6" s="1673"/>
    </row>
    <row r="7" spans="1:14" s="2" customFormat="1" ht="19.5" customHeight="1">
      <c r="A7" s="366" t="s">
        <v>643</v>
      </c>
      <c r="B7" s="718">
        <v>96522</v>
      </c>
      <c r="C7" s="718">
        <v>34618</v>
      </c>
      <c r="D7" s="718">
        <v>26240</v>
      </c>
      <c r="E7" s="718">
        <v>16396</v>
      </c>
      <c r="F7" s="719">
        <v>11714</v>
      </c>
      <c r="G7" s="720">
        <v>4910</v>
      </c>
      <c r="H7" s="718">
        <v>1737</v>
      </c>
      <c r="I7" s="718">
        <v>907</v>
      </c>
      <c r="J7" s="718">
        <v>224813</v>
      </c>
      <c r="K7" s="721">
        <v>2.3291400000000002</v>
      </c>
      <c r="L7" s="718">
        <v>352</v>
      </c>
      <c r="M7" s="719">
        <v>8488</v>
      </c>
    </row>
    <row r="8" spans="1:14" s="2" customFormat="1" ht="18" customHeight="1">
      <c r="A8" s="960" t="s">
        <v>642</v>
      </c>
      <c r="B8" s="722">
        <v>374</v>
      </c>
      <c r="C8" s="722">
        <v>266</v>
      </c>
      <c r="D8" s="722">
        <v>49</v>
      </c>
      <c r="E8" s="722">
        <v>28</v>
      </c>
      <c r="F8" s="723">
        <v>24</v>
      </c>
      <c r="G8" s="724">
        <v>7</v>
      </c>
      <c r="H8" s="725" t="s">
        <v>447</v>
      </c>
      <c r="I8" s="722" t="s">
        <v>447</v>
      </c>
      <c r="J8" s="722">
        <v>579</v>
      </c>
      <c r="K8" s="726">
        <v>1.54813</v>
      </c>
      <c r="L8" s="722">
        <v>4</v>
      </c>
      <c r="M8" s="723">
        <v>4</v>
      </c>
    </row>
    <row r="9" spans="1:14" s="2" customFormat="1" ht="18" customHeight="1">
      <c r="A9" s="951" t="s">
        <v>641</v>
      </c>
      <c r="B9" s="727">
        <v>576</v>
      </c>
      <c r="C9" s="727">
        <v>291</v>
      </c>
      <c r="D9" s="727">
        <v>143</v>
      </c>
      <c r="E9" s="727">
        <v>87</v>
      </c>
      <c r="F9" s="728">
        <v>38</v>
      </c>
      <c r="G9" s="729">
        <v>14</v>
      </c>
      <c r="H9" s="727">
        <v>1</v>
      </c>
      <c r="I9" s="730">
        <v>2</v>
      </c>
      <c r="J9" s="727">
        <v>1081</v>
      </c>
      <c r="K9" s="731">
        <v>1.8767400000000001</v>
      </c>
      <c r="L9" s="730" t="s">
        <v>447</v>
      </c>
      <c r="M9" s="732" t="s">
        <v>447</v>
      </c>
    </row>
    <row r="10" spans="1:14" s="2" customFormat="1" ht="18" customHeight="1">
      <c r="A10" s="951" t="s">
        <v>640</v>
      </c>
      <c r="B10" s="727">
        <v>431</v>
      </c>
      <c r="C10" s="727">
        <v>220</v>
      </c>
      <c r="D10" s="727">
        <v>107</v>
      </c>
      <c r="E10" s="727">
        <v>51</v>
      </c>
      <c r="F10" s="728">
        <v>42</v>
      </c>
      <c r="G10" s="729">
        <v>8</v>
      </c>
      <c r="H10" s="727">
        <v>3</v>
      </c>
      <c r="I10" s="727" t="s">
        <v>447</v>
      </c>
      <c r="J10" s="727">
        <v>813</v>
      </c>
      <c r="K10" s="731">
        <v>1.8863099999999999</v>
      </c>
      <c r="L10" s="727">
        <v>1</v>
      </c>
      <c r="M10" s="728">
        <v>19</v>
      </c>
    </row>
    <row r="11" spans="1:14" s="2" customFormat="1" ht="18" customHeight="1">
      <c r="A11" s="951" t="s">
        <v>639</v>
      </c>
      <c r="B11" s="727">
        <v>201</v>
      </c>
      <c r="C11" s="727">
        <v>130</v>
      </c>
      <c r="D11" s="727">
        <v>35</v>
      </c>
      <c r="E11" s="727">
        <v>17</v>
      </c>
      <c r="F11" s="728">
        <v>12</v>
      </c>
      <c r="G11" s="729">
        <v>6</v>
      </c>
      <c r="H11" s="727">
        <v>1</v>
      </c>
      <c r="I11" s="727" t="s">
        <v>447</v>
      </c>
      <c r="J11" s="727">
        <v>335</v>
      </c>
      <c r="K11" s="731">
        <v>1.6666700000000001</v>
      </c>
      <c r="L11" s="727">
        <v>1</v>
      </c>
      <c r="M11" s="728">
        <v>2</v>
      </c>
    </row>
    <row r="12" spans="1:14" s="2" customFormat="1" ht="18" customHeight="1">
      <c r="A12" s="951" t="s">
        <v>638</v>
      </c>
      <c r="B12" s="727">
        <v>412</v>
      </c>
      <c r="C12" s="727">
        <v>206</v>
      </c>
      <c r="D12" s="727">
        <v>108</v>
      </c>
      <c r="E12" s="727">
        <v>51</v>
      </c>
      <c r="F12" s="728">
        <v>25</v>
      </c>
      <c r="G12" s="729">
        <v>16</v>
      </c>
      <c r="H12" s="727">
        <v>4</v>
      </c>
      <c r="I12" s="730">
        <v>2</v>
      </c>
      <c r="J12" s="727">
        <v>793</v>
      </c>
      <c r="K12" s="731">
        <v>1.92476</v>
      </c>
      <c r="L12" s="730">
        <v>1</v>
      </c>
      <c r="M12" s="732">
        <v>4</v>
      </c>
    </row>
    <row r="13" spans="1:14" s="2" customFormat="1" ht="18" customHeight="1">
      <c r="A13" s="951" t="s">
        <v>637</v>
      </c>
      <c r="B13" s="727">
        <v>357</v>
      </c>
      <c r="C13" s="727">
        <v>210</v>
      </c>
      <c r="D13" s="727">
        <v>72</v>
      </c>
      <c r="E13" s="727">
        <v>43</v>
      </c>
      <c r="F13" s="728">
        <v>21</v>
      </c>
      <c r="G13" s="729">
        <v>8</v>
      </c>
      <c r="H13" s="727">
        <v>2</v>
      </c>
      <c r="I13" s="730">
        <v>1</v>
      </c>
      <c r="J13" s="727">
        <v>626</v>
      </c>
      <c r="K13" s="731">
        <v>1.7535000000000001</v>
      </c>
      <c r="L13" s="730" t="s">
        <v>447</v>
      </c>
      <c r="M13" s="732" t="s">
        <v>447</v>
      </c>
    </row>
    <row r="14" spans="1:14" s="2" customFormat="1" ht="18" customHeight="1">
      <c r="A14" s="951" t="s">
        <v>636</v>
      </c>
      <c r="B14" s="727">
        <v>307</v>
      </c>
      <c r="C14" s="727">
        <v>180</v>
      </c>
      <c r="D14" s="727">
        <v>54</v>
      </c>
      <c r="E14" s="727">
        <v>44</v>
      </c>
      <c r="F14" s="728">
        <v>18</v>
      </c>
      <c r="G14" s="729">
        <v>10</v>
      </c>
      <c r="H14" s="727" t="s">
        <v>447</v>
      </c>
      <c r="I14" s="727">
        <v>1</v>
      </c>
      <c r="J14" s="727">
        <v>549</v>
      </c>
      <c r="K14" s="731">
        <v>1.78827</v>
      </c>
      <c r="L14" s="730" t="s">
        <v>447</v>
      </c>
      <c r="M14" s="732" t="s">
        <v>447</v>
      </c>
    </row>
    <row r="15" spans="1:14" s="2" customFormat="1" ht="18" customHeight="1">
      <c r="A15" s="951" t="s">
        <v>635</v>
      </c>
      <c r="B15" s="727">
        <v>241</v>
      </c>
      <c r="C15" s="727">
        <v>92</v>
      </c>
      <c r="D15" s="727">
        <v>68</v>
      </c>
      <c r="E15" s="727">
        <v>39</v>
      </c>
      <c r="F15" s="728">
        <v>28</v>
      </c>
      <c r="G15" s="729">
        <v>9</v>
      </c>
      <c r="H15" s="727">
        <v>4</v>
      </c>
      <c r="I15" s="727">
        <v>1</v>
      </c>
      <c r="J15" s="727">
        <v>533</v>
      </c>
      <c r="K15" s="731">
        <v>2.2116199999999999</v>
      </c>
      <c r="L15" s="730">
        <v>1</v>
      </c>
      <c r="M15" s="732">
        <v>14</v>
      </c>
    </row>
    <row r="16" spans="1:14" s="2" customFormat="1" ht="18" customHeight="1">
      <c r="A16" s="951" t="s">
        <v>634</v>
      </c>
      <c r="B16" s="727">
        <v>528</v>
      </c>
      <c r="C16" s="727">
        <v>194</v>
      </c>
      <c r="D16" s="727">
        <v>136</v>
      </c>
      <c r="E16" s="727">
        <v>108</v>
      </c>
      <c r="F16" s="728">
        <v>67</v>
      </c>
      <c r="G16" s="729">
        <v>17</v>
      </c>
      <c r="H16" s="727">
        <v>4</v>
      </c>
      <c r="I16" s="727">
        <v>2</v>
      </c>
      <c r="J16" s="727">
        <v>1181</v>
      </c>
      <c r="K16" s="731">
        <v>2.2367400000000002</v>
      </c>
      <c r="L16" s="730" t="s">
        <v>447</v>
      </c>
      <c r="M16" s="732" t="s">
        <v>447</v>
      </c>
    </row>
    <row r="17" spans="1:13" s="2" customFormat="1" ht="18" customHeight="1">
      <c r="A17" s="951" t="s">
        <v>633</v>
      </c>
      <c r="B17" s="727">
        <v>54</v>
      </c>
      <c r="C17" s="727">
        <v>18</v>
      </c>
      <c r="D17" s="727">
        <v>12</v>
      </c>
      <c r="E17" s="727">
        <v>9</v>
      </c>
      <c r="F17" s="728">
        <v>13</v>
      </c>
      <c r="G17" s="729">
        <v>2</v>
      </c>
      <c r="H17" s="727" t="s">
        <v>447</v>
      </c>
      <c r="I17" s="727" t="s">
        <v>447</v>
      </c>
      <c r="J17" s="727">
        <v>131</v>
      </c>
      <c r="K17" s="731">
        <v>2.4259300000000001</v>
      </c>
      <c r="L17" s="730" t="s">
        <v>447</v>
      </c>
      <c r="M17" s="732" t="s">
        <v>447</v>
      </c>
    </row>
    <row r="18" spans="1:13" s="2" customFormat="1" ht="18" customHeight="1">
      <c r="A18" s="951" t="s">
        <v>632</v>
      </c>
      <c r="B18" s="727">
        <v>259</v>
      </c>
      <c r="C18" s="727">
        <v>97</v>
      </c>
      <c r="D18" s="727">
        <v>87</v>
      </c>
      <c r="E18" s="727">
        <v>35</v>
      </c>
      <c r="F18" s="728">
        <v>23</v>
      </c>
      <c r="G18" s="729">
        <v>13</v>
      </c>
      <c r="H18" s="727">
        <v>3</v>
      </c>
      <c r="I18" s="727">
        <v>1</v>
      </c>
      <c r="J18" s="727">
        <v>558</v>
      </c>
      <c r="K18" s="731">
        <v>2.1544400000000001</v>
      </c>
      <c r="L18" s="730" t="s">
        <v>447</v>
      </c>
      <c r="M18" s="732" t="s">
        <v>447</v>
      </c>
    </row>
    <row r="19" spans="1:13" s="2" customFormat="1" ht="18" customHeight="1">
      <c r="A19" s="951" t="s">
        <v>631</v>
      </c>
      <c r="B19" s="727">
        <v>477</v>
      </c>
      <c r="C19" s="727">
        <v>210</v>
      </c>
      <c r="D19" s="727">
        <v>137</v>
      </c>
      <c r="E19" s="727">
        <v>75</v>
      </c>
      <c r="F19" s="728">
        <v>44</v>
      </c>
      <c r="G19" s="729">
        <v>5</v>
      </c>
      <c r="H19" s="727">
        <v>5</v>
      </c>
      <c r="I19" s="727">
        <v>1</v>
      </c>
      <c r="J19" s="727">
        <v>947</v>
      </c>
      <c r="K19" s="731">
        <v>1.98532</v>
      </c>
      <c r="L19" s="727">
        <v>4</v>
      </c>
      <c r="M19" s="728">
        <v>133</v>
      </c>
    </row>
    <row r="20" spans="1:13" s="2" customFormat="1" ht="18" customHeight="1">
      <c r="A20" s="951" t="s">
        <v>630</v>
      </c>
      <c r="B20" s="727">
        <v>217</v>
      </c>
      <c r="C20" s="727">
        <v>128</v>
      </c>
      <c r="D20" s="727">
        <v>51</v>
      </c>
      <c r="E20" s="727">
        <v>22</v>
      </c>
      <c r="F20" s="728">
        <v>9</v>
      </c>
      <c r="G20" s="729">
        <v>5</v>
      </c>
      <c r="H20" s="727">
        <v>2</v>
      </c>
      <c r="I20" s="727" t="s">
        <v>447</v>
      </c>
      <c r="J20" s="727">
        <v>369</v>
      </c>
      <c r="K20" s="731">
        <v>1.7004600000000001</v>
      </c>
      <c r="L20" s="730" t="s">
        <v>447</v>
      </c>
      <c r="M20" s="732" t="s">
        <v>447</v>
      </c>
    </row>
    <row r="21" spans="1:13" s="2" customFormat="1" ht="18" customHeight="1">
      <c r="A21" s="951" t="s">
        <v>629</v>
      </c>
      <c r="B21" s="727">
        <v>243</v>
      </c>
      <c r="C21" s="727">
        <v>93</v>
      </c>
      <c r="D21" s="727">
        <v>70</v>
      </c>
      <c r="E21" s="727">
        <v>36</v>
      </c>
      <c r="F21" s="728">
        <v>25</v>
      </c>
      <c r="G21" s="729">
        <v>9</v>
      </c>
      <c r="H21" s="727">
        <v>5</v>
      </c>
      <c r="I21" s="727">
        <v>5</v>
      </c>
      <c r="J21" s="727">
        <v>552</v>
      </c>
      <c r="K21" s="731">
        <v>2.2715999999999998</v>
      </c>
      <c r="L21" s="730">
        <v>1</v>
      </c>
      <c r="M21" s="732">
        <v>3</v>
      </c>
    </row>
    <row r="22" spans="1:13" s="2" customFormat="1" ht="18" customHeight="1">
      <c r="A22" s="951" t="s">
        <v>628</v>
      </c>
      <c r="B22" s="727">
        <v>156</v>
      </c>
      <c r="C22" s="727">
        <v>59</v>
      </c>
      <c r="D22" s="727">
        <v>37</v>
      </c>
      <c r="E22" s="727">
        <v>24</v>
      </c>
      <c r="F22" s="728">
        <v>21</v>
      </c>
      <c r="G22" s="729">
        <v>9</v>
      </c>
      <c r="H22" s="727">
        <v>5</v>
      </c>
      <c r="I22" s="727">
        <v>1</v>
      </c>
      <c r="J22" s="727">
        <v>371</v>
      </c>
      <c r="K22" s="731">
        <v>2.3782100000000002</v>
      </c>
      <c r="L22" s="727">
        <v>4</v>
      </c>
      <c r="M22" s="728">
        <v>32</v>
      </c>
    </row>
    <row r="23" spans="1:13" s="2" customFormat="1" ht="18" customHeight="1">
      <c r="A23" s="951" t="s">
        <v>627</v>
      </c>
      <c r="B23" s="727">
        <v>209</v>
      </c>
      <c r="C23" s="727">
        <v>89</v>
      </c>
      <c r="D23" s="727">
        <v>49</v>
      </c>
      <c r="E23" s="727">
        <v>37</v>
      </c>
      <c r="F23" s="728">
        <v>20</v>
      </c>
      <c r="G23" s="729">
        <v>12</v>
      </c>
      <c r="H23" s="730">
        <v>2</v>
      </c>
      <c r="I23" s="727" t="s">
        <v>447</v>
      </c>
      <c r="J23" s="727">
        <v>450</v>
      </c>
      <c r="K23" s="731">
        <v>2.1531099999999999</v>
      </c>
      <c r="L23" s="730">
        <v>1</v>
      </c>
      <c r="M23" s="732">
        <v>7</v>
      </c>
    </row>
    <row r="24" spans="1:13" s="2" customFormat="1" ht="18" customHeight="1">
      <c r="A24" s="951" t="s">
        <v>626</v>
      </c>
      <c r="B24" s="727">
        <v>281</v>
      </c>
      <c r="C24" s="727">
        <v>127</v>
      </c>
      <c r="D24" s="727">
        <v>66</v>
      </c>
      <c r="E24" s="727">
        <v>42</v>
      </c>
      <c r="F24" s="728">
        <v>35</v>
      </c>
      <c r="G24" s="729">
        <v>7</v>
      </c>
      <c r="H24" s="727">
        <v>2</v>
      </c>
      <c r="I24" s="727">
        <v>2</v>
      </c>
      <c r="J24" s="727">
        <v>588</v>
      </c>
      <c r="K24" s="731">
        <v>2.09253</v>
      </c>
      <c r="L24" s="730">
        <v>2</v>
      </c>
      <c r="M24" s="732">
        <v>18</v>
      </c>
    </row>
    <row r="25" spans="1:13" s="2" customFormat="1" ht="18" customHeight="1">
      <c r="A25" s="951" t="s">
        <v>625</v>
      </c>
      <c r="B25" s="727">
        <v>393</v>
      </c>
      <c r="C25" s="727">
        <v>132</v>
      </c>
      <c r="D25" s="727">
        <v>112</v>
      </c>
      <c r="E25" s="727">
        <v>66</v>
      </c>
      <c r="F25" s="728">
        <v>50</v>
      </c>
      <c r="G25" s="729">
        <v>22</v>
      </c>
      <c r="H25" s="727">
        <v>11</v>
      </c>
      <c r="I25" s="727" t="s">
        <v>447</v>
      </c>
      <c r="J25" s="727">
        <v>930</v>
      </c>
      <c r="K25" s="731">
        <v>2.3664100000000001</v>
      </c>
      <c r="L25" s="727" t="s">
        <v>447</v>
      </c>
      <c r="M25" s="728" t="s">
        <v>447</v>
      </c>
    </row>
    <row r="26" spans="1:13" s="2" customFormat="1" ht="18" customHeight="1">
      <c r="A26" s="951" t="s">
        <v>624</v>
      </c>
      <c r="B26" s="727">
        <v>453</v>
      </c>
      <c r="C26" s="727">
        <v>150</v>
      </c>
      <c r="D26" s="727">
        <v>114</v>
      </c>
      <c r="E26" s="727">
        <v>89</v>
      </c>
      <c r="F26" s="728">
        <v>71</v>
      </c>
      <c r="G26" s="729">
        <v>23</v>
      </c>
      <c r="H26" s="727">
        <v>5</v>
      </c>
      <c r="I26" s="727">
        <v>1</v>
      </c>
      <c r="J26" s="727">
        <v>1081</v>
      </c>
      <c r="K26" s="731">
        <v>2.3863099999999999</v>
      </c>
      <c r="L26" s="730">
        <v>2</v>
      </c>
      <c r="M26" s="732">
        <v>15</v>
      </c>
    </row>
    <row r="27" spans="1:13" s="2" customFormat="1" ht="18" customHeight="1">
      <c r="A27" s="951" t="s">
        <v>623</v>
      </c>
      <c r="B27" s="727">
        <v>265</v>
      </c>
      <c r="C27" s="727">
        <v>112</v>
      </c>
      <c r="D27" s="727">
        <v>77</v>
      </c>
      <c r="E27" s="727">
        <v>43</v>
      </c>
      <c r="F27" s="728">
        <v>25</v>
      </c>
      <c r="G27" s="729">
        <v>4</v>
      </c>
      <c r="H27" s="727">
        <v>3</v>
      </c>
      <c r="I27" s="730">
        <v>1</v>
      </c>
      <c r="J27" s="727">
        <v>540</v>
      </c>
      <c r="K27" s="731">
        <v>2.0377399999999999</v>
      </c>
      <c r="L27" s="727" t="s">
        <v>447</v>
      </c>
      <c r="M27" s="728" t="s">
        <v>447</v>
      </c>
    </row>
    <row r="28" spans="1:13" s="2" customFormat="1" ht="18" customHeight="1">
      <c r="A28" s="951" t="s">
        <v>622</v>
      </c>
      <c r="B28" s="727">
        <v>223</v>
      </c>
      <c r="C28" s="727">
        <v>149</v>
      </c>
      <c r="D28" s="727">
        <v>39</v>
      </c>
      <c r="E28" s="727">
        <v>23</v>
      </c>
      <c r="F28" s="728">
        <v>10</v>
      </c>
      <c r="G28" s="729">
        <v>1</v>
      </c>
      <c r="H28" s="727" t="s">
        <v>447</v>
      </c>
      <c r="I28" s="727">
        <v>1</v>
      </c>
      <c r="J28" s="727">
        <v>348</v>
      </c>
      <c r="K28" s="731">
        <v>1.56054</v>
      </c>
      <c r="L28" s="727" t="s">
        <v>447</v>
      </c>
      <c r="M28" s="728" t="s">
        <v>447</v>
      </c>
    </row>
    <row r="29" spans="1:13" s="2" customFormat="1" ht="18" customHeight="1">
      <c r="A29" s="951" t="s">
        <v>621</v>
      </c>
      <c r="B29" s="727">
        <v>320</v>
      </c>
      <c r="C29" s="727">
        <v>202</v>
      </c>
      <c r="D29" s="727">
        <v>66</v>
      </c>
      <c r="E29" s="727">
        <v>24</v>
      </c>
      <c r="F29" s="728">
        <v>19</v>
      </c>
      <c r="G29" s="729">
        <v>4</v>
      </c>
      <c r="H29" s="727">
        <v>5</v>
      </c>
      <c r="I29" s="727" t="s">
        <v>447</v>
      </c>
      <c r="J29" s="727">
        <v>532</v>
      </c>
      <c r="K29" s="731">
        <v>1.6625000000000001</v>
      </c>
      <c r="L29" s="730" t="s">
        <v>447</v>
      </c>
      <c r="M29" s="732" t="s">
        <v>447</v>
      </c>
    </row>
    <row r="30" spans="1:13" s="2" customFormat="1" ht="18" customHeight="1">
      <c r="A30" s="951" t="s">
        <v>620</v>
      </c>
      <c r="B30" s="727">
        <v>252</v>
      </c>
      <c r="C30" s="727">
        <v>90</v>
      </c>
      <c r="D30" s="727">
        <v>70</v>
      </c>
      <c r="E30" s="727">
        <v>41</v>
      </c>
      <c r="F30" s="728">
        <v>34</v>
      </c>
      <c r="G30" s="729">
        <v>12</v>
      </c>
      <c r="H30" s="730">
        <v>2</v>
      </c>
      <c r="I30" s="727">
        <v>3</v>
      </c>
      <c r="J30" s="727">
        <v>582</v>
      </c>
      <c r="K30" s="731">
        <v>2.30952</v>
      </c>
      <c r="L30" s="730">
        <v>1</v>
      </c>
      <c r="M30" s="732">
        <v>11</v>
      </c>
    </row>
    <row r="31" spans="1:13" s="2" customFormat="1" ht="18" customHeight="1">
      <c r="A31" s="951" t="s">
        <v>619</v>
      </c>
      <c r="B31" s="727">
        <v>73</v>
      </c>
      <c r="C31" s="727">
        <v>35</v>
      </c>
      <c r="D31" s="727">
        <v>17</v>
      </c>
      <c r="E31" s="727">
        <v>10</v>
      </c>
      <c r="F31" s="728">
        <v>7</v>
      </c>
      <c r="G31" s="729">
        <v>3</v>
      </c>
      <c r="H31" s="730" t="s">
        <v>447</v>
      </c>
      <c r="I31" s="730">
        <v>1</v>
      </c>
      <c r="J31" s="727">
        <v>149</v>
      </c>
      <c r="K31" s="731">
        <v>2.0411000000000001</v>
      </c>
      <c r="L31" s="730" t="s">
        <v>447</v>
      </c>
      <c r="M31" s="732" t="s">
        <v>447</v>
      </c>
    </row>
    <row r="32" spans="1:13" s="2" customFormat="1" ht="18" customHeight="1">
      <c r="A32" s="951" t="s">
        <v>618</v>
      </c>
      <c r="B32" s="727">
        <v>166</v>
      </c>
      <c r="C32" s="727">
        <v>70</v>
      </c>
      <c r="D32" s="727">
        <v>41</v>
      </c>
      <c r="E32" s="727">
        <v>33</v>
      </c>
      <c r="F32" s="728">
        <v>14</v>
      </c>
      <c r="G32" s="729">
        <v>6</v>
      </c>
      <c r="H32" s="727">
        <v>2</v>
      </c>
      <c r="I32" s="727" t="s">
        <v>447</v>
      </c>
      <c r="J32" s="727">
        <v>349</v>
      </c>
      <c r="K32" s="731">
        <v>2.1024099999999999</v>
      </c>
      <c r="L32" s="730" t="s">
        <v>447</v>
      </c>
      <c r="M32" s="732" t="s">
        <v>447</v>
      </c>
    </row>
    <row r="33" spans="1:13" s="2" customFormat="1" ht="18" customHeight="1">
      <c r="A33" s="951" t="s">
        <v>617</v>
      </c>
      <c r="B33" s="727">
        <v>179</v>
      </c>
      <c r="C33" s="727">
        <v>81</v>
      </c>
      <c r="D33" s="727">
        <v>38</v>
      </c>
      <c r="E33" s="727">
        <v>23</v>
      </c>
      <c r="F33" s="728">
        <v>26</v>
      </c>
      <c r="G33" s="729">
        <v>9</v>
      </c>
      <c r="H33" s="727">
        <v>2</v>
      </c>
      <c r="I33" s="730" t="s">
        <v>447</v>
      </c>
      <c r="J33" s="727">
        <v>387</v>
      </c>
      <c r="K33" s="731">
        <v>2.16201</v>
      </c>
      <c r="L33" s="730">
        <v>1</v>
      </c>
      <c r="M33" s="732">
        <v>5</v>
      </c>
    </row>
    <row r="34" spans="1:13" s="2" customFormat="1" ht="18" customHeight="1">
      <c r="A34" s="951" t="s">
        <v>616</v>
      </c>
      <c r="B34" s="727">
        <v>178</v>
      </c>
      <c r="C34" s="727">
        <v>88</v>
      </c>
      <c r="D34" s="727">
        <v>46</v>
      </c>
      <c r="E34" s="727">
        <v>24</v>
      </c>
      <c r="F34" s="728">
        <v>15</v>
      </c>
      <c r="G34" s="729">
        <v>3</v>
      </c>
      <c r="H34" s="727">
        <v>1</v>
      </c>
      <c r="I34" s="727">
        <v>1</v>
      </c>
      <c r="J34" s="727">
        <v>340</v>
      </c>
      <c r="K34" s="731">
        <v>1.91011</v>
      </c>
      <c r="L34" s="727" t="s">
        <v>447</v>
      </c>
      <c r="M34" s="728" t="s">
        <v>447</v>
      </c>
    </row>
    <row r="35" spans="1:13" s="2" customFormat="1" ht="18" customHeight="1">
      <c r="A35" s="951" t="s">
        <v>615</v>
      </c>
      <c r="B35" s="727">
        <v>212</v>
      </c>
      <c r="C35" s="727">
        <v>74</v>
      </c>
      <c r="D35" s="727">
        <v>70</v>
      </c>
      <c r="E35" s="727">
        <v>40</v>
      </c>
      <c r="F35" s="728">
        <v>18</v>
      </c>
      <c r="G35" s="729">
        <v>9</v>
      </c>
      <c r="H35" s="727">
        <v>1</v>
      </c>
      <c r="I35" s="727" t="s">
        <v>447</v>
      </c>
      <c r="J35" s="727">
        <v>457</v>
      </c>
      <c r="K35" s="731">
        <v>2.1556600000000001</v>
      </c>
      <c r="L35" s="730">
        <v>1</v>
      </c>
      <c r="M35" s="732">
        <v>6</v>
      </c>
    </row>
    <row r="36" spans="1:13" s="2" customFormat="1" ht="18" customHeight="1">
      <c r="A36" s="951" t="s">
        <v>614</v>
      </c>
      <c r="B36" s="727">
        <v>134</v>
      </c>
      <c r="C36" s="727">
        <v>63</v>
      </c>
      <c r="D36" s="727">
        <v>47</v>
      </c>
      <c r="E36" s="727">
        <v>14</v>
      </c>
      <c r="F36" s="728">
        <v>8</v>
      </c>
      <c r="G36" s="729" t="s">
        <v>447</v>
      </c>
      <c r="H36" s="727">
        <v>1</v>
      </c>
      <c r="I36" s="730">
        <v>1</v>
      </c>
      <c r="J36" s="727">
        <v>244</v>
      </c>
      <c r="K36" s="731">
        <v>1.8209</v>
      </c>
      <c r="L36" s="730" t="s">
        <v>447</v>
      </c>
      <c r="M36" s="732" t="s">
        <v>447</v>
      </c>
    </row>
    <row r="37" spans="1:13" s="2" customFormat="1" ht="18" customHeight="1">
      <c r="A37" s="951" t="s">
        <v>613</v>
      </c>
      <c r="B37" s="727">
        <v>451</v>
      </c>
      <c r="C37" s="727">
        <v>152</v>
      </c>
      <c r="D37" s="727">
        <v>128</v>
      </c>
      <c r="E37" s="727">
        <v>86</v>
      </c>
      <c r="F37" s="728">
        <v>55</v>
      </c>
      <c r="G37" s="729">
        <v>20</v>
      </c>
      <c r="H37" s="727">
        <v>8</v>
      </c>
      <c r="I37" s="730">
        <v>2</v>
      </c>
      <c r="J37" s="727">
        <v>1052</v>
      </c>
      <c r="K37" s="731">
        <v>2.3325900000000002</v>
      </c>
      <c r="L37" s="730">
        <v>1</v>
      </c>
      <c r="M37" s="732">
        <v>9</v>
      </c>
    </row>
    <row r="38" spans="1:13" s="2" customFormat="1" ht="18" customHeight="1">
      <c r="A38" s="951" t="s">
        <v>612</v>
      </c>
      <c r="B38" s="727">
        <v>538</v>
      </c>
      <c r="C38" s="727">
        <v>365</v>
      </c>
      <c r="D38" s="727">
        <v>69</v>
      </c>
      <c r="E38" s="727">
        <v>51</v>
      </c>
      <c r="F38" s="728">
        <v>29</v>
      </c>
      <c r="G38" s="729">
        <v>15</v>
      </c>
      <c r="H38" s="727">
        <v>6</v>
      </c>
      <c r="I38" s="727">
        <v>3</v>
      </c>
      <c r="J38" s="727">
        <v>905</v>
      </c>
      <c r="K38" s="731">
        <v>1.6821600000000001</v>
      </c>
      <c r="L38" s="730" t="s">
        <v>447</v>
      </c>
      <c r="M38" s="732" t="s">
        <v>447</v>
      </c>
    </row>
    <row r="39" spans="1:13" s="2" customFormat="1" ht="18" customHeight="1">
      <c r="A39" s="951" t="s">
        <v>611</v>
      </c>
      <c r="B39" s="727">
        <v>353</v>
      </c>
      <c r="C39" s="727">
        <v>176</v>
      </c>
      <c r="D39" s="727">
        <v>83</v>
      </c>
      <c r="E39" s="727">
        <v>52</v>
      </c>
      <c r="F39" s="728">
        <v>31</v>
      </c>
      <c r="G39" s="729">
        <v>9</v>
      </c>
      <c r="H39" s="727">
        <v>2</v>
      </c>
      <c r="I39" s="730" t="s">
        <v>447</v>
      </c>
      <c r="J39" s="727">
        <v>679</v>
      </c>
      <c r="K39" s="731">
        <v>1.9235100000000001</v>
      </c>
      <c r="L39" s="730">
        <v>2</v>
      </c>
      <c r="M39" s="732">
        <v>10</v>
      </c>
    </row>
    <row r="40" spans="1:13" s="2" customFormat="1" ht="18" customHeight="1">
      <c r="A40" s="951" t="s">
        <v>610</v>
      </c>
      <c r="B40" s="727">
        <v>336</v>
      </c>
      <c r="C40" s="727">
        <v>143</v>
      </c>
      <c r="D40" s="727">
        <v>100</v>
      </c>
      <c r="E40" s="727">
        <v>49</v>
      </c>
      <c r="F40" s="728">
        <v>31</v>
      </c>
      <c r="G40" s="729">
        <v>8</v>
      </c>
      <c r="H40" s="727">
        <v>4</v>
      </c>
      <c r="I40" s="727">
        <v>1</v>
      </c>
      <c r="J40" s="727">
        <v>685</v>
      </c>
      <c r="K40" s="731">
        <v>2.0386899999999999</v>
      </c>
      <c r="L40" s="727">
        <v>4</v>
      </c>
      <c r="M40" s="728">
        <v>71</v>
      </c>
    </row>
    <row r="41" spans="1:13" s="2" customFormat="1" ht="18" customHeight="1">
      <c r="A41" s="951" t="s">
        <v>609</v>
      </c>
      <c r="B41" s="727">
        <v>321</v>
      </c>
      <c r="C41" s="727">
        <v>129</v>
      </c>
      <c r="D41" s="727">
        <v>85</v>
      </c>
      <c r="E41" s="727">
        <v>58</v>
      </c>
      <c r="F41" s="728">
        <v>34</v>
      </c>
      <c r="G41" s="729">
        <v>10</v>
      </c>
      <c r="H41" s="727">
        <v>2</v>
      </c>
      <c r="I41" s="727">
        <v>3</v>
      </c>
      <c r="J41" s="727">
        <v>693</v>
      </c>
      <c r="K41" s="731">
        <v>2.1588799999999999</v>
      </c>
      <c r="L41" s="730">
        <v>1</v>
      </c>
      <c r="M41" s="732">
        <v>16</v>
      </c>
    </row>
    <row r="42" spans="1:13" s="2" customFormat="1" ht="18" customHeight="1">
      <c r="A42" s="951" t="s">
        <v>608</v>
      </c>
      <c r="B42" s="727">
        <v>379</v>
      </c>
      <c r="C42" s="727">
        <v>176</v>
      </c>
      <c r="D42" s="727">
        <v>93</v>
      </c>
      <c r="E42" s="727">
        <v>56</v>
      </c>
      <c r="F42" s="728">
        <v>39</v>
      </c>
      <c r="G42" s="729">
        <v>11</v>
      </c>
      <c r="H42" s="727">
        <v>2</v>
      </c>
      <c r="I42" s="727">
        <v>2</v>
      </c>
      <c r="J42" s="727">
        <v>769</v>
      </c>
      <c r="K42" s="731">
        <v>2.02902</v>
      </c>
      <c r="L42" s="727">
        <v>3</v>
      </c>
      <c r="M42" s="728">
        <v>114</v>
      </c>
    </row>
    <row r="43" spans="1:13" s="2" customFormat="1" ht="18" customHeight="1">
      <c r="A43" s="951" t="s">
        <v>607</v>
      </c>
      <c r="B43" s="727">
        <v>446</v>
      </c>
      <c r="C43" s="727">
        <v>167</v>
      </c>
      <c r="D43" s="727">
        <v>130</v>
      </c>
      <c r="E43" s="727">
        <v>86</v>
      </c>
      <c r="F43" s="728">
        <v>35</v>
      </c>
      <c r="G43" s="729">
        <v>22</v>
      </c>
      <c r="H43" s="727">
        <v>4</v>
      </c>
      <c r="I43" s="727">
        <v>2</v>
      </c>
      <c r="J43" s="727">
        <v>973</v>
      </c>
      <c r="K43" s="731">
        <v>2.18161</v>
      </c>
      <c r="L43" s="730">
        <v>1</v>
      </c>
      <c r="M43" s="732">
        <v>9</v>
      </c>
    </row>
    <row r="44" spans="1:13" s="2" customFormat="1" ht="18" customHeight="1">
      <c r="A44" s="951" t="s">
        <v>606</v>
      </c>
      <c r="B44" s="727">
        <v>738</v>
      </c>
      <c r="C44" s="727">
        <v>346</v>
      </c>
      <c r="D44" s="727">
        <v>193</v>
      </c>
      <c r="E44" s="727">
        <v>114</v>
      </c>
      <c r="F44" s="728">
        <v>57</v>
      </c>
      <c r="G44" s="729">
        <v>22</v>
      </c>
      <c r="H44" s="727">
        <v>4</v>
      </c>
      <c r="I44" s="727">
        <v>2</v>
      </c>
      <c r="J44" s="727">
        <v>1450</v>
      </c>
      <c r="K44" s="731">
        <v>1.9647699999999999</v>
      </c>
      <c r="L44" s="730" t="s">
        <v>447</v>
      </c>
      <c r="M44" s="732" t="s">
        <v>447</v>
      </c>
    </row>
    <row r="45" spans="1:13" s="2" customFormat="1" ht="18" customHeight="1">
      <c r="A45" s="951" t="s">
        <v>605</v>
      </c>
      <c r="B45" s="727">
        <v>235</v>
      </c>
      <c r="C45" s="727">
        <v>115</v>
      </c>
      <c r="D45" s="727">
        <v>61</v>
      </c>
      <c r="E45" s="727">
        <v>32</v>
      </c>
      <c r="F45" s="728">
        <v>22</v>
      </c>
      <c r="G45" s="729">
        <v>3</v>
      </c>
      <c r="H45" s="727">
        <v>2</v>
      </c>
      <c r="I45" s="727" t="s">
        <v>447</v>
      </c>
      <c r="J45" s="727">
        <v>448</v>
      </c>
      <c r="K45" s="731">
        <v>1.90638</v>
      </c>
      <c r="L45" s="730" t="s">
        <v>447</v>
      </c>
      <c r="M45" s="732" t="s">
        <v>447</v>
      </c>
    </row>
    <row r="46" spans="1:13" s="2" customFormat="1" ht="18" customHeight="1">
      <c r="A46" s="951" t="s">
        <v>604</v>
      </c>
      <c r="B46" s="727">
        <v>365</v>
      </c>
      <c r="C46" s="727">
        <v>204</v>
      </c>
      <c r="D46" s="727">
        <v>84</v>
      </c>
      <c r="E46" s="727">
        <v>43</v>
      </c>
      <c r="F46" s="728">
        <v>24</v>
      </c>
      <c r="G46" s="729">
        <v>8</v>
      </c>
      <c r="H46" s="727">
        <v>2</v>
      </c>
      <c r="I46" s="727" t="s">
        <v>447</v>
      </c>
      <c r="J46" s="727">
        <v>649</v>
      </c>
      <c r="K46" s="731">
        <v>1.7780800000000001</v>
      </c>
      <c r="L46" s="730" t="s">
        <v>447</v>
      </c>
      <c r="M46" s="732" t="s">
        <v>447</v>
      </c>
    </row>
    <row r="47" spans="1:13" s="2" customFormat="1" ht="18" customHeight="1">
      <c r="A47" s="951" t="s">
        <v>603</v>
      </c>
      <c r="B47" s="730" t="s">
        <v>447</v>
      </c>
      <c r="C47" s="730" t="s">
        <v>447</v>
      </c>
      <c r="D47" s="730" t="s">
        <v>447</v>
      </c>
      <c r="E47" s="730" t="s">
        <v>447</v>
      </c>
      <c r="F47" s="732" t="s">
        <v>447</v>
      </c>
      <c r="G47" s="733" t="s">
        <v>447</v>
      </c>
      <c r="H47" s="730" t="s">
        <v>447</v>
      </c>
      <c r="I47" s="730" t="s">
        <v>447</v>
      </c>
      <c r="J47" s="730" t="s">
        <v>447</v>
      </c>
      <c r="K47" s="730" t="s">
        <v>447</v>
      </c>
      <c r="L47" s="730" t="s">
        <v>447</v>
      </c>
      <c r="M47" s="732" t="s">
        <v>447</v>
      </c>
    </row>
    <row r="48" spans="1:13" s="2" customFormat="1" ht="18" customHeight="1">
      <c r="A48" s="951" t="s">
        <v>602</v>
      </c>
      <c r="B48" s="727">
        <v>425</v>
      </c>
      <c r="C48" s="727">
        <v>192</v>
      </c>
      <c r="D48" s="727">
        <v>121</v>
      </c>
      <c r="E48" s="727">
        <v>67</v>
      </c>
      <c r="F48" s="728">
        <v>33</v>
      </c>
      <c r="G48" s="729">
        <v>9</v>
      </c>
      <c r="H48" s="727">
        <v>3</v>
      </c>
      <c r="I48" s="727" t="s">
        <v>447</v>
      </c>
      <c r="J48" s="727">
        <v>830</v>
      </c>
      <c r="K48" s="731">
        <v>1.9529399999999999</v>
      </c>
      <c r="L48" s="727">
        <v>2</v>
      </c>
      <c r="M48" s="728">
        <v>39</v>
      </c>
    </row>
    <row r="49" spans="1:14" s="2" customFormat="1" ht="18" customHeight="1" thickBot="1">
      <c r="A49" s="961" t="s">
        <v>601</v>
      </c>
      <c r="B49" s="734">
        <v>281</v>
      </c>
      <c r="C49" s="734">
        <v>107</v>
      </c>
      <c r="D49" s="734">
        <v>83</v>
      </c>
      <c r="E49" s="734">
        <v>45</v>
      </c>
      <c r="F49" s="735">
        <v>32</v>
      </c>
      <c r="G49" s="736">
        <v>10</v>
      </c>
      <c r="H49" s="734">
        <v>2</v>
      </c>
      <c r="I49" s="734">
        <v>2</v>
      </c>
      <c r="J49" s="734">
        <v>615</v>
      </c>
      <c r="K49" s="737">
        <v>2.1886100000000002</v>
      </c>
      <c r="L49" s="738">
        <v>2</v>
      </c>
      <c r="M49" s="739">
        <v>9</v>
      </c>
    </row>
    <row r="50" spans="1:14" ht="18" customHeight="1">
      <c r="A50" s="32"/>
      <c r="M50" s="39"/>
    </row>
    <row r="51" spans="1:14" ht="21" customHeight="1">
      <c r="A51" s="1690" t="s">
        <v>2174</v>
      </c>
      <c r="B51" s="1690"/>
      <c r="C51" s="1690"/>
      <c r="D51" s="1690"/>
      <c r="E51" s="1690"/>
      <c r="F51" s="1690"/>
      <c r="G51" s="1763" t="s">
        <v>2175</v>
      </c>
      <c r="H51" s="1763"/>
      <c r="I51" s="1763"/>
      <c r="J51" s="1763"/>
      <c r="K51" s="1763"/>
      <c r="L51" s="1763"/>
      <c r="M51" s="1763"/>
      <c r="N51" s="1763"/>
    </row>
    <row r="52" spans="1:14" s="148" customFormat="1" ht="15" customHeight="1" thickBot="1">
      <c r="A52" s="38"/>
      <c r="B52" s="38"/>
      <c r="C52" s="38"/>
      <c r="D52" s="38"/>
      <c r="E52" s="132"/>
      <c r="F52" s="38"/>
      <c r="G52" s="38"/>
      <c r="H52" s="38"/>
      <c r="I52" s="38"/>
      <c r="J52" s="133"/>
      <c r="K52" s="38"/>
      <c r="L52" s="1691"/>
      <c r="M52" s="1691"/>
    </row>
    <row r="53" spans="1:14" s="148" customFormat="1" ht="15" customHeight="1">
      <c r="A53" s="1676" t="s">
        <v>454</v>
      </c>
      <c r="B53" s="1730" t="s">
        <v>1206</v>
      </c>
      <c r="C53" s="1788"/>
      <c r="D53" s="1788"/>
      <c r="E53" s="1788"/>
      <c r="F53" s="1788"/>
      <c r="G53" s="1789" t="s">
        <v>1207</v>
      </c>
      <c r="H53" s="1790"/>
      <c r="I53" s="1790"/>
      <c r="J53" s="1790"/>
      <c r="K53" s="1791"/>
      <c r="L53" s="1729" t="s">
        <v>453</v>
      </c>
      <c r="M53" s="1730"/>
    </row>
    <row r="54" spans="1:14" s="148" customFormat="1" ht="15" customHeight="1">
      <c r="A54" s="1677"/>
      <c r="B54" s="1673" t="s">
        <v>452</v>
      </c>
      <c r="C54" s="1792"/>
      <c r="D54" s="1792"/>
      <c r="E54" s="1792"/>
      <c r="F54" s="1792"/>
      <c r="G54" s="1793" t="s">
        <v>1208</v>
      </c>
      <c r="H54" s="1794"/>
      <c r="I54" s="1795"/>
      <c r="J54" s="1672" t="s">
        <v>450</v>
      </c>
      <c r="K54" s="1787" t="s">
        <v>451</v>
      </c>
      <c r="L54" s="1672" t="s">
        <v>270</v>
      </c>
      <c r="M54" s="1673" t="s">
        <v>450</v>
      </c>
    </row>
    <row r="55" spans="1:14" s="148" customFormat="1" ht="15" customHeight="1">
      <c r="A55" s="1677"/>
      <c r="B55" s="459" t="s">
        <v>426</v>
      </c>
      <c r="C55" s="459" t="s">
        <v>449</v>
      </c>
      <c r="D55" s="459" t="s">
        <v>1209</v>
      </c>
      <c r="E55" s="459" t="s">
        <v>1210</v>
      </c>
      <c r="F55" s="457" t="s">
        <v>1211</v>
      </c>
      <c r="G55" s="458" t="s">
        <v>1212</v>
      </c>
      <c r="H55" s="459" t="s">
        <v>1213</v>
      </c>
      <c r="I55" s="459" t="s">
        <v>448</v>
      </c>
      <c r="J55" s="1672"/>
      <c r="K55" s="1787"/>
      <c r="L55" s="1672"/>
      <c r="M55" s="1673"/>
    </row>
    <row r="56" spans="1:14" s="2" customFormat="1" ht="18" customHeight="1">
      <c r="A56" s="951" t="s">
        <v>600</v>
      </c>
      <c r="B56" s="727">
        <v>311</v>
      </c>
      <c r="C56" s="727">
        <v>171</v>
      </c>
      <c r="D56" s="727">
        <v>69</v>
      </c>
      <c r="E56" s="727">
        <v>33</v>
      </c>
      <c r="F56" s="728">
        <v>32</v>
      </c>
      <c r="G56" s="729">
        <v>4</v>
      </c>
      <c r="H56" s="730">
        <v>1</v>
      </c>
      <c r="I56" s="730">
        <v>1</v>
      </c>
      <c r="J56" s="727">
        <v>569</v>
      </c>
      <c r="K56" s="731">
        <v>1.82958</v>
      </c>
      <c r="L56" s="730" t="s">
        <v>447</v>
      </c>
      <c r="M56" s="732" t="s">
        <v>447</v>
      </c>
    </row>
    <row r="57" spans="1:14" s="2" customFormat="1" ht="18" customHeight="1">
      <c r="A57" s="951" t="s">
        <v>599</v>
      </c>
      <c r="B57" s="727">
        <v>165</v>
      </c>
      <c r="C57" s="727">
        <v>126</v>
      </c>
      <c r="D57" s="727">
        <v>18</v>
      </c>
      <c r="E57" s="727">
        <v>13</v>
      </c>
      <c r="F57" s="728">
        <v>3</v>
      </c>
      <c r="G57" s="729">
        <v>4</v>
      </c>
      <c r="H57" s="727">
        <v>1</v>
      </c>
      <c r="I57" s="727" t="s">
        <v>447</v>
      </c>
      <c r="J57" s="727">
        <v>239</v>
      </c>
      <c r="K57" s="731">
        <v>1.44848</v>
      </c>
      <c r="L57" s="730" t="s">
        <v>447</v>
      </c>
      <c r="M57" s="732" t="s">
        <v>447</v>
      </c>
    </row>
    <row r="58" spans="1:14" s="2" customFormat="1" ht="18" customHeight="1">
      <c r="A58" s="951" t="s">
        <v>598</v>
      </c>
      <c r="B58" s="727">
        <v>165</v>
      </c>
      <c r="C58" s="727">
        <v>82</v>
      </c>
      <c r="D58" s="727">
        <v>42</v>
      </c>
      <c r="E58" s="727">
        <v>14</v>
      </c>
      <c r="F58" s="728">
        <v>15</v>
      </c>
      <c r="G58" s="729">
        <v>7</v>
      </c>
      <c r="H58" s="727">
        <v>4</v>
      </c>
      <c r="I58" s="727">
        <v>1</v>
      </c>
      <c r="J58" s="727">
        <v>338</v>
      </c>
      <c r="K58" s="731">
        <v>2.0484800000000001</v>
      </c>
      <c r="L58" s="727" t="s">
        <v>447</v>
      </c>
      <c r="M58" s="728" t="s">
        <v>447</v>
      </c>
    </row>
    <row r="59" spans="1:14" s="2" customFormat="1" ht="18" customHeight="1">
      <c r="A59" s="951" t="s">
        <v>597</v>
      </c>
      <c r="B59" s="727">
        <v>157</v>
      </c>
      <c r="C59" s="727">
        <v>98</v>
      </c>
      <c r="D59" s="727">
        <v>30</v>
      </c>
      <c r="E59" s="727">
        <v>10</v>
      </c>
      <c r="F59" s="728">
        <v>9</v>
      </c>
      <c r="G59" s="729">
        <v>6</v>
      </c>
      <c r="H59" s="727">
        <v>2</v>
      </c>
      <c r="I59" s="727">
        <v>2</v>
      </c>
      <c r="J59" s="727">
        <v>280</v>
      </c>
      <c r="K59" s="731">
        <v>1.7834399999999999</v>
      </c>
      <c r="L59" s="730">
        <v>1</v>
      </c>
      <c r="M59" s="732">
        <v>1</v>
      </c>
    </row>
    <row r="60" spans="1:14" s="2" customFormat="1" ht="18" customHeight="1">
      <c r="A60" s="951" t="s">
        <v>596</v>
      </c>
      <c r="B60" s="727">
        <v>723</v>
      </c>
      <c r="C60" s="727">
        <v>348</v>
      </c>
      <c r="D60" s="727">
        <v>175</v>
      </c>
      <c r="E60" s="727">
        <v>105</v>
      </c>
      <c r="F60" s="728">
        <v>68</v>
      </c>
      <c r="G60" s="729">
        <v>20</v>
      </c>
      <c r="H60" s="727">
        <v>4</v>
      </c>
      <c r="I60" s="727">
        <v>3</v>
      </c>
      <c r="J60" s="727">
        <v>1431</v>
      </c>
      <c r="K60" s="731">
        <v>1.97925</v>
      </c>
      <c r="L60" s="727">
        <v>2</v>
      </c>
      <c r="M60" s="728">
        <v>18</v>
      </c>
    </row>
    <row r="61" spans="1:14" s="2" customFormat="1" ht="18" customHeight="1">
      <c r="A61" s="951" t="s">
        <v>595</v>
      </c>
      <c r="B61" s="730" t="s">
        <v>447</v>
      </c>
      <c r="C61" s="727" t="s">
        <v>447</v>
      </c>
      <c r="D61" s="727" t="s">
        <v>447</v>
      </c>
      <c r="E61" s="727" t="s">
        <v>447</v>
      </c>
      <c r="F61" s="728" t="s">
        <v>447</v>
      </c>
      <c r="G61" s="729" t="s">
        <v>447</v>
      </c>
      <c r="H61" s="730" t="s">
        <v>447</v>
      </c>
      <c r="I61" s="730" t="s">
        <v>447</v>
      </c>
      <c r="J61" s="730" t="s">
        <v>447</v>
      </c>
      <c r="K61" s="730" t="s">
        <v>447</v>
      </c>
      <c r="L61" s="730" t="s">
        <v>447</v>
      </c>
      <c r="M61" s="732" t="s">
        <v>447</v>
      </c>
    </row>
    <row r="62" spans="1:14" s="2" customFormat="1" ht="18" customHeight="1">
      <c r="A62" s="951" t="s">
        <v>594</v>
      </c>
      <c r="B62" s="727">
        <v>201</v>
      </c>
      <c r="C62" s="727">
        <v>126</v>
      </c>
      <c r="D62" s="727">
        <v>39</v>
      </c>
      <c r="E62" s="727">
        <v>21</v>
      </c>
      <c r="F62" s="728">
        <v>12</v>
      </c>
      <c r="G62" s="729">
        <v>3</v>
      </c>
      <c r="H62" s="727" t="s">
        <v>447</v>
      </c>
      <c r="I62" s="730" t="s">
        <v>447</v>
      </c>
      <c r="J62" s="727">
        <v>330</v>
      </c>
      <c r="K62" s="731">
        <v>1.6417900000000001</v>
      </c>
      <c r="L62" s="727">
        <v>1</v>
      </c>
      <c r="M62" s="728">
        <v>11</v>
      </c>
    </row>
    <row r="63" spans="1:14" s="2" customFormat="1" ht="18" customHeight="1">
      <c r="A63" s="951" t="s">
        <v>593</v>
      </c>
      <c r="B63" s="727">
        <v>164</v>
      </c>
      <c r="C63" s="727">
        <v>63</v>
      </c>
      <c r="D63" s="727">
        <v>58</v>
      </c>
      <c r="E63" s="727">
        <v>22</v>
      </c>
      <c r="F63" s="728">
        <v>16</v>
      </c>
      <c r="G63" s="729">
        <v>5</v>
      </c>
      <c r="H63" s="727" t="s">
        <v>447</v>
      </c>
      <c r="I63" s="727" t="s">
        <v>447</v>
      </c>
      <c r="J63" s="727">
        <v>334</v>
      </c>
      <c r="K63" s="731">
        <v>2.0365899999999999</v>
      </c>
      <c r="L63" s="730" t="s">
        <v>447</v>
      </c>
      <c r="M63" s="732" t="s">
        <v>447</v>
      </c>
    </row>
    <row r="64" spans="1:14" s="2" customFormat="1" ht="18" customHeight="1">
      <c r="A64" s="951" t="s">
        <v>592</v>
      </c>
      <c r="B64" s="727">
        <v>28</v>
      </c>
      <c r="C64" s="727">
        <v>10</v>
      </c>
      <c r="D64" s="727">
        <v>11</v>
      </c>
      <c r="E64" s="727">
        <v>2</v>
      </c>
      <c r="F64" s="728">
        <v>2</v>
      </c>
      <c r="G64" s="729">
        <v>2</v>
      </c>
      <c r="H64" s="727">
        <v>1</v>
      </c>
      <c r="I64" s="730" t="s">
        <v>447</v>
      </c>
      <c r="J64" s="727">
        <v>62</v>
      </c>
      <c r="K64" s="731">
        <v>2.2142900000000001</v>
      </c>
      <c r="L64" s="730" t="s">
        <v>447</v>
      </c>
      <c r="M64" s="732" t="s">
        <v>447</v>
      </c>
    </row>
    <row r="65" spans="1:13" s="2" customFormat="1" ht="18" customHeight="1">
      <c r="A65" s="951" t="s">
        <v>591</v>
      </c>
      <c r="B65" s="727">
        <v>298</v>
      </c>
      <c r="C65" s="727">
        <v>183</v>
      </c>
      <c r="D65" s="727">
        <v>65</v>
      </c>
      <c r="E65" s="727">
        <v>28</v>
      </c>
      <c r="F65" s="728">
        <v>15</v>
      </c>
      <c r="G65" s="729">
        <v>5</v>
      </c>
      <c r="H65" s="727">
        <v>2</v>
      </c>
      <c r="I65" s="730" t="s">
        <v>447</v>
      </c>
      <c r="J65" s="727">
        <v>494</v>
      </c>
      <c r="K65" s="731">
        <v>1.6577200000000001</v>
      </c>
      <c r="L65" s="727">
        <v>1</v>
      </c>
      <c r="M65" s="728">
        <v>4</v>
      </c>
    </row>
    <row r="66" spans="1:13" s="2" customFormat="1" ht="18" customHeight="1">
      <c r="A66" s="951" t="s">
        <v>1986</v>
      </c>
      <c r="B66" s="727">
        <v>327</v>
      </c>
      <c r="C66" s="727">
        <v>132</v>
      </c>
      <c r="D66" s="727">
        <v>86</v>
      </c>
      <c r="E66" s="727">
        <v>47</v>
      </c>
      <c r="F66" s="728">
        <v>47</v>
      </c>
      <c r="G66" s="729">
        <v>7</v>
      </c>
      <c r="H66" s="727">
        <v>8</v>
      </c>
      <c r="I66" s="727" t="s">
        <v>447</v>
      </c>
      <c r="J66" s="727">
        <v>716</v>
      </c>
      <c r="K66" s="731">
        <v>2.1896</v>
      </c>
      <c r="L66" s="727" t="s">
        <v>447</v>
      </c>
      <c r="M66" s="728" t="s">
        <v>447</v>
      </c>
    </row>
    <row r="67" spans="1:13" s="2" customFormat="1" ht="18" customHeight="1">
      <c r="A67" s="951" t="s">
        <v>1988</v>
      </c>
      <c r="B67" s="727">
        <v>483</v>
      </c>
      <c r="C67" s="727">
        <v>205</v>
      </c>
      <c r="D67" s="727">
        <v>122</v>
      </c>
      <c r="E67" s="727">
        <v>66</v>
      </c>
      <c r="F67" s="728">
        <v>67</v>
      </c>
      <c r="G67" s="729">
        <v>21</v>
      </c>
      <c r="H67" s="727">
        <v>2</v>
      </c>
      <c r="I67" s="727" t="s">
        <v>447</v>
      </c>
      <c r="J67" s="727">
        <v>1032</v>
      </c>
      <c r="K67" s="731">
        <v>2.1366499999999999</v>
      </c>
      <c r="L67" s="727">
        <v>2</v>
      </c>
      <c r="M67" s="728">
        <v>44</v>
      </c>
    </row>
    <row r="68" spans="1:13" s="2" customFormat="1" ht="18" customHeight="1">
      <c r="A68" s="951" t="s">
        <v>1990</v>
      </c>
      <c r="B68" s="727">
        <v>179</v>
      </c>
      <c r="C68" s="727">
        <v>56</v>
      </c>
      <c r="D68" s="727">
        <v>56</v>
      </c>
      <c r="E68" s="727">
        <v>37</v>
      </c>
      <c r="F68" s="728">
        <v>25</v>
      </c>
      <c r="G68" s="729">
        <v>5</v>
      </c>
      <c r="H68" s="727" t="s">
        <v>447</v>
      </c>
      <c r="I68" s="727" t="s">
        <v>447</v>
      </c>
      <c r="J68" s="727">
        <v>404</v>
      </c>
      <c r="K68" s="731">
        <v>2.25698</v>
      </c>
      <c r="L68" s="727" t="s">
        <v>447</v>
      </c>
      <c r="M68" s="728" t="s">
        <v>447</v>
      </c>
    </row>
    <row r="69" spans="1:13" s="2" customFormat="1" ht="18" customHeight="1">
      <c r="A69" s="951" t="s">
        <v>1992</v>
      </c>
      <c r="B69" s="727">
        <v>269</v>
      </c>
      <c r="C69" s="727">
        <v>102</v>
      </c>
      <c r="D69" s="727">
        <v>53</v>
      </c>
      <c r="E69" s="727">
        <v>51</v>
      </c>
      <c r="F69" s="728">
        <v>45</v>
      </c>
      <c r="G69" s="729">
        <v>13</v>
      </c>
      <c r="H69" s="727">
        <v>5</v>
      </c>
      <c r="I69" s="727" t="s">
        <v>447</v>
      </c>
      <c r="J69" s="727">
        <v>636</v>
      </c>
      <c r="K69" s="731">
        <v>2.3643100000000001</v>
      </c>
      <c r="L69" s="730" t="s">
        <v>447</v>
      </c>
      <c r="M69" s="732" t="s">
        <v>447</v>
      </c>
    </row>
    <row r="70" spans="1:13" s="2" customFormat="1" ht="18" customHeight="1">
      <c r="A70" s="951" t="s">
        <v>1994</v>
      </c>
      <c r="B70" s="727">
        <v>238</v>
      </c>
      <c r="C70" s="727">
        <v>90</v>
      </c>
      <c r="D70" s="727">
        <v>55</v>
      </c>
      <c r="E70" s="727">
        <v>47</v>
      </c>
      <c r="F70" s="728">
        <v>31</v>
      </c>
      <c r="G70" s="729">
        <v>7</v>
      </c>
      <c r="H70" s="727">
        <v>6</v>
      </c>
      <c r="I70" s="727">
        <v>2</v>
      </c>
      <c r="J70" s="727">
        <v>550</v>
      </c>
      <c r="K70" s="731">
        <v>2.3109199999999999</v>
      </c>
      <c r="L70" s="730" t="s">
        <v>447</v>
      </c>
      <c r="M70" s="732" t="s">
        <v>447</v>
      </c>
    </row>
    <row r="71" spans="1:13" s="2" customFormat="1" ht="18" customHeight="1">
      <c r="A71" s="951" t="s">
        <v>1996</v>
      </c>
      <c r="B71" s="727">
        <v>301</v>
      </c>
      <c r="C71" s="727">
        <v>122</v>
      </c>
      <c r="D71" s="727">
        <v>91</v>
      </c>
      <c r="E71" s="727">
        <v>43</v>
      </c>
      <c r="F71" s="728">
        <v>27</v>
      </c>
      <c r="G71" s="729">
        <v>13</v>
      </c>
      <c r="H71" s="727">
        <v>2</v>
      </c>
      <c r="I71" s="730">
        <v>3</v>
      </c>
      <c r="J71" s="727">
        <v>639</v>
      </c>
      <c r="K71" s="731">
        <v>2.1229200000000001</v>
      </c>
      <c r="L71" s="730" t="s">
        <v>447</v>
      </c>
      <c r="M71" s="732" t="s">
        <v>447</v>
      </c>
    </row>
    <row r="72" spans="1:13" s="2" customFormat="1" ht="18" customHeight="1">
      <c r="A72" s="951" t="s">
        <v>590</v>
      </c>
      <c r="B72" s="727">
        <v>154</v>
      </c>
      <c r="C72" s="727">
        <v>60</v>
      </c>
      <c r="D72" s="727">
        <v>38</v>
      </c>
      <c r="E72" s="727">
        <v>31</v>
      </c>
      <c r="F72" s="728">
        <v>14</v>
      </c>
      <c r="G72" s="729">
        <v>7</v>
      </c>
      <c r="H72" s="727">
        <v>2</v>
      </c>
      <c r="I72" s="727">
        <v>2</v>
      </c>
      <c r="J72" s="727">
        <v>347</v>
      </c>
      <c r="K72" s="731">
        <v>2.25325</v>
      </c>
      <c r="L72" s="730" t="s">
        <v>447</v>
      </c>
      <c r="M72" s="732" t="s">
        <v>447</v>
      </c>
    </row>
    <row r="73" spans="1:13" s="2" customFormat="1" ht="18" customHeight="1">
      <c r="A73" s="951" t="s">
        <v>589</v>
      </c>
      <c r="B73" s="727">
        <v>225</v>
      </c>
      <c r="C73" s="727">
        <v>71</v>
      </c>
      <c r="D73" s="727">
        <v>77</v>
      </c>
      <c r="E73" s="727">
        <v>41</v>
      </c>
      <c r="F73" s="728">
        <v>26</v>
      </c>
      <c r="G73" s="729">
        <v>5</v>
      </c>
      <c r="H73" s="727">
        <v>4</v>
      </c>
      <c r="I73" s="727">
        <v>1</v>
      </c>
      <c r="J73" s="727">
        <v>508</v>
      </c>
      <c r="K73" s="731">
        <v>2.2577799999999999</v>
      </c>
      <c r="L73" s="730" t="s">
        <v>447</v>
      </c>
      <c r="M73" s="732" t="s">
        <v>447</v>
      </c>
    </row>
    <row r="74" spans="1:13" s="2" customFormat="1" ht="18" customHeight="1">
      <c r="A74" s="951" t="s">
        <v>588</v>
      </c>
      <c r="B74" s="727">
        <v>263</v>
      </c>
      <c r="C74" s="727">
        <v>78</v>
      </c>
      <c r="D74" s="727">
        <v>86</v>
      </c>
      <c r="E74" s="727">
        <v>53</v>
      </c>
      <c r="F74" s="728">
        <v>29</v>
      </c>
      <c r="G74" s="729">
        <v>14</v>
      </c>
      <c r="H74" s="727">
        <v>1</v>
      </c>
      <c r="I74" s="727">
        <v>2</v>
      </c>
      <c r="J74" s="727">
        <v>615</v>
      </c>
      <c r="K74" s="731">
        <v>2.3384</v>
      </c>
      <c r="L74" s="730" t="s">
        <v>447</v>
      </c>
      <c r="M74" s="732" t="s">
        <v>447</v>
      </c>
    </row>
    <row r="75" spans="1:13" s="2" customFormat="1" ht="18" customHeight="1">
      <c r="A75" s="951" t="s">
        <v>587</v>
      </c>
      <c r="B75" s="727">
        <v>198</v>
      </c>
      <c r="C75" s="727">
        <v>71</v>
      </c>
      <c r="D75" s="727">
        <v>57</v>
      </c>
      <c r="E75" s="727">
        <v>39</v>
      </c>
      <c r="F75" s="728">
        <v>21</v>
      </c>
      <c r="G75" s="729">
        <v>5</v>
      </c>
      <c r="H75" s="727">
        <v>4</v>
      </c>
      <c r="I75" s="727">
        <v>1</v>
      </c>
      <c r="J75" s="727">
        <v>442</v>
      </c>
      <c r="K75" s="731">
        <v>2.2323200000000001</v>
      </c>
      <c r="L75" s="730" t="s">
        <v>447</v>
      </c>
      <c r="M75" s="732" t="s">
        <v>447</v>
      </c>
    </row>
    <row r="76" spans="1:13" s="2" customFormat="1" ht="18" customHeight="1">
      <c r="A76" s="951" t="s">
        <v>586</v>
      </c>
      <c r="B76" s="727">
        <v>182</v>
      </c>
      <c r="C76" s="727">
        <v>57</v>
      </c>
      <c r="D76" s="727">
        <v>66</v>
      </c>
      <c r="E76" s="727">
        <v>31</v>
      </c>
      <c r="F76" s="728">
        <v>18</v>
      </c>
      <c r="G76" s="729">
        <v>7</v>
      </c>
      <c r="H76" s="727">
        <v>3</v>
      </c>
      <c r="I76" s="730" t="s">
        <v>447</v>
      </c>
      <c r="J76" s="727">
        <v>407</v>
      </c>
      <c r="K76" s="731">
        <v>2.2362600000000001</v>
      </c>
      <c r="L76" s="730">
        <v>1</v>
      </c>
      <c r="M76" s="732">
        <v>30</v>
      </c>
    </row>
    <row r="77" spans="1:13" s="2" customFormat="1" ht="18" customHeight="1">
      <c r="A77" s="951" t="s">
        <v>585</v>
      </c>
      <c r="B77" s="727">
        <v>827</v>
      </c>
      <c r="C77" s="727">
        <v>321</v>
      </c>
      <c r="D77" s="727">
        <v>229</v>
      </c>
      <c r="E77" s="727">
        <v>153</v>
      </c>
      <c r="F77" s="728">
        <v>87</v>
      </c>
      <c r="G77" s="729">
        <v>28</v>
      </c>
      <c r="H77" s="727">
        <v>7</v>
      </c>
      <c r="I77" s="727">
        <v>2</v>
      </c>
      <c r="J77" s="727">
        <v>1783</v>
      </c>
      <c r="K77" s="731">
        <v>2.1559900000000001</v>
      </c>
      <c r="L77" s="730">
        <v>1</v>
      </c>
      <c r="M77" s="732">
        <v>12</v>
      </c>
    </row>
    <row r="78" spans="1:13" s="2" customFormat="1" ht="18" customHeight="1">
      <c r="A78" s="951" t="s">
        <v>584</v>
      </c>
      <c r="B78" s="727">
        <v>428</v>
      </c>
      <c r="C78" s="727">
        <v>201</v>
      </c>
      <c r="D78" s="727">
        <v>105</v>
      </c>
      <c r="E78" s="727">
        <v>55</v>
      </c>
      <c r="F78" s="728">
        <v>50</v>
      </c>
      <c r="G78" s="729">
        <v>14</v>
      </c>
      <c r="H78" s="727">
        <v>2</v>
      </c>
      <c r="I78" s="727">
        <v>1</v>
      </c>
      <c r="J78" s="727">
        <v>865</v>
      </c>
      <c r="K78" s="731">
        <v>2.0210300000000001</v>
      </c>
      <c r="L78" s="727">
        <v>1</v>
      </c>
      <c r="M78" s="728">
        <v>21</v>
      </c>
    </row>
    <row r="79" spans="1:13" s="2" customFormat="1" ht="18" customHeight="1">
      <c r="A79" s="951" t="s">
        <v>583</v>
      </c>
      <c r="B79" s="727">
        <v>648</v>
      </c>
      <c r="C79" s="727">
        <v>276</v>
      </c>
      <c r="D79" s="727">
        <v>188</v>
      </c>
      <c r="E79" s="727">
        <v>105</v>
      </c>
      <c r="F79" s="728">
        <v>56</v>
      </c>
      <c r="G79" s="729">
        <v>18</v>
      </c>
      <c r="H79" s="727">
        <v>3</v>
      </c>
      <c r="I79" s="727">
        <v>2</v>
      </c>
      <c r="J79" s="727">
        <v>1313</v>
      </c>
      <c r="K79" s="731">
        <v>2.02623</v>
      </c>
      <c r="L79" s="727" t="s">
        <v>447</v>
      </c>
      <c r="M79" s="728" t="s">
        <v>447</v>
      </c>
    </row>
    <row r="80" spans="1:13" s="2" customFormat="1" ht="18" customHeight="1">
      <c r="A80" s="951" t="s">
        <v>582</v>
      </c>
      <c r="B80" s="727">
        <v>157</v>
      </c>
      <c r="C80" s="727">
        <v>37</v>
      </c>
      <c r="D80" s="727">
        <v>49</v>
      </c>
      <c r="E80" s="727">
        <v>34</v>
      </c>
      <c r="F80" s="728">
        <v>32</v>
      </c>
      <c r="G80" s="729">
        <v>5</v>
      </c>
      <c r="H80" s="727" t="s">
        <v>447</v>
      </c>
      <c r="I80" s="727" t="s">
        <v>447</v>
      </c>
      <c r="J80" s="727">
        <v>390</v>
      </c>
      <c r="K80" s="731">
        <v>2.4840800000000001</v>
      </c>
      <c r="L80" s="730" t="s">
        <v>447</v>
      </c>
      <c r="M80" s="732" t="s">
        <v>447</v>
      </c>
    </row>
    <row r="81" spans="1:13" s="2" customFormat="1" ht="18" customHeight="1">
      <c r="A81" s="951" t="s">
        <v>581</v>
      </c>
      <c r="B81" s="727">
        <v>353</v>
      </c>
      <c r="C81" s="727">
        <v>159</v>
      </c>
      <c r="D81" s="727">
        <v>76</v>
      </c>
      <c r="E81" s="727">
        <v>59</v>
      </c>
      <c r="F81" s="728">
        <v>46</v>
      </c>
      <c r="G81" s="729">
        <v>10</v>
      </c>
      <c r="H81" s="727">
        <v>2</v>
      </c>
      <c r="I81" s="727">
        <v>1</v>
      </c>
      <c r="J81" s="727">
        <v>741</v>
      </c>
      <c r="K81" s="731">
        <v>2.0991499999999998</v>
      </c>
      <c r="L81" s="727" t="s">
        <v>447</v>
      </c>
      <c r="M81" s="728" t="s">
        <v>447</v>
      </c>
    </row>
    <row r="82" spans="1:13" s="2" customFormat="1" ht="18" customHeight="1">
      <c r="A82" s="951" t="s">
        <v>580</v>
      </c>
      <c r="B82" s="727">
        <v>394</v>
      </c>
      <c r="C82" s="727">
        <v>117</v>
      </c>
      <c r="D82" s="727">
        <v>114</v>
      </c>
      <c r="E82" s="727">
        <v>81</v>
      </c>
      <c r="F82" s="728">
        <v>51</v>
      </c>
      <c r="G82" s="729">
        <v>23</v>
      </c>
      <c r="H82" s="727">
        <v>8</v>
      </c>
      <c r="I82" s="727" t="s">
        <v>447</v>
      </c>
      <c r="J82" s="727">
        <v>955</v>
      </c>
      <c r="K82" s="731">
        <v>2.4238599999999999</v>
      </c>
      <c r="L82" s="727" t="s">
        <v>447</v>
      </c>
      <c r="M82" s="728" t="s">
        <v>447</v>
      </c>
    </row>
    <row r="83" spans="1:13" s="2" customFormat="1" ht="18" customHeight="1">
      <c r="A83" s="951" t="s">
        <v>579</v>
      </c>
      <c r="B83" s="727">
        <v>355</v>
      </c>
      <c r="C83" s="727">
        <v>97</v>
      </c>
      <c r="D83" s="727">
        <v>133</v>
      </c>
      <c r="E83" s="727">
        <v>57</v>
      </c>
      <c r="F83" s="728">
        <v>37</v>
      </c>
      <c r="G83" s="729">
        <v>19</v>
      </c>
      <c r="H83" s="727">
        <v>7</v>
      </c>
      <c r="I83" s="727">
        <v>5</v>
      </c>
      <c r="J83" s="727">
        <v>856</v>
      </c>
      <c r="K83" s="731">
        <v>2.41127</v>
      </c>
      <c r="L83" s="730">
        <v>3</v>
      </c>
      <c r="M83" s="732">
        <v>25</v>
      </c>
    </row>
    <row r="84" spans="1:13" s="2" customFormat="1" ht="18" customHeight="1">
      <c r="A84" s="951" t="s">
        <v>578</v>
      </c>
      <c r="B84" s="727">
        <v>400</v>
      </c>
      <c r="C84" s="727">
        <v>173</v>
      </c>
      <c r="D84" s="727">
        <v>83</v>
      </c>
      <c r="E84" s="727">
        <v>69</v>
      </c>
      <c r="F84" s="728">
        <v>46</v>
      </c>
      <c r="G84" s="729">
        <v>20</v>
      </c>
      <c r="H84" s="727">
        <v>7</v>
      </c>
      <c r="I84" s="727">
        <v>2</v>
      </c>
      <c r="J84" s="727">
        <v>887</v>
      </c>
      <c r="K84" s="731">
        <v>2.2174999999999998</v>
      </c>
      <c r="L84" s="727" t="s">
        <v>447</v>
      </c>
      <c r="M84" s="728" t="s">
        <v>447</v>
      </c>
    </row>
    <row r="85" spans="1:13" s="2" customFormat="1" ht="18" customHeight="1">
      <c r="A85" s="951" t="s">
        <v>577</v>
      </c>
      <c r="B85" s="727">
        <v>355</v>
      </c>
      <c r="C85" s="727">
        <v>80</v>
      </c>
      <c r="D85" s="727">
        <v>121</v>
      </c>
      <c r="E85" s="727">
        <v>83</v>
      </c>
      <c r="F85" s="728">
        <v>38</v>
      </c>
      <c r="G85" s="729">
        <v>25</v>
      </c>
      <c r="H85" s="727">
        <v>6</v>
      </c>
      <c r="I85" s="727">
        <v>2</v>
      </c>
      <c r="J85" s="727">
        <v>899</v>
      </c>
      <c r="K85" s="731">
        <v>2.5323899999999999</v>
      </c>
      <c r="L85" s="730">
        <v>1</v>
      </c>
      <c r="M85" s="732">
        <v>3</v>
      </c>
    </row>
    <row r="86" spans="1:13" s="2" customFormat="1" ht="18" customHeight="1">
      <c r="A86" s="951" t="s">
        <v>576</v>
      </c>
      <c r="B86" s="727">
        <v>393</v>
      </c>
      <c r="C86" s="727">
        <v>127</v>
      </c>
      <c r="D86" s="727">
        <v>133</v>
      </c>
      <c r="E86" s="727">
        <v>71</v>
      </c>
      <c r="F86" s="728">
        <v>35</v>
      </c>
      <c r="G86" s="729">
        <v>16</v>
      </c>
      <c r="H86" s="727">
        <v>9</v>
      </c>
      <c r="I86" s="727">
        <v>2</v>
      </c>
      <c r="J86" s="727">
        <v>894</v>
      </c>
      <c r="K86" s="731">
        <v>2.27481</v>
      </c>
      <c r="L86" s="727" t="s">
        <v>447</v>
      </c>
      <c r="M86" s="728" t="s">
        <v>447</v>
      </c>
    </row>
    <row r="87" spans="1:13" s="2" customFormat="1" ht="18" customHeight="1">
      <c r="A87" s="951" t="s">
        <v>575</v>
      </c>
      <c r="B87" s="727">
        <v>419</v>
      </c>
      <c r="C87" s="727">
        <v>134</v>
      </c>
      <c r="D87" s="727">
        <v>129</v>
      </c>
      <c r="E87" s="727">
        <v>78</v>
      </c>
      <c r="F87" s="728">
        <v>46</v>
      </c>
      <c r="G87" s="729">
        <v>23</v>
      </c>
      <c r="H87" s="727">
        <v>7</v>
      </c>
      <c r="I87" s="727">
        <v>2</v>
      </c>
      <c r="J87" s="727">
        <v>981</v>
      </c>
      <c r="K87" s="731">
        <v>2.3412899999999999</v>
      </c>
      <c r="L87" s="727">
        <v>2</v>
      </c>
      <c r="M87" s="728">
        <v>23</v>
      </c>
    </row>
    <row r="88" spans="1:13" s="2" customFormat="1" ht="18" customHeight="1">
      <c r="A88" s="951" t="s">
        <v>574</v>
      </c>
      <c r="B88" s="727">
        <v>510</v>
      </c>
      <c r="C88" s="727">
        <v>254</v>
      </c>
      <c r="D88" s="727">
        <v>138</v>
      </c>
      <c r="E88" s="727">
        <v>59</v>
      </c>
      <c r="F88" s="728">
        <v>40</v>
      </c>
      <c r="G88" s="729">
        <v>11</v>
      </c>
      <c r="H88" s="727">
        <v>3</v>
      </c>
      <c r="I88" s="727">
        <v>5</v>
      </c>
      <c r="J88" s="727">
        <v>976</v>
      </c>
      <c r="K88" s="731">
        <v>1.9137299999999999</v>
      </c>
      <c r="L88" s="730" t="s">
        <v>447</v>
      </c>
      <c r="M88" s="732" t="s">
        <v>447</v>
      </c>
    </row>
    <row r="89" spans="1:13" s="2" customFormat="1" ht="18" customHeight="1">
      <c r="A89" s="951" t="s">
        <v>573</v>
      </c>
      <c r="B89" s="727">
        <v>102</v>
      </c>
      <c r="C89" s="727">
        <v>35</v>
      </c>
      <c r="D89" s="727">
        <v>29</v>
      </c>
      <c r="E89" s="727">
        <v>18</v>
      </c>
      <c r="F89" s="728">
        <v>16</v>
      </c>
      <c r="G89" s="729">
        <v>3</v>
      </c>
      <c r="H89" s="727">
        <v>1</v>
      </c>
      <c r="I89" s="727" t="s">
        <v>447</v>
      </c>
      <c r="J89" s="727">
        <v>232</v>
      </c>
      <c r="K89" s="731">
        <v>2.2745099999999998</v>
      </c>
      <c r="L89" s="727" t="s">
        <v>447</v>
      </c>
      <c r="M89" s="728" t="s">
        <v>447</v>
      </c>
    </row>
    <row r="90" spans="1:13" s="2" customFormat="1" ht="18" customHeight="1">
      <c r="A90" s="951" t="s">
        <v>572</v>
      </c>
      <c r="B90" s="727">
        <v>366</v>
      </c>
      <c r="C90" s="727">
        <v>108</v>
      </c>
      <c r="D90" s="727">
        <v>121</v>
      </c>
      <c r="E90" s="727">
        <v>83</v>
      </c>
      <c r="F90" s="728">
        <v>34</v>
      </c>
      <c r="G90" s="729">
        <v>14</v>
      </c>
      <c r="H90" s="727">
        <v>6</v>
      </c>
      <c r="I90" s="727" t="s">
        <v>447</v>
      </c>
      <c r="J90" s="727">
        <v>841</v>
      </c>
      <c r="K90" s="731">
        <v>2.2978100000000001</v>
      </c>
      <c r="L90" s="730" t="s">
        <v>447</v>
      </c>
      <c r="M90" s="732" t="s">
        <v>447</v>
      </c>
    </row>
    <row r="91" spans="1:13" s="2" customFormat="1" ht="18" customHeight="1">
      <c r="A91" s="951" t="s">
        <v>571</v>
      </c>
      <c r="B91" s="727">
        <v>257</v>
      </c>
      <c r="C91" s="727">
        <v>85</v>
      </c>
      <c r="D91" s="727">
        <v>88</v>
      </c>
      <c r="E91" s="727">
        <v>41</v>
      </c>
      <c r="F91" s="728">
        <v>29</v>
      </c>
      <c r="G91" s="729">
        <v>8</v>
      </c>
      <c r="H91" s="727">
        <v>5</v>
      </c>
      <c r="I91" s="727">
        <v>1</v>
      </c>
      <c r="J91" s="727">
        <v>577</v>
      </c>
      <c r="K91" s="731">
        <v>2.2451400000000001</v>
      </c>
      <c r="L91" s="730" t="s">
        <v>447</v>
      </c>
      <c r="M91" s="732" t="s">
        <v>447</v>
      </c>
    </row>
    <row r="92" spans="1:13" s="2" customFormat="1" ht="18" customHeight="1">
      <c r="A92" s="951" t="s">
        <v>570</v>
      </c>
      <c r="B92" s="727">
        <v>433</v>
      </c>
      <c r="C92" s="727">
        <v>104</v>
      </c>
      <c r="D92" s="727">
        <v>172</v>
      </c>
      <c r="E92" s="727">
        <v>77</v>
      </c>
      <c r="F92" s="728">
        <v>53</v>
      </c>
      <c r="G92" s="729">
        <v>22</v>
      </c>
      <c r="H92" s="727">
        <v>5</v>
      </c>
      <c r="I92" s="727" t="s">
        <v>447</v>
      </c>
      <c r="J92" s="727">
        <v>1031</v>
      </c>
      <c r="K92" s="731">
        <v>2.3810600000000002</v>
      </c>
      <c r="L92" s="730" t="s">
        <v>447</v>
      </c>
      <c r="M92" s="732" t="s">
        <v>447</v>
      </c>
    </row>
    <row r="93" spans="1:13" s="2" customFormat="1" ht="18" customHeight="1">
      <c r="A93" s="951" t="s">
        <v>569</v>
      </c>
      <c r="B93" s="727">
        <v>393</v>
      </c>
      <c r="C93" s="727">
        <v>109</v>
      </c>
      <c r="D93" s="727">
        <v>127</v>
      </c>
      <c r="E93" s="727">
        <v>84</v>
      </c>
      <c r="F93" s="728">
        <v>41</v>
      </c>
      <c r="G93" s="729">
        <v>19</v>
      </c>
      <c r="H93" s="727">
        <v>9</v>
      </c>
      <c r="I93" s="727">
        <v>4</v>
      </c>
      <c r="J93" s="727">
        <v>956</v>
      </c>
      <c r="K93" s="731">
        <v>2.4325700000000001</v>
      </c>
      <c r="L93" s="730" t="s">
        <v>447</v>
      </c>
      <c r="M93" s="732" t="s">
        <v>447</v>
      </c>
    </row>
    <row r="94" spans="1:13" s="2" customFormat="1" ht="18" customHeight="1">
      <c r="A94" s="951" t="s">
        <v>568</v>
      </c>
      <c r="B94" s="727">
        <v>15</v>
      </c>
      <c r="C94" s="727">
        <v>5</v>
      </c>
      <c r="D94" s="727">
        <v>7</v>
      </c>
      <c r="E94" s="727">
        <v>1</v>
      </c>
      <c r="F94" s="728">
        <v>2</v>
      </c>
      <c r="G94" s="729" t="s">
        <v>447</v>
      </c>
      <c r="H94" s="730" t="s">
        <v>447</v>
      </c>
      <c r="I94" s="727" t="s">
        <v>447</v>
      </c>
      <c r="J94" s="727">
        <v>30</v>
      </c>
      <c r="K94" s="731">
        <v>2</v>
      </c>
      <c r="L94" s="730" t="s">
        <v>447</v>
      </c>
      <c r="M94" s="732" t="s">
        <v>447</v>
      </c>
    </row>
    <row r="95" spans="1:13" s="2" customFormat="1" ht="18" customHeight="1">
      <c r="A95" s="951" t="s">
        <v>472</v>
      </c>
      <c r="B95" s="740">
        <v>805</v>
      </c>
      <c r="C95" s="740">
        <v>314</v>
      </c>
      <c r="D95" s="740">
        <v>218</v>
      </c>
      <c r="E95" s="740">
        <v>127</v>
      </c>
      <c r="F95" s="741">
        <v>111</v>
      </c>
      <c r="G95" s="742">
        <v>25</v>
      </c>
      <c r="H95" s="740">
        <v>10</v>
      </c>
      <c r="I95" s="740" t="s">
        <v>447</v>
      </c>
      <c r="J95" s="740">
        <v>1760</v>
      </c>
      <c r="K95" s="731">
        <v>2.18634</v>
      </c>
      <c r="L95" s="740" t="s">
        <v>447</v>
      </c>
      <c r="M95" s="741" t="s">
        <v>447</v>
      </c>
    </row>
    <row r="96" spans="1:13" s="2" customFormat="1" ht="18" customHeight="1">
      <c r="A96" s="951" t="s">
        <v>471</v>
      </c>
      <c r="B96" s="740">
        <v>723</v>
      </c>
      <c r="C96" s="740">
        <v>314</v>
      </c>
      <c r="D96" s="740">
        <v>172</v>
      </c>
      <c r="E96" s="740">
        <v>120</v>
      </c>
      <c r="F96" s="741">
        <v>84</v>
      </c>
      <c r="G96" s="742">
        <v>22</v>
      </c>
      <c r="H96" s="740">
        <v>7</v>
      </c>
      <c r="I96" s="740">
        <v>4</v>
      </c>
      <c r="J96" s="740">
        <v>1536</v>
      </c>
      <c r="K96" s="731">
        <v>2.1244800000000001</v>
      </c>
      <c r="L96" s="740" t="s">
        <v>447</v>
      </c>
      <c r="M96" s="741" t="s">
        <v>447</v>
      </c>
    </row>
    <row r="97" spans="1:14" s="2" customFormat="1" ht="18" customHeight="1">
      <c r="A97" s="951" t="s">
        <v>470</v>
      </c>
      <c r="B97" s="740">
        <v>710</v>
      </c>
      <c r="C97" s="740">
        <v>410</v>
      </c>
      <c r="D97" s="740">
        <v>131</v>
      </c>
      <c r="E97" s="740">
        <v>90</v>
      </c>
      <c r="F97" s="741">
        <v>58</v>
      </c>
      <c r="G97" s="742">
        <v>16</v>
      </c>
      <c r="H97" s="740">
        <v>2</v>
      </c>
      <c r="I97" s="740">
        <v>3</v>
      </c>
      <c r="J97" s="740">
        <v>1291</v>
      </c>
      <c r="K97" s="731">
        <v>1.8183100000000001</v>
      </c>
      <c r="L97" s="740">
        <v>2</v>
      </c>
      <c r="M97" s="741">
        <v>26</v>
      </c>
    </row>
    <row r="98" spans="1:14" s="2" customFormat="1" ht="18" customHeight="1" thickBot="1">
      <c r="A98" s="961" t="s">
        <v>469</v>
      </c>
      <c r="B98" s="743">
        <v>433</v>
      </c>
      <c r="C98" s="743">
        <v>263</v>
      </c>
      <c r="D98" s="743">
        <v>74</v>
      </c>
      <c r="E98" s="743">
        <v>53</v>
      </c>
      <c r="F98" s="744">
        <v>27</v>
      </c>
      <c r="G98" s="745">
        <v>8</v>
      </c>
      <c r="H98" s="743">
        <v>7</v>
      </c>
      <c r="I98" s="743">
        <v>1</v>
      </c>
      <c r="J98" s="743">
        <v>768</v>
      </c>
      <c r="K98" s="737">
        <v>1.7736700000000001</v>
      </c>
      <c r="L98" s="743" t="s">
        <v>447</v>
      </c>
      <c r="M98" s="744" t="s">
        <v>447</v>
      </c>
    </row>
    <row r="99" spans="1:14" ht="18" customHeight="1">
      <c r="A99" s="32"/>
      <c r="M99" s="39"/>
    </row>
    <row r="100" spans="1:14" ht="21" customHeight="1">
      <c r="A100" s="1690" t="s">
        <v>2174</v>
      </c>
      <c r="B100" s="1690"/>
      <c r="C100" s="1690"/>
      <c r="D100" s="1690"/>
      <c r="E100" s="1690"/>
      <c r="F100" s="1690"/>
      <c r="G100" s="1763" t="s">
        <v>2175</v>
      </c>
      <c r="H100" s="1763"/>
      <c r="I100" s="1763"/>
      <c r="J100" s="1763"/>
      <c r="K100" s="1763"/>
      <c r="L100" s="1763"/>
      <c r="M100" s="1763"/>
      <c r="N100" s="1763"/>
    </row>
    <row r="101" spans="1:14" s="1" customFormat="1" ht="15" customHeight="1" thickBot="1">
      <c r="A101" s="21"/>
      <c r="B101" s="21"/>
      <c r="C101" s="21"/>
      <c r="D101" s="21"/>
      <c r="E101" s="134"/>
      <c r="F101" s="21"/>
      <c r="G101" s="21"/>
      <c r="H101" s="21"/>
      <c r="I101" s="21"/>
      <c r="J101" s="135"/>
      <c r="K101" s="21"/>
      <c r="L101" s="1703"/>
      <c r="M101" s="1703"/>
    </row>
    <row r="102" spans="1:14" s="1" customFormat="1" ht="15" customHeight="1">
      <c r="A102" s="1773" t="s">
        <v>454</v>
      </c>
      <c r="B102" s="1730" t="s">
        <v>1206</v>
      </c>
      <c r="C102" s="1676"/>
      <c r="D102" s="1676"/>
      <c r="E102" s="1676"/>
      <c r="F102" s="1676"/>
      <c r="G102" s="1789" t="s">
        <v>1207</v>
      </c>
      <c r="H102" s="1789"/>
      <c r="I102" s="1789"/>
      <c r="J102" s="1789"/>
      <c r="K102" s="1797"/>
      <c r="L102" s="1730" t="s">
        <v>453</v>
      </c>
      <c r="M102" s="1676"/>
    </row>
    <row r="103" spans="1:14" s="1" customFormat="1" ht="15" customHeight="1">
      <c r="A103" s="1796"/>
      <c r="B103" s="1673" t="s">
        <v>452</v>
      </c>
      <c r="C103" s="1677"/>
      <c r="D103" s="1677"/>
      <c r="E103" s="1677"/>
      <c r="F103" s="1677"/>
      <c r="G103" s="1793" t="s">
        <v>1214</v>
      </c>
      <c r="H103" s="1793"/>
      <c r="I103" s="1798"/>
      <c r="J103" s="1777" t="s">
        <v>450</v>
      </c>
      <c r="K103" s="1775" t="s">
        <v>451</v>
      </c>
      <c r="L103" s="1777" t="s">
        <v>270</v>
      </c>
      <c r="M103" s="1779" t="s">
        <v>450</v>
      </c>
    </row>
    <row r="104" spans="1:14" s="1" customFormat="1" ht="15" customHeight="1">
      <c r="A104" s="1774"/>
      <c r="B104" s="459" t="s">
        <v>426</v>
      </c>
      <c r="C104" s="459" t="s">
        <v>449</v>
      </c>
      <c r="D104" s="459" t="s">
        <v>1209</v>
      </c>
      <c r="E104" s="459" t="s">
        <v>1215</v>
      </c>
      <c r="F104" s="457" t="s">
        <v>1216</v>
      </c>
      <c r="G104" s="458" t="s">
        <v>1217</v>
      </c>
      <c r="H104" s="459" t="s">
        <v>1218</v>
      </c>
      <c r="I104" s="459" t="s">
        <v>448</v>
      </c>
      <c r="J104" s="1728"/>
      <c r="K104" s="1776"/>
      <c r="L104" s="1728"/>
      <c r="M104" s="1769"/>
    </row>
    <row r="105" spans="1:14" s="2" customFormat="1" ht="18" customHeight="1">
      <c r="A105" s="951" t="s">
        <v>468</v>
      </c>
      <c r="B105" s="740">
        <v>463</v>
      </c>
      <c r="C105" s="740">
        <v>278</v>
      </c>
      <c r="D105" s="740">
        <v>97</v>
      </c>
      <c r="E105" s="740">
        <v>52</v>
      </c>
      <c r="F105" s="741">
        <v>28</v>
      </c>
      <c r="G105" s="742">
        <v>5</v>
      </c>
      <c r="H105" s="740">
        <v>3</v>
      </c>
      <c r="I105" s="740" t="s">
        <v>447</v>
      </c>
      <c r="J105" s="740">
        <v>783</v>
      </c>
      <c r="K105" s="731">
        <v>1.6911400000000001</v>
      </c>
      <c r="L105" s="740">
        <v>1</v>
      </c>
      <c r="M105" s="741">
        <v>15</v>
      </c>
    </row>
    <row r="106" spans="1:14" s="2" customFormat="1" ht="18" customHeight="1">
      <c r="A106" s="951" t="s">
        <v>467</v>
      </c>
      <c r="B106" s="740">
        <v>547</v>
      </c>
      <c r="C106" s="740">
        <v>270</v>
      </c>
      <c r="D106" s="740">
        <v>130</v>
      </c>
      <c r="E106" s="740">
        <v>77</v>
      </c>
      <c r="F106" s="741">
        <v>48</v>
      </c>
      <c r="G106" s="742">
        <v>17</v>
      </c>
      <c r="H106" s="740">
        <v>3</v>
      </c>
      <c r="I106" s="740">
        <v>2</v>
      </c>
      <c r="J106" s="740">
        <v>1072</v>
      </c>
      <c r="K106" s="731">
        <v>1.9597800000000001</v>
      </c>
      <c r="L106" s="740" t="s">
        <v>447</v>
      </c>
      <c r="M106" s="741" t="s">
        <v>447</v>
      </c>
    </row>
    <row r="107" spans="1:14" s="2" customFormat="1" ht="18" customHeight="1">
      <c r="A107" s="951" t="s">
        <v>499</v>
      </c>
      <c r="B107" s="740">
        <v>497</v>
      </c>
      <c r="C107" s="740">
        <v>174</v>
      </c>
      <c r="D107" s="740">
        <v>185</v>
      </c>
      <c r="E107" s="740">
        <v>85</v>
      </c>
      <c r="F107" s="741">
        <v>33</v>
      </c>
      <c r="G107" s="742">
        <v>13</v>
      </c>
      <c r="H107" s="740">
        <v>7</v>
      </c>
      <c r="I107" s="740" t="s">
        <v>447</v>
      </c>
      <c r="J107" s="740">
        <v>1038</v>
      </c>
      <c r="K107" s="731">
        <v>2.08853</v>
      </c>
      <c r="L107" s="740" t="s">
        <v>447</v>
      </c>
      <c r="M107" s="741" t="s">
        <v>447</v>
      </c>
    </row>
    <row r="108" spans="1:14" s="2" customFormat="1" ht="18" customHeight="1">
      <c r="A108" s="951" t="s">
        <v>498</v>
      </c>
      <c r="B108" s="740">
        <v>369</v>
      </c>
      <c r="C108" s="740">
        <v>95</v>
      </c>
      <c r="D108" s="740">
        <v>135</v>
      </c>
      <c r="E108" s="740">
        <v>71</v>
      </c>
      <c r="F108" s="741">
        <v>43</v>
      </c>
      <c r="G108" s="742">
        <v>17</v>
      </c>
      <c r="H108" s="740">
        <v>5</v>
      </c>
      <c r="I108" s="740">
        <v>3</v>
      </c>
      <c r="J108" s="740">
        <v>887</v>
      </c>
      <c r="K108" s="731">
        <v>2.4037899999999999</v>
      </c>
      <c r="L108" s="740">
        <v>1</v>
      </c>
      <c r="M108" s="741">
        <v>5</v>
      </c>
    </row>
    <row r="109" spans="1:14" s="2" customFormat="1" ht="18" customHeight="1">
      <c r="A109" s="951" t="s">
        <v>497</v>
      </c>
      <c r="B109" s="740">
        <v>219</v>
      </c>
      <c r="C109" s="740">
        <v>63</v>
      </c>
      <c r="D109" s="740">
        <v>79</v>
      </c>
      <c r="E109" s="740">
        <v>45</v>
      </c>
      <c r="F109" s="741">
        <v>23</v>
      </c>
      <c r="G109" s="742">
        <v>6</v>
      </c>
      <c r="H109" s="740">
        <v>2</v>
      </c>
      <c r="I109" s="740">
        <v>1</v>
      </c>
      <c r="J109" s="740">
        <v>497</v>
      </c>
      <c r="K109" s="731">
        <v>2.2694100000000001</v>
      </c>
      <c r="L109" s="740" t="s">
        <v>447</v>
      </c>
      <c r="M109" s="741" t="s">
        <v>447</v>
      </c>
    </row>
    <row r="110" spans="1:14" s="2" customFormat="1" ht="18" customHeight="1">
      <c r="A110" s="951" t="s">
        <v>496</v>
      </c>
      <c r="B110" s="740">
        <v>130</v>
      </c>
      <c r="C110" s="740">
        <v>31</v>
      </c>
      <c r="D110" s="740">
        <v>43</v>
      </c>
      <c r="E110" s="740">
        <v>29</v>
      </c>
      <c r="F110" s="741">
        <v>12</v>
      </c>
      <c r="G110" s="742">
        <v>10</v>
      </c>
      <c r="H110" s="740">
        <v>4</v>
      </c>
      <c r="I110" s="740">
        <v>1</v>
      </c>
      <c r="J110" s="740">
        <v>333</v>
      </c>
      <c r="K110" s="731">
        <v>2.5615399999999999</v>
      </c>
      <c r="L110" s="740" t="s">
        <v>447</v>
      </c>
      <c r="M110" s="741" t="s">
        <v>447</v>
      </c>
    </row>
    <row r="111" spans="1:14" s="2" customFormat="1" ht="18" customHeight="1">
      <c r="A111" s="951" t="s">
        <v>495</v>
      </c>
      <c r="B111" s="740">
        <v>308</v>
      </c>
      <c r="C111" s="740">
        <v>70</v>
      </c>
      <c r="D111" s="740">
        <v>113</v>
      </c>
      <c r="E111" s="740">
        <v>59</v>
      </c>
      <c r="F111" s="741">
        <v>44</v>
      </c>
      <c r="G111" s="742">
        <v>15</v>
      </c>
      <c r="H111" s="740">
        <v>6</v>
      </c>
      <c r="I111" s="740">
        <v>1</v>
      </c>
      <c r="J111" s="740">
        <v>768</v>
      </c>
      <c r="K111" s="731">
        <v>2.4935100000000001</v>
      </c>
      <c r="L111" s="740" t="s">
        <v>447</v>
      </c>
      <c r="M111" s="741" t="s">
        <v>447</v>
      </c>
    </row>
    <row r="112" spans="1:14" s="2" customFormat="1" ht="18" customHeight="1">
      <c r="A112" s="951" t="s">
        <v>494</v>
      </c>
      <c r="B112" s="740">
        <v>396</v>
      </c>
      <c r="C112" s="740">
        <v>121</v>
      </c>
      <c r="D112" s="740">
        <v>130</v>
      </c>
      <c r="E112" s="740">
        <v>64</v>
      </c>
      <c r="F112" s="741">
        <v>53</v>
      </c>
      <c r="G112" s="742">
        <v>18</v>
      </c>
      <c r="H112" s="740">
        <v>5</v>
      </c>
      <c r="I112" s="740">
        <v>5</v>
      </c>
      <c r="J112" s="740">
        <v>943</v>
      </c>
      <c r="K112" s="731">
        <v>2.38131</v>
      </c>
      <c r="L112" s="740" t="s">
        <v>447</v>
      </c>
      <c r="M112" s="741" t="s">
        <v>447</v>
      </c>
    </row>
    <row r="113" spans="1:13" s="2" customFormat="1" ht="18" customHeight="1">
      <c r="A113" s="951" t="s">
        <v>524</v>
      </c>
      <c r="B113" s="740">
        <v>354</v>
      </c>
      <c r="C113" s="740">
        <v>164</v>
      </c>
      <c r="D113" s="740">
        <v>94</v>
      </c>
      <c r="E113" s="740">
        <v>60</v>
      </c>
      <c r="F113" s="741">
        <v>18</v>
      </c>
      <c r="G113" s="742">
        <v>10</v>
      </c>
      <c r="H113" s="740">
        <v>4</v>
      </c>
      <c r="I113" s="740">
        <v>4</v>
      </c>
      <c r="J113" s="740">
        <v>706</v>
      </c>
      <c r="K113" s="731">
        <v>1.9943500000000001</v>
      </c>
      <c r="L113" s="740" t="s">
        <v>447</v>
      </c>
      <c r="M113" s="741" t="s">
        <v>447</v>
      </c>
    </row>
    <row r="114" spans="1:13" s="2" customFormat="1" ht="18" customHeight="1">
      <c r="A114" s="951" t="s">
        <v>523</v>
      </c>
      <c r="B114" s="740">
        <v>469</v>
      </c>
      <c r="C114" s="740">
        <v>170</v>
      </c>
      <c r="D114" s="740">
        <v>158</v>
      </c>
      <c r="E114" s="740">
        <v>67</v>
      </c>
      <c r="F114" s="741">
        <v>49</v>
      </c>
      <c r="G114" s="742">
        <v>17</v>
      </c>
      <c r="H114" s="740">
        <v>7</v>
      </c>
      <c r="I114" s="740">
        <v>1</v>
      </c>
      <c r="J114" s="740">
        <v>1017</v>
      </c>
      <c r="K114" s="731">
        <v>2.1684399999999999</v>
      </c>
      <c r="L114" s="740" t="s">
        <v>447</v>
      </c>
      <c r="M114" s="741" t="s">
        <v>447</v>
      </c>
    </row>
    <row r="115" spans="1:13" s="2" customFormat="1" ht="18" customHeight="1">
      <c r="A115" s="951" t="s">
        <v>522</v>
      </c>
      <c r="B115" s="740">
        <v>305</v>
      </c>
      <c r="C115" s="740">
        <v>59</v>
      </c>
      <c r="D115" s="740">
        <v>90</v>
      </c>
      <c r="E115" s="740">
        <v>54</v>
      </c>
      <c r="F115" s="741">
        <v>68</v>
      </c>
      <c r="G115" s="742">
        <v>24</v>
      </c>
      <c r="H115" s="740">
        <v>7</v>
      </c>
      <c r="I115" s="740">
        <v>3</v>
      </c>
      <c r="J115" s="740">
        <v>856</v>
      </c>
      <c r="K115" s="731">
        <v>2.8065600000000002</v>
      </c>
      <c r="L115" s="740" t="s">
        <v>447</v>
      </c>
      <c r="M115" s="741" t="s">
        <v>447</v>
      </c>
    </row>
    <row r="116" spans="1:13" s="2" customFormat="1" ht="18" customHeight="1">
      <c r="A116" s="951" t="s">
        <v>513</v>
      </c>
      <c r="B116" s="740">
        <v>492</v>
      </c>
      <c r="C116" s="740">
        <v>129</v>
      </c>
      <c r="D116" s="740">
        <v>173</v>
      </c>
      <c r="E116" s="740">
        <v>82</v>
      </c>
      <c r="F116" s="741">
        <v>71</v>
      </c>
      <c r="G116" s="742">
        <v>27</v>
      </c>
      <c r="H116" s="740">
        <v>10</v>
      </c>
      <c r="I116" s="740" t="s">
        <v>447</v>
      </c>
      <c r="J116" s="740">
        <v>1200</v>
      </c>
      <c r="K116" s="731">
        <v>2.4390200000000002</v>
      </c>
      <c r="L116" s="740">
        <v>1</v>
      </c>
      <c r="M116" s="741">
        <v>45</v>
      </c>
    </row>
    <row r="117" spans="1:13" s="2" customFormat="1" ht="18" customHeight="1">
      <c r="A117" s="951" t="s">
        <v>512</v>
      </c>
      <c r="B117" s="740">
        <v>513</v>
      </c>
      <c r="C117" s="740">
        <v>152</v>
      </c>
      <c r="D117" s="740">
        <v>157</v>
      </c>
      <c r="E117" s="740">
        <v>112</v>
      </c>
      <c r="F117" s="741">
        <v>55</v>
      </c>
      <c r="G117" s="742">
        <v>23</v>
      </c>
      <c r="H117" s="740">
        <v>12</v>
      </c>
      <c r="I117" s="740">
        <v>2</v>
      </c>
      <c r="J117" s="740">
        <v>1223</v>
      </c>
      <c r="K117" s="731">
        <v>2.38402</v>
      </c>
      <c r="L117" s="740">
        <v>1</v>
      </c>
      <c r="M117" s="741">
        <v>80</v>
      </c>
    </row>
    <row r="118" spans="1:13" s="2" customFormat="1" ht="18" customHeight="1">
      <c r="A118" s="951" t="s">
        <v>511</v>
      </c>
      <c r="B118" s="740">
        <v>323</v>
      </c>
      <c r="C118" s="740">
        <v>82</v>
      </c>
      <c r="D118" s="740">
        <v>90</v>
      </c>
      <c r="E118" s="740">
        <v>68</v>
      </c>
      <c r="F118" s="741">
        <v>55</v>
      </c>
      <c r="G118" s="742">
        <v>19</v>
      </c>
      <c r="H118" s="740">
        <v>7</v>
      </c>
      <c r="I118" s="740">
        <v>2</v>
      </c>
      <c r="J118" s="740">
        <v>837</v>
      </c>
      <c r="K118" s="731">
        <v>2.5913300000000001</v>
      </c>
      <c r="L118" s="740">
        <v>2</v>
      </c>
      <c r="M118" s="741">
        <v>13</v>
      </c>
    </row>
    <row r="119" spans="1:13" s="2" customFormat="1" ht="18" customHeight="1">
      <c r="A119" s="951" t="s">
        <v>466</v>
      </c>
      <c r="B119" s="740">
        <v>613</v>
      </c>
      <c r="C119" s="740">
        <v>141</v>
      </c>
      <c r="D119" s="740">
        <v>216</v>
      </c>
      <c r="E119" s="740">
        <v>136</v>
      </c>
      <c r="F119" s="741">
        <v>85</v>
      </c>
      <c r="G119" s="742">
        <v>26</v>
      </c>
      <c r="H119" s="740">
        <v>5</v>
      </c>
      <c r="I119" s="740">
        <v>4</v>
      </c>
      <c r="J119" s="740">
        <v>1509</v>
      </c>
      <c r="K119" s="731">
        <v>2.4616600000000002</v>
      </c>
      <c r="L119" s="740" t="s">
        <v>447</v>
      </c>
      <c r="M119" s="741" t="s">
        <v>447</v>
      </c>
    </row>
    <row r="120" spans="1:13" s="2" customFormat="1" ht="18" customHeight="1">
      <c r="A120" s="951" t="s">
        <v>465</v>
      </c>
      <c r="B120" s="740">
        <v>514</v>
      </c>
      <c r="C120" s="740">
        <v>166</v>
      </c>
      <c r="D120" s="740">
        <v>155</v>
      </c>
      <c r="E120" s="740">
        <v>110</v>
      </c>
      <c r="F120" s="741">
        <v>64</v>
      </c>
      <c r="G120" s="742">
        <v>17</v>
      </c>
      <c r="H120" s="740">
        <v>2</v>
      </c>
      <c r="I120" s="740" t="s">
        <v>447</v>
      </c>
      <c r="J120" s="740">
        <v>1159</v>
      </c>
      <c r="K120" s="731">
        <v>2.2548599999999999</v>
      </c>
      <c r="L120" s="740">
        <v>1</v>
      </c>
      <c r="M120" s="741">
        <v>52</v>
      </c>
    </row>
    <row r="121" spans="1:13" s="2" customFormat="1" ht="18" customHeight="1">
      <c r="A121" s="951" t="s">
        <v>464</v>
      </c>
      <c r="B121" s="727">
        <v>472</v>
      </c>
      <c r="C121" s="727">
        <v>154</v>
      </c>
      <c r="D121" s="727">
        <v>140</v>
      </c>
      <c r="E121" s="727">
        <v>96</v>
      </c>
      <c r="F121" s="728">
        <v>55</v>
      </c>
      <c r="G121" s="729">
        <v>23</v>
      </c>
      <c r="H121" s="727">
        <v>3</v>
      </c>
      <c r="I121" s="727">
        <v>1</v>
      </c>
      <c r="J121" s="727">
        <v>1082</v>
      </c>
      <c r="K121" s="731">
        <v>2.29237</v>
      </c>
      <c r="L121" s="727">
        <v>2</v>
      </c>
      <c r="M121" s="728">
        <v>50</v>
      </c>
    </row>
    <row r="122" spans="1:13" s="2" customFormat="1" ht="18" customHeight="1">
      <c r="A122" s="951" t="s">
        <v>463</v>
      </c>
      <c r="B122" s="740">
        <v>270</v>
      </c>
      <c r="C122" s="740">
        <v>84</v>
      </c>
      <c r="D122" s="740">
        <v>75</v>
      </c>
      <c r="E122" s="740">
        <v>51</v>
      </c>
      <c r="F122" s="741">
        <v>40</v>
      </c>
      <c r="G122" s="742">
        <v>15</v>
      </c>
      <c r="H122" s="740">
        <v>4</v>
      </c>
      <c r="I122" s="740">
        <v>1</v>
      </c>
      <c r="J122" s="740">
        <v>653</v>
      </c>
      <c r="K122" s="731">
        <v>2.41852</v>
      </c>
      <c r="L122" s="740" t="s">
        <v>447</v>
      </c>
      <c r="M122" s="741" t="s">
        <v>447</v>
      </c>
    </row>
    <row r="123" spans="1:13" s="2" customFormat="1" ht="18" customHeight="1">
      <c r="A123" s="951" t="s">
        <v>462</v>
      </c>
      <c r="B123" s="740">
        <v>308</v>
      </c>
      <c r="C123" s="740">
        <v>119</v>
      </c>
      <c r="D123" s="740">
        <v>86</v>
      </c>
      <c r="E123" s="740">
        <v>47</v>
      </c>
      <c r="F123" s="741">
        <v>33</v>
      </c>
      <c r="G123" s="742">
        <v>18</v>
      </c>
      <c r="H123" s="740">
        <v>2</v>
      </c>
      <c r="I123" s="740">
        <v>3</v>
      </c>
      <c r="J123" s="740">
        <v>687</v>
      </c>
      <c r="K123" s="731">
        <v>2.2305199999999998</v>
      </c>
      <c r="L123" s="740">
        <v>3</v>
      </c>
      <c r="M123" s="741">
        <v>48</v>
      </c>
    </row>
    <row r="124" spans="1:13" s="2" customFormat="1" ht="18" customHeight="1">
      <c r="A124" s="951" t="s">
        <v>461</v>
      </c>
      <c r="B124" s="740">
        <v>294</v>
      </c>
      <c r="C124" s="740">
        <v>81</v>
      </c>
      <c r="D124" s="740">
        <v>90</v>
      </c>
      <c r="E124" s="740">
        <v>70</v>
      </c>
      <c r="F124" s="741">
        <v>36</v>
      </c>
      <c r="G124" s="742">
        <v>11</v>
      </c>
      <c r="H124" s="740">
        <v>4</v>
      </c>
      <c r="I124" s="740">
        <v>2</v>
      </c>
      <c r="J124" s="740">
        <v>708</v>
      </c>
      <c r="K124" s="731">
        <v>2.4081600000000001</v>
      </c>
      <c r="L124" s="740" t="s">
        <v>447</v>
      </c>
      <c r="M124" s="741" t="s">
        <v>447</v>
      </c>
    </row>
    <row r="125" spans="1:13" s="2" customFormat="1" ht="18" customHeight="1">
      <c r="A125" s="951" t="s">
        <v>460</v>
      </c>
      <c r="B125" s="740">
        <v>331</v>
      </c>
      <c r="C125" s="740">
        <v>145</v>
      </c>
      <c r="D125" s="740">
        <v>71</v>
      </c>
      <c r="E125" s="740">
        <v>64</v>
      </c>
      <c r="F125" s="741">
        <v>34</v>
      </c>
      <c r="G125" s="742">
        <v>12</v>
      </c>
      <c r="H125" s="740">
        <v>2</v>
      </c>
      <c r="I125" s="740">
        <v>3</v>
      </c>
      <c r="J125" s="740">
        <v>711</v>
      </c>
      <c r="K125" s="731">
        <v>2.1480399999999999</v>
      </c>
      <c r="L125" s="740">
        <v>1</v>
      </c>
      <c r="M125" s="741">
        <v>47</v>
      </c>
    </row>
    <row r="126" spans="1:13" s="2" customFormat="1" ht="18" customHeight="1">
      <c r="A126" s="951" t="s">
        <v>488</v>
      </c>
      <c r="B126" s="740">
        <v>84</v>
      </c>
      <c r="C126" s="740">
        <v>25</v>
      </c>
      <c r="D126" s="740">
        <v>21</v>
      </c>
      <c r="E126" s="740">
        <v>17</v>
      </c>
      <c r="F126" s="741">
        <v>17</v>
      </c>
      <c r="G126" s="742">
        <v>2</v>
      </c>
      <c r="H126" s="740">
        <v>1</v>
      </c>
      <c r="I126" s="740">
        <v>1</v>
      </c>
      <c r="J126" s="740">
        <v>209</v>
      </c>
      <c r="K126" s="731">
        <v>2.4881000000000002</v>
      </c>
      <c r="L126" s="740" t="s">
        <v>447</v>
      </c>
      <c r="M126" s="741" t="s">
        <v>447</v>
      </c>
    </row>
    <row r="127" spans="1:13" s="2" customFormat="1" ht="18" customHeight="1">
      <c r="A127" s="951" t="s">
        <v>487</v>
      </c>
      <c r="B127" s="740">
        <v>159</v>
      </c>
      <c r="C127" s="740">
        <v>36</v>
      </c>
      <c r="D127" s="740">
        <v>49</v>
      </c>
      <c r="E127" s="740">
        <v>26</v>
      </c>
      <c r="F127" s="741">
        <v>31</v>
      </c>
      <c r="G127" s="742">
        <v>16</v>
      </c>
      <c r="H127" s="740">
        <v>1</v>
      </c>
      <c r="I127" s="740" t="s">
        <v>447</v>
      </c>
      <c r="J127" s="740">
        <v>422</v>
      </c>
      <c r="K127" s="731">
        <v>2.6540900000000001</v>
      </c>
      <c r="L127" s="740" t="s">
        <v>447</v>
      </c>
      <c r="M127" s="741" t="s">
        <v>447</v>
      </c>
    </row>
    <row r="128" spans="1:13" s="2" customFormat="1" ht="18" customHeight="1">
      <c r="A128" s="951" t="s">
        <v>486</v>
      </c>
      <c r="B128" s="740">
        <v>199</v>
      </c>
      <c r="C128" s="740">
        <v>75</v>
      </c>
      <c r="D128" s="740">
        <v>52</v>
      </c>
      <c r="E128" s="740">
        <v>28</v>
      </c>
      <c r="F128" s="741">
        <v>33</v>
      </c>
      <c r="G128" s="742">
        <v>10</v>
      </c>
      <c r="H128" s="740" t="s">
        <v>447</v>
      </c>
      <c r="I128" s="740">
        <v>1</v>
      </c>
      <c r="J128" s="740">
        <v>452</v>
      </c>
      <c r="K128" s="731">
        <v>2.27136</v>
      </c>
      <c r="L128" s="740" t="s">
        <v>447</v>
      </c>
      <c r="M128" s="741" t="s">
        <v>447</v>
      </c>
    </row>
    <row r="129" spans="1:13" s="2" customFormat="1" ht="18" customHeight="1">
      <c r="A129" s="951" t="s">
        <v>485</v>
      </c>
      <c r="B129" s="740">
        <v>258</v>
      </c>
      <c r="C129" s="740">
        <v>60</v>
      </c>
      <c r="D129" s="740">
        <v>114</v>
      </c>
      <c r="E129" s="740">
        <v>50</v>
      </c>
      <c r="F129" s="741">
        <v>18</v>
      </c>
      <c r="G129" s="742">
        <v>14</v>
      </c>
      <c r="H129" s="740">
        <v>1</v>
      </c>
      <c r="I129" s="740">
        <v>1</v>
      </c>
      <c r="J129" s="740">
        <v>593</v>
      </c>
      <c r="K129" s="731">
        <v>2.2984499999999999</v>
      </c>
      <c r="L129" s="740" t="s">
        <v>447</v>
      </c>
      <c r="M129" s="741" t="s">
        <v>447</v>
      </c>
    </row>
    <row r="130" spans="1:13" s="2" customFormat="1" ht="18" customHeight="1">
      <c r="A130" s="951" t="s">
        <v>484</v>
      </c>
      <c r="B130" s="740">
        <v>240</v>
      </c>
      <c r="C130" s="740">
        <v>82</v>
      </c>
      <c r="D130" s="740">
        <v>78</v>
      </c>
      <c r="E130" s="740">
        <v>50</v>
      </c>
      <c r="F130" s="741">
        <v>21</v>
      </c>
      <c r="G130" s="742">
        <v>8</v>
      </c>
      <c r="H130" s="740" t="s">
        <v>447</v>
      </c>
      <c r="I130" s="740">
        <v>1</v>
      </c>
      <c r="J130" s="740">
        <v>519</v>
      </c>
      <c r="K130" s="731">
        <v>2.1625000000000001</v>
      </c>
      <c r="L130" s="740" t="s">
        <v>447</v>
      </c>
      <c r="M130" s="741" t="s">
        <v>447</v>
      </c>
    </row>
    <row r="131" spans="1:13" s="2" customFormat="1" ht="18" customHeight="1">
      <c r="A131" s="951" t="s">
        <v>483</v>
      </c>
      <c r="B131" s="740">
        <v>164</v>
      </c>
      <c r="C131" s="740">
        <v>41</v>
      </c>
      <c r="D131" s="740">
        <v>56</v>
      </c>
      <c r="E131" s="740">
        <v>27</v>
      </c>
      <c r="F131" s="741">
        <v>26</v>
      </c>
      <c r="G131" s="742">
        <v>9</v>
      </c>
      <c r="H131" s="740">
        <v>5</v>
      </c>
      <c r="I131" s="740" t="s">
        <v>447</v>
      </c>
      <c r="J131" s="740">
        <v>413</v>
      </c>
      <c r="K131" s="731">
        <v>2.5182899999999999</v>
      </c>
      <c r="L131" s="740" t="s">
        <v>447</v>
      </c>
      <c r="M131" s="741" t="s">
        <v>447</v>
      </c>
    </row>
    <row r="132" spans="1:13" s="2" customFormat="1" ht="18" customHeight="1">
      <c r="A132" s="962" t="s">
        <v>969</v>
      </c>
      <c r="B132" s="746">
        <v>651</v>
      </c>
      <c r="C132" s="746">
        <v>220</v>
      </c>
      <c r="D132" s="740">
        <v>136</v>
      </c>
      <c r="E132" s="746">
        <v>123</v>
      </c>
      <c r="F132" s="741">
        <v>119</v>
      </c>
      <c r="G132" s="747">
        <v>44</v>
      </c>
      <c r="H132" s="740">
        <v>7</v>
      </c>
      <c r="I132" s="748">
        <v>2</v>
      </c>
      <c r="J132" s="740">
        <v>1614</v>
      </c>
      <c r="K132" s="749">
        <v>2.47926</v>
      </c>
      <c r="L132" s="904" t="s">
        <v>447</v>
      </c>
      <c r="M132" s="905" t="s">
        <v>447</v>
      </c>
    </row>
    <row r="133" spans="1:13" s="2" customFormat="1" ht="18" customHeight="1">
      <c r="A133" s="962" t="s">
        <v>970</v>
      </c>
      <c r="B133" s="740">
        <v>835</v>
      </c>
      <c r="C133" s="740">
        <v>463</v>
      </c>
      <c r="D133" s="751">
        <v>155</v>
      </c>
      <c r="E133" s="740">
        <v>104</v>
      </c>
      <c r="F133" s="741">
        <v>82</v>
      </c>
      <c r="G133" s="742">
        <v>25</v>
      </c>
      <c r="H133" s="740">
        <v>5</v>
      </c>
      <c r="I133" s="740">
        <v>1</v>
      </c>
      <c r="J133" s="740">
        <v>1575</v>
      </c>
      <c r="K133" s="731">
        <v>1.8862300000000001</v>
      </c>
      <c r="L133" s="740" t="s">
        <v>447</v>
      </c>
      <c r="M133" s="741" t="s">
        <v>447</v>
      </c>
    </row>
    <row r="134" spans="1:13" s="2" customFormat="1" ht="18" customHeight="1">
      <c r="A134" s="962" t="s">
        <v>971</v>
      </c>
      <c r="B134" s="740">
        <v>233</v>
      </c>
      <c r="C134" s="740">
        <v>99</v>
      </c>
      <c r="D134" s="740">
        <v>56</v>
      </c>
      <c r="E134" s="740">
        <v>44</v>
      </c>
      <c r="F134" s="741">
        <v>21</v>
      </c>
      <c r="G134" s="742">
        <v>10</v>
      </c>
      <c r="H134" s="740">
        <v>1</v>
      </c>
      <c r="I134" s="740">
        <v>2</v>
      </c>
      <c r="J134" s="740">
        <v>498</v>
      </c>
      <c r="K134" s="731">
        <v>2.13734</v>
      </c>
      <c r="L134" s="740" t="s">
        <v>447</v>
      </c>
      <c r="M134" s="741" t="s">
        <v>447</v>
      </c>
    </row>
    <row r="135" spans="1:13" s="2" customFormat="1" ht="18" customHeight="1">
      <c r="A135" s="963" t="s">
        <v>972</v>
      </c>
      <c r="B135" s="740">
        <v>85</v>
      </c>
      <c r="C135" s="740">
        <v>21</v>
      </c>
      <c r="D135" s="740">
        <v>18</v>
      </c>
      <c r="E135" s="740">
        <v>20</v>
      </c>
      <c r="F135" s="741">
        <v>16</v>
      </c>
      <c r="G135" s="742">
        <v>8</v>
      </c>
      <c r="H135" s="740">
        <v>1</v>
      </c>
      <c r="I135" s="740">
        <v>1</v>
      </c>
      <c r="J135" s="740">
        <v>234</v>
      </c>
      <c r="K135" s="731">
        <v>2.7529400000000002</v>
      </c>
      <c r="L135" s="740" t="s">
        <v>447</v>
      </c>
      <c r="M135" s="741" t="s">
        <v>447</v>
      </c>
    </row>
    <row r="136" spans="1:13" s="2" customFormat="1" ht="18" customHeight="1">
      <c r="A136" s="951" t="s">
        <v>973</v>
      </c>
      <c r="B136" s="740">
        <v>273</v>
      </c>
      <c r="C136" s="740">
        <v>65</v>
      </c>
      <c r="D136" s="740">
        <v>69</v>
      </c>
      <c r="E136" s="740">
        <v>55</v>
      </c>
      <c r="F136" s="741">
        <v>62</v>
      </c>
      <c r="G136" s="742">
        <v>19</v>
      </c>
      <c r="H136" s="740">
        <v>1</v>
      </c>
      <c r="I136" s="740">
        <v>2</v>
      </c>
      <c r="J136" s="740">
        <v>733</v>
      </c>
      <c r="K136" s="731">
        <v>2.6849799999999999</v>
      </c>
      <c r="L136" s="740" t="s">
        <v>447</v>
      </c>
      <c r="M136" s="741" t="s">
        <v>447</v>
      </c>
    </row>
    <row r="137" spans="1:13" s="2" customFormat="1" ht="18" customHeight="1">
      <c r="A137" s="963" t="s">
        <v>974</v>
      </c>
      <c r="B137" s="740">
        <v>265</v>
      </c>
      <c r="C137" s="740">
        <v>145</v>
      </c>
      <c r="D137" s="740">
        <v>46</v>
      </c>
      <c r="E137" s="740">
        <v>38</v>
      </c>
      <c r="F137" s="741">
        <v>30</v>
      </c>
      <c r="G137" s="742">
        <v>3</v>
      </c>
      <c r="H137" s="740">
        <v>3</v>
      </c>
      <c r="I137" s="740" t="s">
        <v>447</v>
      </c>
      <c r="J137" s="740">
        <v>504</v>
      </c>
      <c r="K137" s="731">
        <v>1.9018900000000001</v>
      </c>
      <c r="L137" s="740">
        <v>3</v>
      </c>
      <c r="M137" s="741">
        <v>93</v>
      </c>
    </row>
    <row r="138" spans="1:13" s="2" customFormat="1" ht="18" customHeight="1">
      <c r="A138" s="963" t="s">
        <v>975</v>
      </c>
      <c r="B138" s="740">
        <v>374</v>
      </c>
      <c r="C138" s="740">
        <v>170</v>
      </c>
      <c r="D138" s="740">
        <v>67</v>
      </c>
      <c r="E138" s="740">
        <v>57</v>
      </c>
      <c r="F138" s="741">
        <v>52</v>
      </c>
      <c r="G138" s="742">
        <v>24</v>
      </c>
      <c r="H138" s="740">
        <v>4</v>
      </c>
      <c r="I138" s="740" t="s">
        <v>447</v>
      </c>
      <c r="J138" s="740">
        <v>827</v>
      </c>
      <c r="K138" s="731">
        <v>2.21123</v>
      </c>
      <c r="L138" s="740" t="s">
        <v>447</v>
      </c>
      <c r="M138" s="741" t="s">
        <v>447</v>
      </c>
    </row>
    <row r="139" spans="1:13" s="2" customFormat="1" ht="18" customHeight="1">
      <c r="A139" s="951" t="s">
        <v>567</v>
      </c>
      <c r="B139" s="727">
        <v>221</v>
      </c>
      <c r="C139" s="727">
        <v>156</v>
      </c>
      <c r="D139" s="727">
        <v>35</v>
      </c>
      <c r="E139" s="727">
        <v>15</v>
      </c>
      <c r="F139" s="728">
        <v>13</v>
      </c>
      <c r="G139" s="729">
        <v>2</v>
      </c>
      <c r="H139" s="727" t="s">
        <v>447</v>
      </c>
      <c r="I139" s="727" t="s">
        <v>447</v>
      </c>
      <c r="J139" s="727">
        <v>333</v>
      </c>
      <c r="K139" s="731">
        <v>1.5067900000000001</v>
      </c>
      <c r="L139" s="727" t="s">
        <v>447</v>
      </c>
      <c r="M139" s="728" t="s">
        <v>447</v>
      </c>
    </row>
    <row r="140" spans="1:13" s="2" customFormat="1" ht="18" customHeight="1">
      <c r="A140" s="951" t="s">
        <v>566</v>
      </c>
      <c r="B140" s="727">
        <v>588</v>
      </c>
      <c r="C140" s="727">
        <v>457</v>
      </c>
      <c r="D140" s="727">
        <v>56</v>
      </c>
      <c r="E140" s="727">
        <v>38</v>
      </c>
      <c r="F140" s="728">
        <v>29</v>
      </c>
      <c r="G140" s="729">
        <v>7</v>
      </c>
      <c r="H140" s="727">
        <v>1</v>
      </c>
      <c r="I140" s="727">
        <v>0</v>
      </c>
      <c r="J140" s="727">
        <v>840</v>
      </c>
      <c r="K140" s="731">
        <v>1.4285714285714286</v>
      </c>
      <c r="L140" s="730" t="s">
        <v>447</v>
      </c>
      <c r="M140" s="732" t="s">
        <v>447</v>
      </c>
    </row>
    <row r="141" spans="1:13" s="2" customFormat="1" ht="18" customHeight="1">
      <c r="A141" s="951" t="s">
        <v>565</v>
      </c>
      <c r="B141" s="727">
        <v>321</v>
      </c>
      <c r="C141" s="727">
        <v>96</v>
      </c>
      <c r="D141" s="727">
        <v>93</v>
      </c>
      <c r="E141" s="727">
        <v>67</v>
      </c>
      <c r="F141" s="728">
        <v>39</v>
      </c>
      <c r="G141" s="729">
        <v>23</v>
      </c>
      <c r="H141" s="727">
        <v>3</v>
      </c>
      <c r="I141" s="727" t="s">
        <v>447</v>
      </c>
      <c r="J141" s="727">
        <v>772</v>
      </c>
      <c r="K141" s="731">
        <v>2.4049800000000001</v>
      </c>
      <c r="L141" s="730" t="s">
        <v>447</v>
      </c>
      <c r="M141" s="732" t="s">
        <v>447</v>
      </c>
    </row>
    <row r="142" spans="1:13" s="2" customFormat="1" ht="18" customHeight="1">
      <c r="A142" s="951" t="s">
        <v>564</v>
      </c>
      <c r="B142" s="727">
        <v>415</v>
      </c>
      <c r="C142" s="727">
        <v>196</v>
      </c>
      <c r="D142" s="727">
        <v>119</v>
      </c>
      <c r="E142" s="727">
        <v>52</v>
      </c>
      <c r="F142" s="728">
        <v>28</v>
      </c>
      <c r="G142" s="729">
        <v>13</v>
      </c>
      <c r="H142" s="727">
        <v>6</v>
      </c>
      <c r="I142" s="727">
        <v>1</v>
      </c>
      <c r="J142" s="727">
        <v>810</v>
      </c>
      <c r="K142" s="731">
        <v>1.95181</v>
      </c>
      <c r="L142" s="730">
        <v>1</v>
      </c>
      <c r="M142" s="732">
        <v>36</v>
      </c>
    </row>
    <row r="143" spans="1:13" s="2" customFormat="1" ht="18" customHeight="1">
      <c r="A143" s="951" t="s">
        <v>563</v>
      </c>
      <c r="B143" s="727">
        <v>217</v>
      </c>
      <c r="C143" s="727">
        <v>75</v>
      </c>
      <c r="D143" s="727">
        <v>75</v>
      </c>
      <c r="E143" s="727">
        <v>36</v>
      </c>
      <c r="F143" s="728">
        <v>19</v>
      </c>
      <c r="G143" s="729">
        <v>7</v>
      </c>
      <c r="H143" s="730">
        <v>4</v>
      </c>
      <c r="I143" s="730">
        <v>1</v>
      </c>
      <c r="J143" s="727">
        <v>475</v>
      </c>
      <c r="K143" s="731">
        <v>2.1889400000000001</v>
      </c>
      <c r="L143" s="730" t="s">
        <v>447</v>
      </c>
      <c r="M143" s="732" t="s">
        <v>447</v>
      </c>
    </row>
    <row r="144" spans="1:13" s="2" customFormat="1" ht="18" customHeight="1">
      <c r="A144" s="951" t="s">
        <v>562</v>
      </c>
      <c r="B144" s="727">
        <v>378</v>
      </c>
      <c r="C144" s="727">
        <v>251</v>
      </c>
      <c r="D144" s="727">
        <v>53</v>
      </c>
      <c r="E144" s="727">
        <v>34</v>
      </c>
      <c r="F144" s="728">
        <v>30</v>
      </c>
      <c r="G144" s="729">
        <v>10</v>
      </c>
      <c r="H144" s="727" t="s">
        <v>447</v>
      </c>
      <c r="I144" s="727" t="s">
        <v>447</v>
      </c>
      <c r="J144" s="727">
        <v>629</v>
      </c>
      <c r="K144" s="731">
        <v>1.6640200000000001</v>
      </c>
      <c r="L144" s="730" t="s">
        <v>447</v>
      </c>
      <c r="M144" s="732" t="s">
        <v>447</v>
      </c>
    </row>
    <row r="145" spans="1:14" s="2" customFormat="1" ht="18" customHeight="1">
      <c r="A145" s="951" t="s">
        <v>561</v>
      </c>
      <c r="B145" s="727">
        <v>194</v>
      </c>
      <c r="C145" s="727">
        <v>78</v>
      </c>
      <c r="D145" s="727">
        <v>72</v>
      </c>
      <c r="E145" s="727">
        <v>23</v>
      </c>
      <c r="F145" s="728">
        <v>16</v>
      </c>
      <c r="G145" s="729">
        <v>4</v>
      </c>
      <c r="H145" s="727">
        <v>1</v>
      </c>
      <c r="I145" s="727" t="s">
        <v>447</v>
      </c>
      <c r="J145" s="727">
        <v>381</v>
      </c>
      <c r="K145" s="731">
        <v>1.9639200000000001</v>
      </c>
      <c r="L145" s="727" t="s">
        <v>447</v>
      </c>
      <c r="M145" s="728" t="s">
        <v>447</v>
      </c>
    </row>
    <row r="146" spans="1:14" s="2" customFormat="1" ht="18" customHeight="1">
      <c r="A146" s="951" t="s">
        <v>560</v>
      </c>
      <c r="B146" s="727">
        <v>713</v>
      </c>
      <c r="C146" s="727">
        <v>278</v>
      </c>
      <c r="D146" s="727">
        <v>186</v>
      </c>
      <c r="E146" s="727">
        <v>123</v>
      </c>
      <c r="F146" s="728">
        <v>90</v>
      </c>
      <c r="G146" s="729">
        <v>28</v>
      </c>
      <c r="H146" s="727">
        <v>5</v>
      </c>
      <c r="I146" s="727">
        <v>3</v>
      </c>
      <c r="J146" s="727">
        <v>1571</v>
      </c>
      <c r="K146" s="731">
        <v>2.2033700000000001</v>
      </c>
      <c r="L146" s="730">
        <v>1</v>
      </c>
      <c r="M146" s="732">
        <v>24</v>
      </c>
    </row>
    <row r="147" spans="1:14" s="2" customFormat="1" ht="18" customHeight="1" thickBot="1">
      <c r="A147" s="961" t="s">
        <v>559</v>
      </c>
      <c r="B147" s="734">
        <v>207</v>
      </c>
      <c r="C147" s="734">
        <v>63</v>
      </c>
      <c r="D147" s="734">
        <v>63</v>
      </c>
      <c r="E147" s="734">
        <v>30</v>
      </c>
      <c r="F147" s="735">
        <v>37</v>
      </c>
      <c r="G147" s="736">
        <v>11</v>
      </c>
      <c r="H147" s="734">
        <v>3</v>
      </c>
      <c r="I147" s="734" t="s">
        <v>447</v>
      </c>
      <c r="J147" s="734">
        <v>500</v>
      </c>
      <c r="K147" s="737">
        <v>2.4154599999999999</v>
      </c>
      <c r="L147" s="734" t="s">
        <v>447</v>
      </c>
      <c r="M147" s="735" t="s">
        <v>447</v>
      </c>
    </row>
    <row r="148" spans="1:14" ht="18" customHeight="1">
      <c r="A148" s="32"/>
      <c r="M148" s="39"/>
    </row>
    <row r="149" spans="1:14" ht="21" customHeight="1">
      <c r="A149" s="1690" t="s">
        <v>2174</v>
      </c>
      <c r="B149" s="1690"/>
      <c r="C149" s="1690"/>
      <c r="D149" s="1690"/>
      <c r="E149" s="1690"/>
      <c r="F149" s="1690"/>
      <c r="G149" s="1763" t="s">
        <v>2175</v>
      </c>
      <c r="H149" s="1763"/>
      <c r="I149" s="1763"/>
      <c r="J149" s="1763"/>
      <c r="K149" s="1763"/>
      <c r="L149" s="1763"/>
      <c r="M149" s="1763"/>
      <c r="N149" s="1763"/>
    </row>
    <row r="150" spans="1:14" s="1" customFormat="1" ht="15" customHeight="1" thickBot="1">
      <c r="A150" s="21"/>
      <c r="B150" s="21"/>
      <c r="C150" s="21"/>
      <c r="D150" s="21"/>
      <c r="E150" s="134"/>
      <c r="F150" s="21"/>
      <c r="G150" s="21"/>
      <c r="H150" s="21"/>
      <c r="I150" s="21"/>
      <c r="J150" s="135"/>
      <c r="K150" s="21"/>
      <c r="L150" s="1703"/>
      <c r="M150" s="1703"/>
    </row>
    <row r="151" spans="1:14" s="1" customFormat="1" ht="15" customHeight="1">
      <c r="A151" s="1676" t="s">
        <v>454</v>
      </c>
      <c r="B151" s="1730" t="s">
        <v>1219</v>
      </c>
      <c r="C151" s="1788"/>
      <c r="D151" s="1788"/>
      <c r="E151" s="1788"/>
      <c r="F151" s="1788"/>
      <c r="G151" s="1789" t="s">
        <v>1220</v>
      </c>
      <c r="H151" s="1790"/>
      <c r="I151" s="1790"/>
      <c r="J151" s="1790"/>
      <c r="K151" s="1791"/>
      <c r="L151" s="1729" t="s">
        <v>453</v>
      </c>
      <c r="M151" s="1730"/>
    </row>
    <row r="152" spans="1:14" s="1" customFormat="1" ht="15" customHeight="1">
      <c r="A152" s="1677"/>
      <c r="B152" s="1673" t="s">
        <v>452</v>
      </c>
      <c r="C152" s="1792"/>
      <c r="D152" s="1792"/>
      <c r="E152" s="1792"/>
      <c r="F152" s="1792"/>
      <c r="G152" s="1793" t="s">
        <v>1221</v>
      </c>
      <c r="H152" s="1794"/>
      <c r="I152" s="1795"/>
      <c r="J152" s="1672" t="s">
        <v>450</v>
      </c>
      <c r="K152" s="1787" t="s">
        <v>451</v>
      </c>
      <c r="L152" s="1672" t="s">
        <v>270</v>
      </c>
      <c r="M152" s="1673" t="s">
        <v>450</v>
      </c>
    </row>
    <row r="153" spans="1:14" s="1" customFormat="1" ht="15" customHeight="1">
      <c r="A153" s="1677"/>
      <c r="B153" s="459" t="s">
        <v>426</v>
      </c>
      <c r="C153" s="459" t="s">
        <v>449</v>
      </c>
      <c r="D153" s="459" t="s">
        <v>1222</v>
      </c>
      <c r="E153" s="459" t="s">
        <v>1223</v>
      </c>
      <c r="F153" s="457" t="s">
        <v>1224</v>
      </c>
      <c r="G153" s="458" t="s">
        <v>1225</v>
      </c>
      <c r="H153" s="459" t="s">
        <v>1226</v>
      </c>
      <c r="I153" s="459" t="s">
        <v>448</v>
      </c>
      <c r="J153" s="1672"/>
      <c r="K153" s="1787"/>
      <c r="L153" s="1672"/>
      <c r="M153" s="1673"/>
    </row>
    <row r="154" spans="1:14" s="2" customFormat="1" ht="18" customHeight="1">
      <c r="A154" s="951" t="s">
        <v>558</v>
      </c>
      <c r="B154" s="730">
        <v>69</v>
      </c>
      <c r="C154" s="727">
        <v>20</v>
      </c>
      <c r="D154" s="727">
        <v>19</v>
      </c>
      <c r="E154" s="727">
        <v>11</v>
      </c>
      <c r="F154" s="728">
        <v>11</v>
      </c>
      <c r="G154" s="729">
        <v>4</v>
      </c>
      <c r="H154" s="730">
        <v>4</v>
      </c>
      <c r="I154" s="730" t="s">
        <v>447</v>
      </c>
      <c r="J154" s="730">
        <v>179</v>
      </c>
      <c r="K154" s="731">
        <v>2.5941999999999998</v>
      </c>
      <c r="L154" s="730" t="s">
        <v>447</v>
      </c>
      <c r="M154" s="732" t="s">
        <v>447</v>
      </c>
    </row>
    <row r="155" spans="1:14" s="2" customFormat="1" ht="18" customHeight="1">
      <c r="A155" s="951" t="s">
        <v>557</v>
      </c>
      <c r="B155" s="727">
        <v>116</v>
      </c>
      <c r="C155" s="727">
        <v>52</v>
      </c>
      <c r="D155" s="727">
        <v>32</v>
      </c>
      <c r="E155" s="727">
        <v>15</v>
      </c>
      <c r="F155" s="728">
        <v>11</v>
      </c>
      <c r="G155" s="729">
        <v>3</v>
      </c>
      <c r="H155" s="727">
        <v>3</v>
      </c>
      <c r="I155" s="730" t="s">
        <v>447</v>
      </c>
      <c r="J155" s="727">
        <v>238</v>
      </c>
      <c r="K155" s="731">
        <v>2.05172</v>
      </c>
      <c r="L155" s="727">
        <v>1</v>
      </c>
      <c r="M155" s="728">
        <v>21</v>
      </c>
    </row>
    <row r="156" spans="1:14" s="2" customFormat="1" ht="18" customHeight="1">
      <c r="A156" s="951" t="s">
        <v>556</v>
      </c>
      <c r="B156" s="727">
        <v>143</v>
      </c>
      <c r="C156" s="727">
        <v>66</v>
      </c>
      <c r="D156" s="727">
        <v>45</v>
      </c>
      <c r="E156" s="727">
        <v>16</v>
      </c>
      <c r="F156" s="728">
        <v>10</v>
      </c>
      <c r="G156" s="729">
        <v>3</v>
      </c>
      <c r="H156" s="727">
        <v>3</v>
      </c>
      <c r="I156" s="727" t="s">
        <v>447</v>
      </c>
      <c r="J156" s="727">
        <v>277</v>
      </c>
      <c r="K156" s="731">
        <v>1.93706</v>
      </c>
      <c r="L156" s="730" t="s">
        <v>447</v>
      </c>
      <c r="M156" s="732" t="s">
        <v>447</v>
      </c>
    </row>
    <row r="157" spans="1:14" s="2" customFormat="1" ht="18" customHeight="1">
      <c r="A157" s="951" t="s">
        <v>555</v>
      </c>
      <c r="B157" s="727">
        <v>72</v>
      </c>
      <c r="C157" s="727">
        <v>52</v>
      </c>
      <c r="D157" s="727">
        <v>14</v>
      </c>
      <c r="E157" s="727">
        <v>5</v>
      </c>
      <c r="F157" s="728">
        <v>1</v>
      </c>
      <c r="G157" s="729" t="s">
        <v>447</v>
      </c>
      <c r="H157" s="727" t="s">
        <v>447</v>
      </c>
      <c r="I157" s="730" t="s">
        <v>447</v>
      </c>
      <c r="J157" s="727">
        <v>99</v>
      </c>
      <c r="K157" s="731">
        <v>1.375</v>
      </c>
      <c r="L157" s="730" t="s">
        <v>447</v>
      </c>
      <c r="M157" s="732" t="s">
        <v>447</v>
      </c>
    </row>
    <row r="158" spans="1:14" s="2" customFormat="1" ht="18" customHeight="1">
      <c r="A158" s="951" t="s">
        <v>554</v>
      </c>
      <c r="B158" s="727">
        <v>143</v>
      </c>
      <c r="C158" s="727">
        <v>98</v>
      </c>
      <c r="D158" s="727">
        <v>25</v>
      </c>
      <c r="E158" s="727">
        <v>9</v>
      </c>
      <c r="F158" s="728">
        <v>8</v>
      </c>
      <c r="G158" s="729">
        <v>2</v>
      </c>
      <c r="H158" s="727" t="s">
        <v>447</v>
      </c>
      <c r="I158" s="730">
        <v>1</v>
      </c>
      <c r="J158" s="727">
        <v>224</v>
      </c>
      <c r="K158" s="731">
        <v>1.56643</v>
      </c>
      <c r="L158" s="727" t="s">
        <v>447</v>
      </c>
      <c r="M158" s="728" t="s">
        <v>447</v>
      </c>
    </row>
    <row r="159" spans="1:14" s="2" customFormat="1" ht="18" customHeight="1">
      <c r="A159" s="951" t="s">
        <v>553</v>
      </c>
      <c r="B159" s="727">
        <v>179</v>
      </c>
      <c r="C159" s="727">
        <v>45</v>
      </c>
      <c r="D159" s="727">
        <v>70</v>
      </c>
      <c r="E159" s="727">
        <v>29</v>
      </c>
      <c r="F159" s="728">
        <v>22</v>
      </c>
      <c r="G159" s="729">
        <v>7</v>
      </c>
      <c r="H159" s="727">
        <v>1</v>
      </c>
      <c r="I159" s="727">
        <v>5</v>
      </c>
      <c r="J159" s="727">
        <v>437</v>
      </c>
      <c r="K159" s="731">
        <v>2.4413399999999998</v>
      </c>
      <c r="L159" s="727" t="s">
        <v>447</v>
      </c>
      <c r="M159" s="728" t="s">
        <v>447</v>
      </c>
    </row>
    <row r="160" spans="1:14" s="2" customFormat="1" ht="18" customHeight="1">
      <c r="A160" s="951" t="s">
        <v>552</v>
      </c>
      <c r="B160" s="727">
        <v>257</v>
      </c>
      <c r="C160" s="727">
        <v>71</v>
      </c>
      <c r="D160" s="727">
        <v>95</v>
      </c>
      <c r="E160" s="727">
        <v>44</v>
      </c>
      <c r="F160" s="728">
        <v>28</v>
      </c>
      <c r="G160" s="729">
        <v>15</v>
      </c>
      <c r="H160" s="727">
        <v>4</v>
      </c>
      <c r="I160" s="727" t="s">
        <v>447</v>
      </c>
      <c r="J160" s="727">
        <v>604</v>
      </c>
      <c r="K160" s="731">
        <v>2.35019</v>
      </c>
      <c r="L160" s="727" t="s">
        <v>447</v>
      </c>
      <c r="M160" s="728" t="s">
        <v>447</v>
      </c>
    </row>
    <row r="161" spans="1:13" s="2" customFormat="1" ht="18" customHeight="1">
      <c r="A161" s="951" t="s">
        <v>551</v>
      </c>
      <c r="B161" s="727">
        <v>283</v>
      </c>
      <c r="C161" s="727">
        <v>55</v>
      </c>
      <c r="D161" s="727">
        <v>94</v>
      </c>
      <c r="E161" s="727">
        <v>65</v>
      </c>
      <c r="F161" s="728">
        <v>41</v>
      </c>
      <c r="G161" s="729">
        <v>21</v>
      </c>
      <c r="H161" s="727">
        <v>5</v>
      </c>
      <c r="I161" s="727">
        <v>2</v>
      </c>
      <c r="J161" s="727">
        <v>752</v>
      </c>
      <c r="K161" s="731">
        <v>2.6572399999999998</v>
      </c>
      <c r="L161" s="727">
        <v>9</v>
      </c>
      <c r="M161" s="728">
        <v>389</v>
      </c>
    </row>
    <row r="162" spans="1:13" s="2" customFormat="1" ht="18" customHeight="1">
      <c r="A162" s="951" t="s">
        <v>550</v>
      </c>
      <c r="B162" s="727">
        <v>184</v>
      </c>
      <c r="C162" s="727">
        <v>66</v>
      </c>
      <c r="D162" s="727">
        <v>49</v>
      </c>
      <c r="E162" s="727">
        <v>29</v>
      </c>
      <c r="F162" s="728">
        <v>31</v>
      </c>
      <c r="G162" s="729">
        <v>8</v>
      </c>
      <c r="H162" s="727">
        <v>1</v>
      </c>
      <c r="I162" s="727" t="s">
        <v>447</v>
      </c>
      <c r="J162" s="727">
        <v>421</v>
      </c>
      <c r="K162" s="731">
        <v>2.2880400000000001</v>
      </c>
      <c r="L162" s="730" t="s">
        <v>447</v>
      </c>
      <c r="M162" s="732" t="s">
        <v>447</v>
      </c>
    </row>
    <row r="163" spans="1:13" s="2" customFormat="1" ht="18" customHeight="1">
      <c r="A163" s="951" t="s">
        <v>549</v>
      </c>
      <c r="B163" s="727">
        <v>153</v>
      </c>
      <c r="C163" s="727">
        <v>107</v>
      </c>
      <c r="D163" s="727">
        <v>26</v>
      </c>
      <c r="E163" s="727">
        <v>11</v>
      </c>
      <c r="F163" s="728">
        <v>4</v>
      </c>
      <c r="G163" s="729">
        <v>3</v>
      </c>
      <c r="H163" s="727">
        <v>2</v>
      </c>
      <c r="I163" s="727" t="s">
        <v>447</v>
      </c>
      <c r="J163" s="727">
        <v>235</v>
      </c>
      <c r="K163" s="731">
        <v>1.5359499999999999</v>
      </c>
      <c r="L163" s="730">
        <v>1</v>
      </c>
      <c r="M163" s="732">
        <v>6</v>
      </c>
    </row>
    <row r="164" spans="1:13" s="2" customFormat="1" ht="18" customHeight="1">
      <c r="A164" s="951" t="s">
        <v>548</v>
      </c>
      <c r="B164" s="727">
        <v>289</v>
      </c>
      <c r="C164" s="727">
        <v>133</v>
      </c>
      <c r="D164" s="727">
        <v>74</v>
      </c>
      <c r="E164" s="727">
        <v>52</v>
      </c>
      <c r="F164" s="728">
        <v>21</v>
      </c>
      <c r="G164" s="729">
        <v>8</v>
      </c>
      <c r="H164" s="727">
        <v>1</v>
      </c>
      <c r="I164" s="730" t="s">
        <v>447</v>
      </c>
      <c r="J164" s="727">
        <v>567</v>
      </c>
      <c r="K164" s="731">
        <v>1.96194</v>
      </c>
      <c r="L164" s="730" t="s">
        <v>447</v>
      </c>
      <c r="M164" s="732" t="s">
        <v>447</v>
      </c>
    </row>
    <row r="165" spans="1:13" s="2" customFormat="1" ht="18" customHeight="1">
      <c r="A165" s="951" t="s">
        <v>547</v>
      </c>
      <c r="B165" s="727">
        <v>173</v>
      </c>
      <c r="C165" s="727">
        <v>137</v>
      </c>
      <c r="D165" s="727">
        <v>32</v>
      </c>
      <c r="E165" s="727">
        <v>2</v>
      </c>
      <c r="F165" s="728">
        <v>2</v>
      </c>
      <c r="G165" s="729" t="s">
        <v>447</v>
      </c>
      <c r="H165" s="727" t="s">
        <v>447</v>
      </c>
      <c r="I165" s="727" t="s">
        <v>447</v>
      </c>
      <c r="J165" s="727">
        <v>215</v>
      </c>
      <c r="K165" s="731">
        <v>1.2427699999999999</v>
      </c>
      <c r="L165" s="730" t="s">
        <v>447</v>
      </c>
      <c r="M165" s="732" t="s">
        <v>447</v>
      </c>
    </row>
    <row r="166" spans="1:13" s="2" customFormat="1" ht="18" customHeight="1">
      <c r="A166" s="951" t="s">
        <v>546</v>
      </c>
      <c r="B166" s="727">
        <v>86</v>
      </c>
      <c r="C166" s="727">
        <v>36</v>
      </c>
      <c r="D166" s="727">
        <v>30</v>
      </c>
      <c r="E166" s="727">
        <v>10</v>
      </c>
      <c r="F166" s="728">
        <v>7</v>
      </c>
      <c r="G166" s="729">
        <v>1</v>
      </c>
      <c r="H166" s="727">
        <v>2</v>
      </c>
      <c r="I166" s="727" t="s">
        <v>447</v>
      </c>
      <c r="J166" s="727">
        <v>171</v>
      </c>
      <c r="K166" s="731">
        <v>1.98837</v>
      </c>
      <c r="L166" s="730">
        <v>2</v>
      </c>
      <c r="M166" s="732">
        <v>7</v>
      </c>
    </row>
    <row r="167" spans="1:13" s="2" customFormat="1" ht="18" customHeight="1">
      <c r="A167" s="951" t="s">
        <v>545</v>
      </c>
      <c r="B167" s="727">
        <v>219</v>
      </c>
      <c r="C167" s="727">
        <v>163</v>
      </c>
      <c r="D167" s="727">
        <v>40</v>
      </c>
      <c r="E167" s="727">
        <v>8</v>
      </c>
      <c r="F167" s="728">
        <v>7</v>
      </c>
      <c r="G167" s="729">
        <v>1</v>
      </c>
      <c r="H167" s="727" t="s">
        <v>447</v>
      </c>
      <c r="I167" s="727" t="s">
        <v>447</v>
      </c>
      <c r="J167" s="727">
        <v>300</v>
      </c>
      <c r="K167" s="731">
        <v>1.3698600000000001</v>
      </c>
      <c r="L167" s="730" t="s">
        <v>447</v>
      </c>
      <c r="M167" s="732" t="s">
        <v>447</v>
      </c>
    </row>
    <row r="168" spans="1:13" s="2" customFormat="1" ht="18" customHeight="1">
      <c r="A168" s="951" t="s">
        <v>544</v>
      </c>
      <c r="B168" s="727">
        <v>265</v>
      </c>
      <c r="C168" s="727">
        <v>73</v>
      </c>
      <c r="D168" s="727">
        <v>85</v>
      </c>
      <c r="E168" s="727">
        <v>61</v>
      </c>
      <c r="F168" s="728">
        <v>31</v>
      </c>
      <c r="G168" s="729">
        <v>13</v>
      </c>
      <c r="H168" s="727">
        <v>1</v>
      </c>
      <c r="I168" s="727">
        <v>1</v>
      </c>
      <c r="J168" s="727">
        <v>628</v>
      </c>
      <c r="K168" s="731">
        <v>2.3698100000000002</v>
      </c>
      <c r="L168" s="730" t="s">
        <v>447</v>
      </c>
      <c r="M168" s="732" t="s">
        <v>447</v>
      </c>
    </row>
    <row r="169" spans="1:13" s="2" customFormat="1" ht="18" customHeight="1">
      <c r="A169" s="951" t="s">
        <v>1937</v>
      </c>
      <c r="B169" s="727">
        <v>335</v>
      </c>
      <c r="C169" s="727">
        <v>136</v>
      </c>
      <c r="D169" s="727">
        <v>93</v>
      </c>
      <c r="E169" s="727">
        <v>49</v>
      </c>
      <c r="F169" s="728">
        <v>39</v>
      </c>
      <c r="G169" s="729">
        <v>11</v>
      </c>
      <c r="H169" s="727">
        <v>2</v>
      </c>
      <c r="I169" s="730">
        <v>5</v>
      </c>
      <c r="J169" s="727">
        <v>731</v>
      </c>
      <c r="K169" s="731">
        <v>2.1820900000000001</v>
      </c>
      <c r="L169" s="730">
        <v>2</v>
      </c>
      <c r="M169" s="732">
        <v>41</v>
      </c>
    </row>
    <row r="170" spans="1:13" s="2" customFormat="1" ht="18" customHeight="1">
      <c r="A170" s="951" t="s">
        <v>542</v>
      </c>
      <c r="B170" s="727">
        <v>210</v>
      </c>
      <c r="C170" s="727">
        <v>115</v>
      </c>
      <c r="D170" s="727">
        <v>44</v>
      </c>
      <c r="E170" s="727">
        <v>26</v>
      </c>
      <c r="F170" s="728">
        <v>17</v>
      </c>
      <c r="G170" s="729">
        <v>7</v>
      </c>
      <c r="H170" s="727">
        <v>1</v>
      </c>
      <c r="I170" s="727" t="s">
        <v>447</v>
      </c>
      <c r="J170" s="727">
        <v>390</v>
      </c>
      <c r="K170" s="731">
        <v>1.85714</v>
      </c>
      <c r="L170" s="730">
        <v>1</v>
      </c>
      <c r="M170" s="732">
        <v>8</v>
      </c>
    </row>
    <row r="171" spans="1:13" s="2" customFormat="1" ht="18" customHeight="1">
      <c r="A171" s="951" t="s">
        <v>541</v>
      </c>
      <c r="B171" s="727">
        <v>249</v>
      </c>
      <c r="C171" s="727">
        <v>72</v>
      </c>
      <c r="D171" s="727">
        <v>69</v>
      </c>
      <c r="E171" s="727">
        <v>51</v>
      </c>
      <c r="F171" s="728">
        <v>38</v>
      </c>
      <c r="G171" s="729">
        <v>17</v>
      </c>
      <c r="H171" s="727">
        <v>1</v>
      </c>
      <c r="I171" s="727">
        <v>1</v>
      </c>
      <c r="J171" s="727">
        <v>613</v>
      </c>
      <c r="K171" s="731">
        <v>2.4618500000000001</v>
      </c>
      <c r="L171" s="727" t="s">
        <v>447</v>
      </c>
      <c r="M171" s="728" t="s">
        <v>447</v>
      </c>
    </row>
    <row r="172" spans="1:13" s="2" customFormat="1" ht="18" customHeight="1">
      <c r="A172" s="951" t="s">
        <v>540</v>
      </c>
      <c r="B172" s="727">
        <v>61</v>
      </c>
      <c r="C172" s="727">
        <v>35</v>
      </c>
      <c r="D172" s="727">
        <v>10</v>
      </c>
      <c r="E172" s="727">
        <v>10</v>
      </c>
      <c r="F172" s="728">
        <v>4</v>
      </c>
      <c r="G172" s="729">
        <v>1</v>
      </c>
      <c r="H172" s="727">
        <v>1</v>
      </c>
      <c r="I172" s="727" t="s">
        <v>447</v>
      </c>
      <c r="J172" s="727">
        <v>112</v>
      </c>
      <c r="K172" s="731">
        <v>1.8360700000000001</v>
      </c>
      <c r="L172" s="727">
        <v>1</v>
      </c>
      <c r="M172" s="728">
        <v>28</v>
      </c>
    </row>
    <row r="173" spans="1:13" s="2" customFormat="1" ht="18" customHeight="1">
      <c r="A173" s="951" t="s">
        <v>539</v>
      </c>
      <c r="B173" s="727">
        <v>128</v>
      </c>
      <c r="C173" s="727">
        <v>47</v>
      </c>
      <c r="D173" s="727">
        <v>51</v>
      </c>
      <c r="E173" s="727">
        <v>15</v>
      </c>
      <c r="F173" s="728">
        <v>9</v>
      </c>
      <c r="G173" s="729">
        <v>4</v>
      </c>
      <c r="H173" s="727">
        <v>1</v>
      </c>
      <c r="I173" s="727">
        <v>1</v>
      </c>
      <c r="J173" s="727">
        <v>263</v>
      </c>
      <c r="K173" s="731">
        <v>2.0546899999999999</v>
      </c>
      <c r="L173" s="730" t="s">
        <v>447</v>
      </c>
      <c r="M173" s="732" t="s">
        <v>447</v>
      </c>
    </row>
    <row r="174" spans="1:13" s="2" customFormat="1" ht="18" customHeight="1">
      <c r="A174" s="951" t="s">
        <v>538</v>
      </c>
      <c r="B174" s="727">
        <v>204</v>
      </c>
      <c r="C174" s="727">
        <v>95</v>
      </c>
      <c r="D174" s="727">
        <v>54</v>
      </c>
      <c r="E174" s="727">
        <v>31</v>
      </c>
      <c r="F174" s="728">
        <v>19</v>
      </c>
      <c r="G174" s="729">
        <v>5</v>
      </c>
      <c r="H174" s="727" t="s">
        <v>447</v>
      </c>
      <c r="I174" s="727" t="s">
        <v>447</v>
      </c>
      <c r="J174" s="727">
        <v>397</v>
      </c>
      <c r="K174" s="731">
        <v>1.94608</v>
      </c>
      <c r="L174" s="727" t="s">
        <v>447</v>
      </c>
      <c r="M174" s="728" t="s">
        <v>447</v>
      </c>
    </row>
    <row r="175" spans="1:13" s="2" customFormat="1" ht="18" customHeight="1">
      <c r="A175" s="951" t="s">
        <v>537</v>
      </c>
      <c r="B175" s="727">
        <v>458</v>
      </c>
      <c r="C175" s="727">
        <v>186</v>
      </c>
      <c r="D175" s="727">
        <v>141</v>
      </c>
      <c r="E175" s="727">
        <v>67</v>
      </c>
      <c r="F175" s="728">
        <v>39</v>
      </c>
      <c r="G175" s="729">
        <v>15</v>
      </c>
      <c r="H175" s="727">
        <v>7</v>
      </c>
      <c r="I175" s="727">
        <v>3</v>
      </c>
      <c r="J175" s="727">
        <v>964</v>
      </c>
      <c r="K175" s="731">
        <v>2.1048</v>
      </c>
      <c r="L175" s="727">
        <v>3</v>
      </c>
      <c r="M175" s="728">
        <v>26</v>
      </c>
    </row>
    <row r="176" spans="1:13" s="2" customFormat="1" ht="18" customHeight="1">
      <c r="A176" s="951" t="s">
        <v>536</v>
      </c>
      <c r="B176" s="727">
        <v>297</v>
      </c>
      <c r="C176" s="727">
        <v>117</v>
      </c>
      <c r="D176" s="727">
        <v>80</v>
      </c>
      <c r="E176" s="727">
        <v>43</v>
      </c>
      <c r="F176" s="728">
        <v>46</v>
      </c>
      <c r="G176" s="729">
        <v>11</v>
      </c>
      <c r="H176" s="727" t="s">
        <v>447</v>
      </c>
      <c r="I176" s="727" t="s">
        <v>447</v>
      </c>
      <c r="J176" s="727">
        <v>645</v>
      </c>
      <c r="K176" s="731">
        <v>2.1717200000000001</v>
      </c>
      <c r="L176" s="730" t="s">
        <v>447</v>
      </c>
      <c r="M176" s="732" t="s">
        <v>447</v>
      </c>
    </row>
    <row r="177" spans="1:13" s="2" customFormat="1" ht="18" customHeight="1">
      <c r="A177" s="951" t="s">
        <v>535</v>
      </c>
      <c r="B177" s="727">
        <v>64</v>
      </c>
      <c r="C177" s="727">
        <v>32</v>
      </c>
      <c r="D177" s="727">
        <v>19</v>
      </c>
      <c r="E177" s="727">
        <v>8</v>
      </c>
      <c r="F177" s="728">
        <v>4</v>
      </c>
      <c r="G177" s="729">
        <v>1</v>
      </c>
      <c r="H177" s="727" t="s">
        <v>447</v>
      </c>
      <c r="I177" s="727" t="s">
        <v>447</v>
      </c>
      <c r="J177" s="727">
        <v>115</v>
      </c>
      <c r="K177" s="731">
        <v>1.79688</v>
      </c>
      <c r="L177" s="727">
        <v>2</v>
      </c>
      <c r="M177" s="728">
        <v>13</v>
      </c>
    </row>
    <row r="178" spans="1:13" s="2" customFormat="1" ht="18" customHeight="1">
      <c r="A178" s="951" t="s">
        <v>534</v>
      </c>
      <c r="B178" s="727">
        <v>72</v>
      </c>
      <c r="C178" s="727">
        <v>32</v>
      </c>
      <c r="D178" s="727">
        <v>21</v>
      </c>
      <c r="E178" s="727">
        <v>7</v>
      </c>
      <c r="F178" s="728">
        <v>8</v>
      </c>
      <c r="G178" s="729">
        <v>2</v>
      </c>
      <c r="H178" s="727">
        <v>1</v>
      </c>
      <c r="I178" s="727">
        <v>1</v>
      </c>
      <c r="J178" s="727">
        <v>150</v>
      </c>
      <c r="K178" s="731">
        <v>2.0833300000000001</v>
      </c>
      <c r="L178" s="730" t="s">
        <v>447</v>
      </c>
      <c r="M178" s="732" t="s">
        <v>447</v>
      </c>
    </row>
    <row r="179" spans="1:13" s="2" customFormat="1" ht="18" customHeight="1">
      <c r="A179" s="951" t="s">
        <v>533</v>
      </c>
      <c r="B179" s="727">
        <v>474</v>
      </c>
      <c r="C179" s="727">
        <v>343</v>
      </c>
      <c r="D179" s="727">
        <v>67</v>
      </c>
      <c r="E179" s="727">
        <v>35</v>
      </c>
      <c r="F179" s="728">
        <v>15</v>
      </c>
      <c r="G179" s="729">
        <v>8</v>
      </c>
      <c r="H179" s="727">
        <v>4</v>
      </c>
      <c r="I179" s="727">
        <v>2</v>
      </c>
      <c r="J179" s="727">
        <v>720</v>
      </c>
      <c r="K179" s="731">
        <v>1.518987341772152</v>
      </c>
      <c r="L179" s="727" t="s">
        <v>447</v>
      </c>
      <c r="M179" s="728"/>
    </row>
    <row r="180" spans="1:13" s="2" customFormat="1" ht="18" customHeight="1">
      <c r="A180" s="951" t="s">
        <v>532</v>
      </c>
      <c r="B180" s="727">
        <v>288</v>
      </c>
      <c r="C180" s="727">
        <v>125</v>
      </c>
      <c r="D180" s="727">
        <v>71</v>
      </c>
      <c r="E180" s="727">
        <v>44</v>
      </c>
      <c r="F180" s="728">
        <v>31</v>
      </c>
      <c r="G180" s="729">
        <v>15</v>
      </c>
      <c r="H180" s="727">
        <v>1</v>
      </c>
      <c r="I180" s="727">
        <v>1</v>
      </c>
      <c r="J180" s="727">
        <v>611</v>
      </c>
      <c r="K180" s="731">
        <v>2.1215299999999999</v>
      </c>
      <c r="L180" s="727" t="s">
        <v>447</v>
      </c>
      <c r="M180" s="728" t="s">
        <v>447</v>
      </c>
    </row>
    <row r="181" spans="1:13" s="2" customFormat="1" ht="18" customHeight="1">
      <c r="A181" s="951" t="s">
        <v>459</v>
      </c>
      <c r="B181" s="740">
        <v>582</v>
      </c>
      <c r="C181" s="740">
        <v>175</v>
      </c>
      <c r="D181" s="740">
        <v>193</v>
      </c>
      <c r="E181" s="740">
        <v>127</v>
      </c>
      <c r="F181" s="741">
        <v>59</v>
      </c>
      <c r="G181" s="742">
        <v>20</v>
      </c>
      <c r="H181" s="740">
        <v>4</v>
      </c>
      <c r="I181" s="740">
        <v>4</v>
      </c>
      <c r="J181" s="740">
        <v>1330</v>
      </c>
      <c r="K181" s="731">
        <v>2.2852199999999998</v>
      </c>
      <c r="L181" s="740">
        <v>2</v>
      </c>
      <c r="M181" s="741">
        <v>39</v>
      </c>
    </row>
    <row r="182" spans="1:13" s="2" customFormat="1" ht="18" customHeight="1">
      <c r="A182" s="951" t="s">
        <v>1938</v>
      </c>
      <c r="B182" s="740" t="s">
        <v>457</v>
      </c>
      <c r="C182" s="740" t="s">
        <v>457</v>
      </c>
      <c r="D182" s="740" t="s">
        <v>457</v>
      </c>
      <c r="E182" s="740" t="s">
        <v>457</v>
      </c>
      <c r="F182" s="741" t="s">
        <v>457</v>
      </c>
      <c r="G182" s="742" t="s">
        <v>457</v>
      </c>
      <c r="H182" s="740" t="s">
        <v>457</v>
      </c>
      <c r="I182" s="740" t="s">
        <v>457</v>
      </c>
      <c r="J182" s="740" t="s">
        <v>457</v>
      </c>
      <c r="K182" s="740" t="s">
        <v>457</v>
      </c>
      <c r="L182" s="740" t="s">
        <v>457</v>
      </c>
      <c r="M182" s="741" t="s">
        <v>457</v>
      </c>
    </row>
    <row r="183" spans="1:13" s="2" customFormat="1" ht="18" customHeight="1">
      <c r="A183" s="951" t="s">
        <v>531</v>
      </c>
      <c r="B183" s="727">
        <v>381</v>
      </c>
      <c r="C183" s="727">
        <v>85</v>
      </c>
      <c r="D183" s="727">
        <v>112</v>
      </c>
      <c r="E183" s="727">
        <v>93</v>
      </c>
      <c r="F183" s="728">
        <v>49</v>
      </c>
      <c r="G183" s="729">
        <v>21</v>
      </c>
      <c r="H183" s="727">
        <v>13</v>
      </c>
      <c r="I183" s="727">
        <v>8</v>
      </c>
      <c r="J183" s="727">
        <v>1026</v>
      </c>
      <c r="K183" s="731">
        <v>2.6929099999999999</v>
      </c>
      <c r="L183" s="730">
        <v>1</v>
      </c>
      <c r="M183" s="732">
        <v>9</v>
      </c>
    </row>
    <row r="184" spans="1:13" s="2" customFormat="1" ht="18" customHeight="1">
      <c r="A184" s="951" t="s">
        <v>530</v>
      </c>
      <c r="B184" s="727">
        <v>724</v>
      </c>
      <c r="C184" s="727">
        <v>247</v>
      </c>
      <c r="D184" s="727">
        <v>214</v>
      </c>
      <c r="E184" s="727">
        <v>133</v>
      </c>
      <c r="F184" s="728">
        <v>63</v>
      </c>
      <c r="G184" s="729">
        <v>45</v>
      </c>
      <c r="H184" s="727">
        <v>10</v>
      </c>
      <c r="I184" s="727">
        <v>12</v>
      </c>
      <c r="J184" s="727">
        <v>1700</v>
      </c>
      <c r="K184" s="731">
        <v>2.3480699999999999</v>
      </c>
      <c r="L184" s="727">
        <v>9</v>
      </c>
      <c r="M184" s="728">
        <v>298</v>
      </c>
    </row>
    <row r="185" spans="1:13" s="2" customFormat="1" ht="18" customHeight="1">
      <c r="A185" s="951" t="s">
        <v>529</v>
      </c>
      <c r="B185" s="727">
        <v>359</v>
      </c>
      <c r="C185" s="727">
        <v>114</v>
      </c>
      <c r="D185" s="727">
        <v>103</v>
      </c>
      <c r="E185" s="727">
        <v>65</v>
      </c>
      <c r="F185" s="728">
        <v>51</v>
      </c>
      <c r="G185" s="729">
        <v>18</v>
      </c>
      <c r="H185" s="727">
        <v>7</v>
      </c>
      <c r="I185" s="727">
        <v>1</v>
      </c>
      <c r="J185" s="727">
        <v>858</v>
      </c>
      <c r="K185" s="731">
        <v>2.3899699999999999</v>
      </c>
      <c r="L185" s="730">
        <v>2</v>
      </c>
      <c r="M185" s="732">
        <v>8</v>
      </c>
    </row>
    <row r="186" spans="1:13" s="2" customFormat="1" ht="18" customHeight="1">
      <c r="A186" s="951" t="s">
        <v>528</v>
      </c>
      <c r="B186" s="727">
        <v>356</v>
      </c>
      <c r="C186" s="727">
        <v>81</v>
      </c>
      <c r="D186" s="727">
        <v>91</v>
      </c>
      <c r="E186" s="727">
        <v>65</v>
      </c>
      <c r="F186" s="728">
        <v>59</v>
      </c>
      <c r="G186" s="729">
        <v>33</v>
      </c>
      <c r="H186" s="727">
        <v>15</v>
      </c>
      <c r="I186" s="727">
        <v>12</v>
      </c>
      <c r="J186" s="727">
        <v>1038</v>
      </c>
      <c r="K186" s="731">
        <v>2.9157299999999999</v>
      </c>
      <c r="L186" s="730" t="s">
        <v>447</v>
      </c>
      <c r="M186" s="732" t="s">
        <v>447</v>
      </c>
    </row>
    <row r="187" spans="1:13" s="2" customFormat="1" ht="18" customHeight="1">
      <c r="A187" s="951" t="s">
        <v>527</v>
      </c>
      <c r="B187" s="727">
        <v>277</v>
      </c>
      <c r="C187" s="727">
        <v>34</v>
      </c>
      <c r="D187" s="727">
        <v>90</v>
      </c>
      <c r="E187" s="727">
        <v>52</v>
      </c>
      <c r="F187" s="728">
        <v>50</v>
      </c>
      <c r="G187" s="729">
        <v>32</v>
      </c>
      <c r="H187" s="727">
        <v>13</v>
      </c>
      <c r="I187" s="727">
        <v>6</v>
      </c>
      <c r="J187" s="727">
        <v>857</v>
      </c>
      <c r="K187" s="731">
        <v>3.0938599999999998</v>
      </c>
      <c r="L187" s="730">
        <v>2</v>
      </c>
      <c r="M187" s="732">
        <v>27</v>
      </c>
    </row>
    <row r="188" spans="1:13" s="2" customFormat="1" ht="18" customHeight="1">
      <c r="A188" s="951" t="s">
        <v>526</v>
      </c>
      <c r="B188" s="740">
        <v>692</v>
      </c>
      <c r="C188" s="740">
        <v>267</v>
      </c>
      <c r="D188" s="740">
        <v>198</v>
      </c>
      <c r="E188" s="740">
        <v>105</v>
      </c>
      <c r="F188" s="741">
        <v>77</v>
      </c>
      <c r="G188" s="742">
        <v>31</v>
      </c>
      <c r="H188" s="740">
        <v>11</v>
      </c>
      <c r="I188" s="740">
        <v>3</v>
      </c>
      <c r="J188" s="740">
        <v>1529</v>
      </c>
      <c r="K188" s="731">
        <v>2.2095400000000001</v>
      </c>
      <c r="L188" s="740">
        <v>6</v>
      </c>
      <c r="M188" s="741">
        <v>91</v>
      </c>
    </row>
    <row r="189" spans="1:13" s="2" customFormat="1" ht="18" customHeight="1">
      <c r="A189" s="951" t="s">
        <v>525</v>
      </c>
      <c r="B189" s="740">
        <v>95</v>
      </c>
      <c r="C189" s="740">
        <v>21</v>
      </c>
      <c r="D189" s="740">
        <v>22</v>
      </c>
      <c r="E189" s="740">
        <v>18</v>
      </c>
      <c r="F189" s="741">
        <v>18</v>
      </c>
      <c r="G189" s="742">
        <v>8</v>
      </c>
      <c r="H189" s="740">
        <v>6</v>
      </c>
      <c r="I189" s="740">
        <v>2</v>
      </c>
      <c r="J189" s="740">
        <v>281</v>
      </c>
      <c r="K189" s="731">
        <v>2.9578899999999999</v>
      </c>
      <c r="L189" s="740" t="s">
        <v>447</v>
      </c>
      <c r="M189" s="741" t="s">
        <v>447</v>
      </c>
    </row>
    <row r="190" spans="1:13" s="2" customFormat="1" ht="18" customHeight="1">
      <c r="A190" s="951" t="s">
        <v>521</v>
      </c>
      <c r="B190" s="727">
        <v>4324</v>
      </c>
      <c r="C190" s="727">
        <v>2961</v>
      </c>
      <c r="D190" s="727">
        <v>587</v>
      </c>
      <c r="E190" s="727">
        <v>371</v>
      </c>
      <c r="F190" s="728">
        <v>269</v>
      </c>
      <c r="G190" s="729">
        <v>101</v>
      </c>
      <c r="H190" s="727">
        <v>28</v>
      </c>
      <c r="I190" s="727">
        <v>7</v>
      </c>
      <c r="J190" s="727">
        <v>7054</v>
      </c>
      <c r="K190" s="731">
        <v>1.6313599999999999</v>
      </c>
      <c r="L190" s="730">
        <v>11</v>
      </c>
      <c r="M190" s="732">
        <v>254</v>
      </c>
    </row>
    <row r="191" spans="1:13" s="2" customFormat="1" ht="18" customHeight="1">
      <c r="A191" s="951" t="s">
        <v>520</v>
      </c>
      <c r="B191" s="740">
        <v>406</v>
      </c>
      <c r="C191" s="740">
        <v>114</v>
      </c>
      <c r="D191" s="740">
        <v>104</v>
      </c>
      <c r="E191" s="740">
        <v>93</v>
      </c>
      <c r="F191" s="741">
        <v>60</v>
      </c>
      <c r="G191" s="742">
        <v>17</v>
      </c>
      <c r="H191" s="740">
        <v>13</v>
      </c>
      <c r="I191" s="740">
        <v>5</v>
      </c>
      <c r="J191" s="740">
        <v>1040</v>
      </c>
      <c r="K191" s="731">
        <v>2.5615800000000002</v>
      </c>
      <c r="L191" s="740">
        <v>1</v>
      </c>
      <c r="M191" s="741">
        <v>18</v>
      </c>
    </row>
    <row r="192" spans="1:13" s="2" customFormat="1" ht="18" customHeight="1">
      <c r="A192" s="951" t="s">
        <v>519</v>
      </c>
      <c r="B192" s="740">
        <v>83</v>
      </c>
      <c r="C192" s="740">
        <v>18</v>
      </c>
      <c r="D192" s="740">
        <v>25</v>
      </c>
      <c r="E192" s="740">
        <v>17</v>
      </c>
      <c r="F192" s="741">
        <v>14</v>
      </c>
      <c r="G192" s="742">
        <v>8</v>
      </c>
      <c r="H192" s="740">
        <v>1</v>
      </c>
      <c r="I192" s="740" t="s">
        <v>447</v>
      </c>
      <c r="J192" s="740">
        <v>221</v>
      </c>
      <c r="K192" s="731">
        <v>2.6626500000000002</v>
      </c>
      <c r="L192" s="740" t="s">
        <v>447</v>
      </c>
      <c r="M192" s="741" t="s">
        <v>447</v>
      </c>
    </row>
    <row r="193" spans="1:14" s="1" customFormat="1" ht="18" customHeight="1">
      <c r="A193" s="951" t="s">
        <v>518</v>
      </c>
      <c r="B193" s="740">
        <v>1124</v>
      </c>
      <c r="C193" s="740">
        <v>402</v>
      </c>
      <c r="D193" s="740">
        <v>299</v>
      </c>
      <c r="E193" s="740">
        <v>195</v>
      </c>
      <c r="F193" s="741">
        <v>142</v>
      </c>
      <c r="G193" s="742">
        <v>65</v>
      </c>
      <c r="H193" s="740">
        <v>15</v>
      </c>
      <c r="I193" s="740">
        <v>6</v>
      </c>
      <c r="J193" s="740">
        <v>2611</v>
      </c>
      <c r="K193" s="731">
        <v>2.3229500000000001</v>
      </c>
      <c r="L193" s="740">
        <v>2</v>
      </c>
      <c r="M193" s="741">
        <v>21</v>
      </c>
    </row>
    <row r="194" spans="1:14" s="1" customFormat="1" ht="18" customHeight="1">
      <c r="A194" s="951" t="s">
        <v>517</v>
      </c>
      <c r="B194" s="740">
        <v>857</v>
      </c>
      <c r="C194" s="740">
        <v>295</v>
      </c>
      <c r="D194" s="740">
        <v>206</v>
      </c>
      <c r="E194" s="740">
        <v>133</v>
      </c>
      <c r="F194" s="741">
        <v>144</v>
      </c>
      <c r="G194" s="742">
        <v>57</v>
      </c>
      <c r="H194" s="740">
        <v>19</v>
      </c>
      <c r="I194" s="740">
        <v>3</v>
      </c>
      <c r="J194" s="740">
        <v>2102</v>
      </c>
      <c r="K194" s="731">
        <v>2.4527399999999999</v>
      </c>
      <c r="L194" s="740">
        <v>1</v>
      </c>
      <c r="M194" s="741">
        <v>35</v>
      </c>
    </row>
    <row r="195" spans="1:14" s="1" customFormat="1" ht="18" customHeight="1">
      <c r="A195" s="951" t="s">
        <v>516</v>
      </c>
      <c r="B195" s="740">
        <v>387</v>
      </c>
      <c r="C195" s="740">
        <v>40</v>
      </c>
      <c r="D195" s="740">
        <v>86</v>
      </c>
      <c r="E195" s="740">
        <v>80</v>
      </c>
      <c r="F195" s="741">
        <v>117</v>
      </c>
      <c r="G195" s="742">
        <v>54</v>
      </c>
      <c r="H195" s="740">
        <v>6</v>
      </c>
      <c r="I195" s="740">
        <v>4</v>
      </c>
      <c r="J195" s="740">
        <v>1255</v>
      </c>
      <c r="K195" s="731">
        <v>3.2428900000000001</v>
      </c>
      <c r="L195" s="740" t="s">
        <v>447</v>
      </c>
      <c r="M195" s="741" t="s">
        <v>447</v>
      </c>
    </row>
    <row r="196" spans="1:14" s="2" customFormat="1" ht="18" customHeight="1">
      <c r="A196" s="965" t="s">
        <v>515</v>
      </c>
      <c r="B196" s="748">
        <v>724</v>
      </c>
      <c r="C196" s="748">
        <v>148</v>
      </c>
      <c r="D196" s="748">
        <v>242</v>
      </c>
      <c r="E196" s="748">
        <v>139</v>
      </c>
      <c r="F196" s="750">
        <v>109</v>
      </c>
      <c r="G196" s="754">
        <v>58</v>
      </c>
      <c r="H196" s="748">
        <v>17</v>
      </c>
      <c r="I196" s="748">
        <v>11</v>
      </c>
      <c r="J196" s="748">
        <v>1958</v>
      </c>
      <c r="K196" s="755">
        <v>2.7044199999999998</v>
      </c>
      <c r="L196" s="748">
        <v>7</v>
      </c>
      <c r="M196" s="750">
        <v>143</v>
      </c>
    </row>
    <row r="197" spans="1:14" s="172" customFormat="1" ht="18" customHeight="1" thickBot="1">
      <c r="A197" s="961" t="s">
        <v>514</v>
      </c>
      <c r="B197" s="743">
        <v>197</v>
      </c>
      <c r="C197" s="743">
        <v>53</v>
      </c>
      <c r="D197" s="743">
        <v>58</v>
      </c>
      <c r="E197" s="743">
        <v>33</v>
      </c>
      <c r="F197" s="744">
        <v>30</v>
      </c>
      <c r="G197" s="745">
        <v>16</v>
      </c>
      <c r="H197" s="743">
        <v>4</v>
      </c>
      <c r="I197" s="743">
        <v>3</v>
      </c>
      <c r="J197" s="743">
        <v>514</v>
      </c>
      <c r="K197" s="737">
        <v>2.60914</v>
      </c>
      <c r="L197" s="743">
        <v>2</v>
      </c>
      <c r="M197" s="744">
        <v>35</v>
      </c>
    </row>
    <row r="198" spans="1:14" ht="18" customHeight="1">
      <c r="A198" s="32"/>
      <c r="M198" s="39"/>
    </row>
    <row r="199" spans="1:14" ht="21" customHeight="1">
      <c r="A199" s="1690" t="s">
        <v>2174</v>
      </c>
      <c r="B199" s="1690"/>
      <c r="C199" s="1690"/>
      <c r="D199" s="1690"/>
      <c r="E199" s="1690"/>
      <c r="F199" s="1690"/>
      <c r="G199" s="1763" t="s">
        <v>2175</v>
      </c>
      <c r="H199" s="1763"/>
      <c r="I199" s="1763"/>
      <c r="J199" s="1763"/>
      <c r="K199" s="1763"/>
      <c r="L199" s="1763"/>
      <c r="M199" s="1763"/>
      <c r="N199" s="1763"/>
    </row>
    <row r="200" spans="1:14" s="1" customFormat="1" ht="15" customHeight="1" thickBot="1">
      <c r="A200" s="21"/>
      <c r="B200" s="21"/>
      <c r="C200" s="21"/>
      <c r="D200" s="21"/>
      <c r="E200" s="134"/>
      <c r="F200" s="21"/>
      <c r="G200" s="21"/>
      <c r="H200" s="21"/>
      <c r="I200" s="21"/>
      <c r="J200" s="135"/>
      <c r="K200" s="21"/>
      <c r="L200" s="1703"/>
      <c r="M200" s="1703"/>
    </row>
    <row r="201" spans="1:14" s="1" customFormat="1" ht="15" customHeight="1">
      <c r="A201" s="1676" t="s">
        <v>454</v>
      </c>
      <c r="B201" s="1730" t="s">
        <v>1219</v>
      </c>
      <c r="C201" s="1788"/>
      <c r="D201" s="1788"/>
      <c r="E201" s="1788"/>
      <c r="F201" s="1788"/>
      <c r="G201" s="1789" t="s">
        <v>1220</v>
      </c>
      <c r="H201" s="1790"/>
      <c r="I201" s="1790"/>
      <c r="J201" s="1790"/>
      <c r="K201" s="1791"/>
      <c r="L201" s="1729" t="s">
        <v>453</v>
      </c>
      <c r="M201" s="1730"/>
    </row>
    <row r="202" spans="1:14" s="1" customFormat="1" ht="15" customHeight="1">
      <c r="A202" s="1677"/>
      <c r="B202" s="1673" t="s">
        <v>452</v>
      </c>
      <c r="C202" s="1792"/>
      <c r="D202" s="1792"/>
      <c r="E202" s="1792"/>
      <c r="F202" s="1792"/>
      <c r="G202" s="1793" t="s">
        <v>1221</v>
      </c>
      <c r="H202" s="1794"/>
      <c r="I202" s="1795"/>
      <c r="J202" s="1672" t="s">
        <v>450</v>
      </c>
      <c r="K202" s="1787" t="s">
        <v>451</v>
      </c>
      <c r="L202" s="1672" t="s">
        <v>270</v>
      </c>
      <c r="M202" s="1673" t="s">
        <v>450</v>
      </c>
    </row>
    <row r="203" spans="1:14" s="1" customFormat="1" ht="15" customHeight="1">
      <c r="A203" s="1677"/>
      <c r="B203" s="459" t="s">
        <v>426</v>
      </c>
      <c r="C203" s="459" t="s">
        <v>449</v>
      </c>
      <c r="D203" s="459" t="s">
        <v>1222</v>
      </c>
      <c r="E203" s="459" t="s">
        <v>1223</v>
      </c>
      <c r="F203" s="457" t="s">
        <v>1224</v>
      </c>
      <c r="G203" s="458" t="s">
        <v>1225</v>
      </c>
      <c r="H203" s="459" t="s">
        <v>1226</v>
      </c>
      <c r="I203" s="459" t="s">
        <v>448</v>
      </c>
      <c r="J203" s="1672"/>
      <c r="K203" s="1787"/>
      <c r="L203" s="1672"/>
      <c r="M203" s="1673"/>
    </row>
    <row r="204" spans="1:14" s="1" customFormat="1" ht="18" customHeight="1">
      <c r="A204" s="951" t="s">
        <v>510</v>
      </c>
      <c r="B204" s="740">
        <v>368</v>
      </c>
      <c r="C204" s="740">
        <v>84</v>
      </c>
      <c r="D204" s="740">
        <v>117</v>
      </c>
      <c r="E204" s="740">
        <v>64</v>
      </c>
      <c r="F204" s="741">
        <v>69</v>
      </c>
      <c r="G204" s="742">
        <v>22</v>
      </c>
      <c r="H204" s="740">
        <v>7</v>
      </c>
      <c r="I204" s="740">
        <v>5</v>
      </c>
      <c r="J204" s="740">
        <v>976</v>
      </c>
      <c r="K204" s="731">
        <v>2.6521699999999999</v>
      </c>
      <c r="L204" s="740" t="s">
        <v>447</v>
      </c>
      <c r="M204" s="741" t="s">
        <v>447</v>
      </c>
    </row>
    <row r="205" spans="1:14" s="2" customFormat="1" ht="18" customHeight="1">
      <c r="A205" s="951" t="s">
        <v>509</v>
      </c>
      <c r="B205" s="740">
        <v>442</v>
      </c>
      <c r="C205" s="740">
        <v>123</v>
      </c>
      <c r="D205" s="740">
        <v>111</v>
      </c>
      <c r="E205" s="740">
        <v>83</v>
      </c>
      <c r="F205" s="741">
        <v>69</v>
      </c>
      <c r="G205" s="742">
        <v>34</v>
      </c>
      <c r="H205" s="740">
        <v>14</v>
      </c>
      <c r="I205" s="740">
        <v>8</v>
      </c>
      <c r="J205" s="740">
        <v>1180</v>
      </c>
      <c r="K205" s="731">
        <v>2.6696800000000001</v>
      </c>
      <c r="L205" s="740">
        <v>1</v>
      </c>
      <c r="M205" s="741">
        <v>9</v>
      </c>
    </row>
    <row r="206" spans="1:14" s="2" customFormat="1" ht="18" customHeight="1">
      <c r="A206" s="951" t="s">
        <v>508</v>
      </c>
      <c r="B206" s="740">
        <v>74</v>
      </c>
      <c r="C206" s="740">
        <v>11</v>
      </c>
      <c r="D206" s="740">
        <v>22</v>
      </c>
      <c r="E206" s="740">
        <v>26</v>
      </c>
      <c r="F206" s="741">
        <v>8</v>
      </c>
      <c r="G206" s="742">
        <v>5</v>
      </c>
      <c r="H206" s="740">
        <v>2</v>
      </c>
      <c r="I206" s="740" t="s">
        <v>447</v>
      </c>
      <c r="J206" s="740">
        <v>202</v>
      </c>
      <c r="K206" s="731">
        <v>2.72973</v>
      </c>
      <c r="L206" s="740">
        <v>1</v>
      </c>
      <c r="M206" s="741">
        <v>8</v>
      </c>
    </row>
    <row r="207" spans="1:14" s="2" customFormat="1" ht="18" customHeight="1">
      <c r="A207" s="951" t="s">
        <v>507</v>
      </c>
      <c r="B207" s="727">
        <v>1466</v>
      </c>
      <c r="C207" s="727">
        <v>521</v>
      </c>
      <c r="D207" s="727">
        <v>444</v>
      </c>
      <c r="E207" s="727">
        <v>261</v>
      </c>
      <c r="F207" s="728">
        <v>182</v>
      </c>
      <c r="G207" s="729">
        <v>40</v>
      </c>
      <c r="H207" s="727">
        <v>11</v>
      </c>
      <c r="I207" s="727">
        <v>7</v>
      </c>
      <c r="J207" s="727">
        <v>3241</v>
      </c>
      <c r="K207" s="731">
        <v>2.2107800000000002</v>
      </c>
      <c r="L207" s="727">
        <v>4</v>
      </c>
      <c r="M207" s="728">
        <v>172</v>
      </c>
    </row>
    <row r="208" spans="1:14" s="2" customFormat="1" ht="18" customHeight="1">
      <c r="A208" s="951" t="s">
        <v>506</v>
      </c>
      <c r="B208" s="740">
        <v>500</v>
      </c>
      <c r="C208" s="740">
        <v>138</v>
      </c>
      <c r="D208" s="740">
        <v>120</v>
      </c>
      <c r="E208" s="740">
        <v>72</v>
      </c>
      <c r="F208" s="741">
        <v>93</v>
      </c>
      <c r="G208" s="742">
        <v>43</v>
      </c>
      <c r="H208" s="740">
        <v>22</v>
      </c>
      <c r="I208" s="740">
        <v>12</v>
      </c>
      <c r="J208" s="740">
        <v>1403</v>
      </c>
      <c r="K208" s="731">
        <v>2.806</v>
      </c>
      <c r="L208" s="740">
        <v>4</v>
      </c>
      <c r="M208" s="741">
        <v>226</v>
      </c>
    </row>
    <row r="209" spans="1:13" s="2" customFormat="1" ht="18" customHeight="1">
      <c r="A209" s="951" t="s">
        <v>505</v>
      </c>
      <c r="B209" s="740">
        <v>102</v>
      </c>
      <c r="C209" s="740">
        <v>26</v>
      </c>
      <c r="D209" s="740">
        <v>20</v>
      </c>
      <c r="E209" s="740">
        <v>11</v>
      </c>
      <c r="F209" s="741">
        <v>22</v>
      </c>
      <c r="G209" s="742">
        <v>16</v>
      </c>
      <c r="H209" s="740">
        <v>5</v>
      </c>
      <c r="I209" s="740">
        <v>2</v>
      </c>
      <c r="J209" s="740">
        <v>311</v>
      </c>
      <c r="K209" s="731">
        <v>3.0490200000000001</v>
      </c>
      <c r="L209" s="740" t="s">
        <v>447</v>
      </c>
      <c r="M209" s="741" t="s">
        <v>447</v>
      </c>
    </row>
    <row r="210" spans="1:13" s="2" customFormat="1" ht="18" customHeight="1">
      <c r="A210" s="951" t="s">
        <v>504</v>
      </c>
      <c r="B210" s="740">
        <v>392</v>
      </c>
      <c r="C210" s="740">
        <v>29</v>
      </c>
      <c r="D210" s="740">
        <v>145</v>
      </c>
      <c r="E210" s="740">
        <v>93</v>
      </c>
      <c r="F210" s="741">
        <v>92</v>
      </c>
      <c r="G210" s="742">
        <v>20</v>
      </c>
      <c r="H210" s="740">
        <v>9</v>
      </c>
      <c r="I210" s="740">
        <v>4</v>
      </c>
      <c r="J210" s="740">
        <v>1149</v>
      </c>
      <c r="K210" s="731">
        <v>2.9311199999999999</v>
      </c>
      <c r="L210" s="740" t="s">
        <v>447</v>
      </c>
      <c r="M210" s="741" t="s">
        <v>447</v>
      </c>
    </row>
    <row r="211" spans="1:13" s="2" customFormat="1" ht="18" customHeight="1">
      <c r="A211" s="951" t="s">
        <v>503</v>
      </c>
      <c r="B211" s="740">
        <v>283</v>
      </c>
      <c r="C211" s="740">
        <v>84</v>
      </c>
      <c r="D211" s="740">
        <v>76</v>
      </c>
      <c r="E211" s="740">
        <v>57</v>
      </c>
      <c r="F211" s="741">
        <v>38</v>
      </c>
      <c r="G211" s="742">
        <v>11</v>
      </c>
      <c r="H211" s="740">
        <v>12</v>
      </c>
      <c r="I211" s="740">
        <v>5</v>
      </c>
      <c r="J211" s="740">
        <v>721</v>
      </c>
      <c r="K211" s="731">
        <v>2.5476999999999999</v>
      </c>
      <c r="L211" s="740" t="s">
        <v>447</v>
      </c>
      <c r="M211" s="741" t="s">
        <v>447</v>
      </c>
    </row>
    <row r="212" spans="1:13" s="2" customFormat="1" ht="18" customHeight="1">
      <c r="A212" s="951" t="s">
        <v>502</v>
      </c>
      <c r="B212" s="740">
        <v>344</v>
      </c>
      <c r="C212" s="740">
        <v>58</v>
      </c>
      <c r="D212" s="740">
        <v>118</v>
      </c>
      <c r="E212" s="740">
        <v>69</v>
      </c>
      <c r="F212" s="741">
        <v>56</v>
      </c>
      <c r="G212" s="742">
        <v>26</v>
      </c>
      <c r="H212" s="740">
        <v>10</v>
      </c>
      <c r="I212" s="740">
        <v>7</v>
      </c>
      <c r="J212" s="740">
        <v>968</v>
      </c>
      <c r="K212" s="731">
        <v>2.8139500000000002</v>
      </c>
      <c r="L212" s="740">
        <v>1</v>
      </c>
      <c r="M212" s="741">
        <v>7</v>
      </c>
    </row>
    <row r="213" spans="1:13" s="2" customFormat="1" ht="18" customHeight="1">
      <c r="A213" s="951" t="s">
        <v>501</v>
      </c>
      <c r="B213" s="740">
        <v>270</v>
      </c>
      <c r="C213" s="740">
        <v>55</v>
      </c>
      <c r="D213" s="740">
        <v>74</v>
      </c>
      <c r="E213" s="740">
        <v>51</v>
      </c>
      <c r="F213" s="741">
        <v>49</v>
      </c>
      <c r="G213" s="742">
        <v>31</v>
      </c>
      <c r="H213" s="740">
        <v>7</v>
      </c>
      <c r="I213" s="740">
        <v>3</v>
      </c>
      <c r="J213" s="740">
        <v>771</v>
      </c>
      <c r="K213" s="731">
        <v>2.8555600000000001</v>
      </c>
      <c r="L213" s="740">
        <v>3</v>
      </c>
      <c r="M213" s="741">
        <v>187</v>
      </c>
    </row>
    <row r="214" spans="1:13" s="2" customFormat="1" ht="18" customHeight="1">
      <c r="A214" s="951" t="s">
        <v>500</v>
      </c>
      <c r="B214" s="740">
        <v>878</v>
      </c>
      <c r="C214" s="740">
        <v>226</v>
      </c>
      <c r="D214" s="740">
        <v>209</v>
      </c>
      <c r="E214" s="740">
        <v>179</v>
      </c>
      <c r="F214" s="741">
        <v>157</v>
      </c>
      <c r="G214" s="742">
        <v>60</v>
      </c>
      <c r="H214" s="740">
        <v>32</v>
      </c>
      <c r="I214" s="740">
        <v>15</v>
      </c>
      <c r="J214" s="740">
        <v>2409</v>
      </c>
      <c r="K214" s="731">
        <v>2.7437399999999998</v>
      </c>
      <c r="L214" s="740">
        <v>13</v>
      </c>
      <c r="M214" s="741">
        <v>292</v>
      </c>
    </row>
    <row r="215" spans="1:13" s="2" customFormat="1" ht="18" customHeight="1">
      <c r="A215" s="951" t="s">
        <v>493</v>
      </c>
      <c r="B215" s="740">
        <v>1369</v>
      </c>
      <c r="C215" s="740">
        <v>435</v>
      </c>
      <c r="D215" s="740">
        <v>378</v>
      </c>
      <c r="E215" s="740">
        <v>227</v>
      </c>
      <c r="F215" s="741">
        <v>209</v>
      </c>
      <c r="G215" s="742">
        <v>83</v>
      </c>
      <c r="H215" s="740">
        <v>32</v>
      </c>
      <c r="I215" s="740">
        <v>5</v>
      </c>
      <c r="J215" s="740">
        <v>3352</v>
      </c>
      <c r="K215" s="731">
        <v>2.4485000000000001</v>
      </c>
      <c r="L215" s="740" t="s">
        <v>447</v>
      </c>
      <c r="M215" s="741" t="s">
        <v>447</v>
      </c>
    </row>
    <row r="216" spans="1:13" s="2" customFormat="1" ht="18" customHeight="1">
      <c r="A216" s="951" t="s">
        <v>492</v>
      </c>
      <c r="B216" s="740">
        <v>915</v>
      </c>
      <c r="C216" s="740">
        <v>232</v>
      </c>
      <c r="D216" s="740">
        <v>184</v>
      </c>
      <c r="E216" s="740">
        <v>149</v>
      </c>
      <c r="F216" s="741">
        <v>195</v>
      </c>
      <c r="G216" s="742">
        <v>118</v>
      </c>
      <c r="H216" s="740">
        <v>34</v>
      </c>
      <c r="I216" s="740">
        <v>3</v>
      </c>
      <c r="J216" s="740">
        <v>2643</v>
      </c>
      <c r="K216" s="731">
        <v>2.8885200000000002</v>
      </c>
      <c r="L216" s="740">
        <v>5</v>
      </c>
      <c r="M216" s="741">
        <v>92</v>
      </c>
    </row>
    <row r="217" spans="1:13" s="2" customFormat="1" ht="18" customHeight="1">
      <c r="A217" s="951" t="s">
        <v>491</v>
      </c>
      <c r="B217" s="740">
        <v>240</v>
      </c>
      <c r="C217" s="740">
        <v>102</v>
      </c>
      <c r="D217" s="740">
        <v>57</v>
      </c>
      <c r="E217" s="740">
        <v>34</v>
      </c>
      <c r="F217" s="741">
        <v>29</v>
      </c>
      <c r="G217" s="742">
        <v>14</v>
      </c>
      <c r="H217" s="740">
        <v>2</v>
      </c>
      <c r="I217" s="740">
        <v>2</v>
      </c>
      <c r="J217" s="740">
        <v>531</v>
      </c>
      <c r="K217" s="731">
        <v>2.2124999999999999</v>
      </c>
      <c r="L217" s="740">
        <v>1</v>
      </c>
      <c r="M217" s="741">
        <v>41</v>
      </c>
    </row>
    <row r="218" spans="1:13" s="2" customFormat="1" ht="18" customHeight="1">
      <c r="A218" s="951" t="s">
        <v>490</v>
      </c>
      <c r="B218" s="740">
        <v>651</v>
      </c>
      <c r="C218" s="740">
        <v>167</v>
      </c>
      <c r="D218" s="740">
        <v>189</v>
      </c>
      <c r="E218" s="740">
        <v>137</v>
      </c>
      <c r="F218" s="741">
        <v>92</v>
      </c>
      <c r="G218" s="742">
        <v>38</v>
      </c>
      <c r="H218" s="740">
        <v>18</v>
      </c>
      <c r="I218" s="740">
        <v>10</v>
      </c>
      <c r="J218" s="740">
        <v>1698</v>
      </c>
      <c r="K218" s="731">
        <v>2.6082900000000002</v>
      </c>
      <c r="L218" s="740">
        <v>5</v>
      </c>
      <c r="M218" s="741">
        <v>112</v>
      </c>
    </row>
    <row r="219" spans="1:13" s="2" customFormat="1" ht="18" customHeight="1">
      <c r="A219" s="951" t="s">
        <v>489</v>
      </c>
      <c r="B219" s="740">
        <v>724</v>
      </c>
      <c r="C219" s="740">
        <v>187</v>
      </c>
      <c r="D219" s="740">
        <v>258</v>
      </c>
      <c r="E219" s="740">
        <v>116</v>
      </c>
      <c r="F219" s="752">
        <v>105</v>
      </c>
      <c r="G219" s="753">
        <v>40</v>
      </c>
      <c r="H219" s="751">
        <v>15</v>
      </c>
      <c r="I219" s="751">
        <v>3</v>
      </c>
      <c r="J219" s="751">
        <v>1783</v>
      </c>
      <c r="K219" s="726">
        <v>2.46271</v>
      </c>
      <c r="L219" s="904" t="s">
        <v>447</v>
      </c>
      <c r="M219" s="905" t="s">
        <v>447</v>
      </c>
    </row>
    <row r="220" spans="1:13" s="2" customFormat="1" ht="18" customHeight="1">
      <c r="A220" s="960" t="s">
        <v>482</v>
      </c>
      <c r="B220" s="740">
        <v>728</v>
      </c>
      <c r="C220" s="740">
        <v>176</v>
      </c>
      <c r="D220" s="740">
        <v>238</v>
      </c>
      <c r="E220" s="740">
        <v>150</v>
      </c>
      <c r="F220" s="752">
        <v>87</v>
      </c>
      <c r="G220" s="753">
        <v>43</v>
      </c>
      <c r="H220" s="751">
        <v>22</v>
      </c>
      <c r="I220" s="751">
        <v>12</v>
      </c>
      <c r="J220" s="751">
        <v>1884</v>
      </c>
      <c r="K220" s="726">
        <v>2.5879099999999999</v>
      </c>
      <c r="L220" s="751">
        <v>24</v>
      </c>
      <c r="M220" s="752">
        <v>1058</v>
      </c>
    </row>
    <row r="221" spans="1:13" s="2" customFormat="1" ht="18" customHeight="1">
      <c r="A221" s="951" t="s">
        <v>481</v>
      </c>
      <c r="B221" s="740">
        <v>146</v>
      </c>
      <c r="C221" s="740">
        <v>40</v>
      </c>
      <c r="D221" s="740">
        <v>42</v>
      </c>
      <c r="E221" s="740">
        <v>27</v>
      </c>
      <c r="F221" s="741">
        <v>18</v>
      </c>
      <c r="G221" s="742">
        <v>12</v>
      </c>
      <c r="H221" s="740">
        <v>5</v>
      </c>
      <c r="I221" s="740">
        <v>2</v>
      </c>
      <c r="J221" s="740">
        <v>381</v>
      </c>
      <c r="K221" s="731">
        <v>2.6095899999999999</v>
      </c>
      <c r="L221" s="740">
        <v>2</v>
      </c>
      <c r="M221" s="741">
        <v>71</v>
      </c>
    </row>
    <row r="222" spans="1:13" s="2" customFormat="1" ht="18" customHeight="1">
      <c r="A222" s="951" t="s">
        <v>480</v>
      </c>
      <c r="B222" s="740">
        <v>593</v>
      </c>
      <c r="C222" s="740">
        <v>130</v>
      </c>
      <c r="D222" s="740">
        <v>178</v>
      </c>
      <c r="E222" s="740">
        <v>100</v>
      </c>
      <c r="F222" s="741">
        <v>97</v>
      </c>
      <c r="G222" s="742">
        <v>54</v>
      </c>
      <c r="H222" s="740">
        <v>22</v>
      </c>
      <c r="I222" s="740">
        <v>12</v>
      </c>
      <c r="J222" s="740">
        <v>1667</v>
      </c>
      <c r="K222" s="731">
        <v>2.8111299999999999</v>
      </c>
      <c r="L222" s="740">
        <v>10</v>
      </c>
      <c r="M222" s="741">
        <v>106</v>
      </c>
    </row>
    <row r="223" spans="1:13" s="2" customFormat="1" ht="18" customHeight="1">
      <c r="A223" s="951" t="s">
        <v>479</v>
      </c>
      <c r="B223" s="740">
        <v>272</v>
      </c>
      <c r="C223" s="740">
        <v>51</v>
      </c>
      <c r="D223" s="740">
        <v>77</v>
      </c>
      <c r="E223" s="740">
        <v>61</v>
      </c>
      <c r="F223" s="741">
        <v>42</v>
      </c>
      <c r="G223" s="742">
        <v>26</v>
      </c>
      <c r="H223" s="740">
        <v>8</v>
      </c>
      <c r="I223" s="740">
        <v>7</v>
      </c>
      <c r="J223" s="740">
        <v>784</v>
      </c>
      <c r="K223" s="731">
        <v>2.8823500000000002</v>
      </c>
      <c r="L223" s="740">
        <v>1</v>
      </c>
      <c r="M223" s="741">
        <v>31</v>
      </c>
    </row>
    <row r="224" spans="1:13" s="2" customFormat="1" ht="18" customHeight="1">
      <c r="A224" s="951" t="s">
        <v>478</v>
      </c>
      <c r="B224" s="740">
        <v>396</v>
      </c>
      <c r="C224" s="740">
        <v>133</v>
      </c>
      <c r="D224" s="740">
        <v>120</v>
      </c>
      <c r="E224" s="740">
        <v>68</v>
      </c>
      <c r="F224" s="741">
        <v>45</v>
      </c>
      <c r="G224" s="742">
        <v>16</v>
      </c>
      <c r="H224" s="740">
        <v>8</v>
      </c>
      <c r="I224" s="740">
        <v>6</v>
      </c>
      <c r="J224" s="740">
        <v>929</v>
      </c>
      <c r="K224" s="731">
        <v>2.3459599999999998</v>
      </c>
      <c r="L224" s="740" t="s">
        <v>447</v>
      </c>
      <c r="M224" s="741" t="s">
        <v>447</v>
      </c>
    </row>
    <row r="225" spans="1:13" s="2" customFormat="1" ht="18" customHeight="1">
      <c r="A225" s="960" t="s">
        <v>477</v>
      </c>
      <c r="B225" s="751">
        <v>558</v>
      </c>
      <c r="C225" s="751">
        <v>124</v>
      </c>
      <c r="D225" s="751">
        <v>163</v>
      </c>
      <c r="E225" s="751">
        <v>114</v>
      </c>
      <c r="F225" s="752">
        <v>78</v>
      </c>
      <c r="G225" s="753">
        <v>46</v>
      </c>
      <c r="H225" s="751">
        <v>21</v>
      </c>
      <c r="I225" s="751">
        <v>12</v>
      </c>
      <c r="J225" s="751">
        <v>1550</v>
      </c>
      <c r="K225" s="726">
        <v>2.7777799999999999</v>
      </c>
      <c r="L225" s="751">
        <v>11</v>
      </c>
      <c r="M225" s="752">
        <v>431</v>
      </c>
    </row>
    <row r="226" spans="1:13" s="2" customFormat="1" ht="18" customHeight="1">
      <c r="A226" s="951" t="s">
        <v>476</v>
      </c>
      <c r="B226" s="740">
        <v>212</v>
      </c>
      <c r="C226" s="740">
        <v>43</v>
      </c>
      <c r="D226" s="740">
        <v>70</v>
      </c>
      <c r="E226" s="740">
        <v>46</v>
      </c>
      <c r="F226" s="741">
        <v>32</v>
      </c>
      <c r="G226" s="742">
        <v>11</v>
      </c>
      <c r="H226" s="740">
        <v>7</v>
      </c>
      <c r="I226" s="740">
        <v>3</v>
      </c>
      <c r="J226" s="740">
        <v>569</v>
      </c>
      <c r="K226" s="731">
        <v>2.6839599999999999</v>
      </c>
      <c r="L226" s="740">
        <v>2</v>
      </c>
      <c r="M226" s="741">
        <v>34</v>
      </c>
    </row>
    <row r="227" spans="1:13" s="2" customFormat="1" ht="18" customHeight="1">
      <c r="A227" s="951" t="s">
        <v>475</v>
      </c>
      <c r="B227" s="740">
        <v>134</v>
      </c>
      <c r="C227" s="740">
        <v>30</v>
      </c>
      <c r="D227" s="740">
        <v>41</v>
      </c>
      <c r="E227" s="740">
        <v>26</v>
      </c>
      <c r="F227" s="741">
        <v>15</v>
      </c>
      <c r="G227" s="742">
        <v>13</v>
      </c>
      <c r="H227" s="740">
        <v>5</v>
      </c>
      <c r="I227" s="740">
        <v>4</v>
      </c>
      <c r="J227" s="740">
        <v>373</v>
      </c>
      <c r="K227" s="731">
        <v>2.7835800000000002</v>
      </c>
      <c r="L227" s="740" t="s">
        <v>447</v>
      </c>
      <c r="M227" s="741" t="s">
        <v>447</v>
      </c>
    </row>
    <row r="228" spans="1:13" s="2" customFormat="1" ht="18" customHeight="1">
      <c r="A228" s="951" t="s">
        <v>474</v>
      </c>
      <c r="B228" s="740">
        <v>189</v>
      </c>
      <c r="C228" s="740">
        <v>45</v>
      </c>
      <c r="D228" s="740">
        <v>60</v>
      </c>
      <c r="E228" s="740">
        <v>28</v>
      </c>
      <c r="F228" s="741">
        <v>27</v>
      </c>
      <c r="G228" s="742">
        <v>19</v>
      </c>
      <c r="H228" s="740">
        <v>8</v>
      </c>
      <c r="I228" s="740">
        <v>2</v>
      </c>
      <c r="J228" s="740">
        <v>514</v>
      </c>
      <c r="K228" s="731">
        <v>2.7195800000000001</v>
      </c>
      <c r="L228" s="740">
        <v>1</v>
      </c>
      <c r="M228" s="741">
        <v>9</v>
      </c>
    </row>
    <row r="229" spans="1:13" s="2" customFormat="1" ht="18" customHeight="1">
      <c r="A229" s="951" t="s">
        <v>473</v>
      </c>
      <c r="B229" s="740">
        <v>76</v>
      </c>
      <c r="C229" s="740">
        <v>31</v>
      </c>
      <c r="D229" s="740">
        <v>18</v>
      </c>
      <c r="E229" s="740">
        <v>15</v>
      </c>
      <c r="F229" s="741">
        <v>7</v>
      </c>
      <c r="G229" s="742">
        <v>3</v>
      </c>
      <c r="H229" s="740">
        <v>1</v>
      </c>
      <c r="I229" s="740">
        <v>1</v>
      </c>
      <c r="J229" s="740">
        <v>168</v>
      </c>
      <c r="K229" s="731">
        <v>2.2105299999999999</v>
      </c>
      <c r="L229" s="740" t="s">
        <v>447</v>
      </c>
      <c r="M229" s="741" t="s">
        <v>447</v>
      </c>
    </row>
    <row r="230" spans="1:13" s="2" customFormat="1" ht="18" customHeight="1">
      <c r="A230" s="964" t="s">
        <v>1702</v>
      </c>
      <c r="B230" s="740">
        <v>390</v>
      </c>
      <c r="C230" s="740">
        <v>84</v>
      </c>
      <c r="D230" s="740">
        <v>136</v>
      </c>
      <c r="E230" s="740">
        <v>79</v>
      </c>
      <c r="F230" s="741">
        <v>53</v>
      </c>
      <c r="G230" s="742">
        <v>22</v>
      </c>
      <c r="H230" s="740">
        <v>9</v>
      </c>
      <c r="I230" s="740">
        <v>7</v>
      </c>
      <c r="J230" s="740">
        <v>1018</v>
      </c>
      <c r="K230" s="731">
        <v>2.6102599999999998</v>
      </c>
      <c r="L230" s="740">
        <v>4</v>
      </c>
      <c r="M230" s="741">
        <v>128</v>
      </c>
    </row>
    <row r="231" spans="1:13" s="2" customFormat="1" ht="18" customHeight="1">
      <c r="A231" s="964" t="s">
        <v>1703</v>
      </c>
      <c r="B231" s="740">
        <v>1295</v>
      </c>
      <c r="C231" s="740">
        <v>339</v>
      </c>
      <c r="D231" s="740">
        <v>436</v>
      </c>
      <c r="E231" s="740">
        <v>233</v>
      </c>
      <c r="F231" s="741">
        <v>166</v>
      </c>
      <c r="G231" s="742">
        <v>76</v>
      </c>
      <c r="H231" s="740">
        <v>29</v>
      </c>
      <c r="I231" s="740">
        <v>16</v>
      </c>
      <c r="J231" s="740">
        <v>3244</v>
      </c>
      <c r="K231" s="731">
        <v>2.50502</v>
      </c>
      <c r="L231" s="740">
        <v>1</v>
      </c>
      <c r="M231" s="741">
        <v>4</v>
      </c>
    </row>
    <row r="232" spans="1:13" s="2" customFormat="1" ht="18" customHeight="1">
      <c r="A232" s="964" t="s">
        <v>1704</v>
      </c>
      <c r="B232" s="740">
        <v>367</v>
      </c>
      <c r="C232" s="740">
        <v>131</v>
      </c>
      <c r="D232" s="740">
        <v>105</v>
      </c>
      <c r="E232" s="740">
        <v>65</v>
      </c>
      <c r="F232" s="741">
        <v>46</v>
      </c>
      <c r="G232" s="742">
        <v>11</v>
      </c>
      <c r="H232" s="740">
        <v>7</v>
      </c>
      <c r="I232" s="740">
        <v>2</v>
      </c>
      <c r="J232" s="740">
        <v>831</v>
      </c>
      <c r="K232" s="731">
        <v>2.26431</v>
      </c>
      <c r="L232" s="740">
        <v>6</v>
      </c>
      <c r="M232" s="741">
        <v>295</v>
      </c>
    </row>
    <row r="233" spans="1:13" s="2" customFormat="1" ht="18" customHeight="1">
      <c r="A233" s="964" t="s">
        <v>1705</v>
      </c>
      <c r="B233" s="740">
        <v>378</v>
      </c>
      <c r="C233" s="740">
        <v>81</v>
      </c>
      <c r="D233" s="740">
        <v>121</v>
      </c>
      <c r="E233" s="740">
        <v>69</v>
      </c>
      <c r="F233" s="741">
        <v>57</v>
      </c>
      <c r="G233" s="742">
        <v>36</v>
      </c>
      <c r="H233" s="740">
        <v>8</v>
      </c>
      <c r="I233" s="740">
        <v>6</v>
      </c>
      <c r="J233" s="740">
        <v>1029</v>
      </c>
      <c r="K233" s="731">
        <v>2.7222200000000001</v>
      </c>
      <c r="L233" s="740" t="s">
        <v>447</v>
      </c>
      <c r="M233" s="741" t="s">
        <v>447</v>
      </c>
    </row>
    <row r="234" spans="1:13" s="2" customFormat="1" ht="18" customHeight="1">
      <c r="A234" s="964" t="s">
        <v>1706</v>
      </c>
      <c r="B234" s="740">
        <v>759</v>
      </c>
      <c r="C234" s="740">
        <v>138</v>
      </c>
      <c r="D234" s="740">
        <v>226</v>
      </c>
      <c r="E234" s="740">
        <v>146</v>
      </c>
      <c r="F234" s="741">
        <v>121</v>
      </c>
      <c r="G234" s="742">
        <v>79</v>
      </c>
      <c r="H234" s="740">
        <v>30</v>
      </c>
      <c r="I234" s="740">
        <v>19</v>
      </c>
      <c r="J234" s="740">
        <v>2229</v>
      </c>
      <c r="K234" s="731">
        <v>2.93676</v>
      </c>
      <c r="L234" s="740" t="s">
        <v>447</v>
      </c>
      <c r="M234" s="741" t="s">
        <v>447</v>
      </c>
    </row>
    <row r="235" spans="1:13" s="2" customFormat="1" ht="18" customHeight="1">
      <c r="A235" s="964" t="s">
        <v>1707</v>
      </c>
      <c r="B235" s="740">
        <v>555</v>
      </c>
      <c r="C235" s="740">
        <v>155</v>
      </c>
      <c r="D235" s="740">
        <v>180</v>
      </c>
      <c r="E235" s="740">
        <v>109</v>
      </c>
      <c r="F235" s="741">
        <v>58</v>
      </c>
      <c r="G235" s="742">
        <v>26</v>
      </c>
      <c r="H235" s="740">
        <v>11</v>
      </c>
      <c r="I235" s="740">
        <v>16</v>
      </c>
      <c r="J235" s="740">
        <v>1389</v>
      </c>
      <c r="K235" s="731">
        <v>2.5026999999999999</v>
      </c>
      <c r="L235" s="740" t="s">
        <v>447</v>
      </c>
      <c r="M235" s="741" t="s">
        <v>447</v>
      </c>
    </row>
    <row r="236" spans="1:13" s="2" customFormat="1" ht="18" customHeight="1">
      <c r="A236" s="951" t="s">
        <v>456</v>
      </c>
      <c r="B236" s="740">
        <v>3092</v>
      </c>
      <c r="C236" s="740">
        <v>1018</v>
      </c>
      <c r="D236" s="740">
        <v>880</v>
      </c>
      <c r="E236" s="740">
        <v>566</v>
      </c>
      <c r="F236" s="741">
        <v>388</v>
      </c>
      <c r="G236" s="742">
        <v>167</v>
      </c>
      <c r="H236" s="740">
        <v>43</v>
      </c>
      <c r="I236" s="740">
        <v>30</v>
      </c>
      <c r="J236" s="740">
        <v>7340</v>
      </c>
      <c r="K236" s="731">
        <v>2.3738700000000001</v>
      </c>
      <c r="L236" s="740">
        <v>9</v>
      </c>
      <c r="M236" s="741">
        <v>180</v>
      </c>
    </row>
    <row r="237" spans="1:13" s="2" customFormat="1" ht="18" customHeight="1">
      <c r="A237" s="951" t="s">
        <v>1227</v>
      </c>
      <c r="B237" s="740">
        <v>3196</v>
      </c>
      <c r="C237" s="740">
        <v>812</v>
      </c>
      <c r="D237" s="740">
        <v>925</v>
      </c>
      <c r="E237" s="740">
        <v>656</v>
      </c>
      <c r="F237" s="741">
        <v>455</v>
      </c>
      <c r="G237" s="742">
        <v>238</v>
      </c>
      <c r="H237" s="740">
        <v>85</v>
      </c>
      <c r="I237" s="740">
        <v>25</v>
      </c>
      <c r="J237" s="740">
        <v>8335</v>
      </c>
      <c r="K237" s="731">
        <v>2.6079500000000002</v>
      </c>
      <c r="L237" s="740">
        <v>11</v>
      </c>
      <c r="M237" s="741">
        <v>277</v>
      </c>
    </row>
    <row r="238" spans="1:13" s="2" customFormat="1" ht="18" customHeight="1">
      <c r="A238" s="951" t="s">
        <v>1228</v>
      </c>
      <c r="B238" s="740">
        <v>27</v>
      </c>
      <c r="C238" s="740">
        <v>9</v>
      </c>
      <c r="D238" s="740">
        <v>7</v>
      </c>
      <c r="E238" s="740">
        <v>8</v>
      </c>
      <c r="F238" s="741">
        <v>2</v>
      </c>
      <c r="G238" s="742" t="s">
        <v>447</v>
      </c>
      <c r="H238" s="740" t="s">
        <v>447</v>
      </c>
      <c r="I238" s="740">
        <v>1</v>
      </c>
      <c r="J238" s="740">
        <v>62</v>
      </c>
      <c r="K238" s="731">
        <v>2.2963</v>
      </c>
      <c r="L238" s="740" t="s">
        <v>447</v>
      </c>
      <c r="M238" s="741" t="s">
        <v>447</v>
      </c>
    </row>
    <row r="239" spans="1:13" s="2" customFormat="1" ht="18" customHeight="1">
      <c r="A239" s="951" t="s">
        <v>1229</v>
      </c>
      <c r="B239" s="740">
        <v>556</v>
      </c>
      <c r="C239" s="740">
        <v>114</v>
      </c>
      <c r="D239" s="740">
        <v>146</v>
      </c>
      <c r="E239" s="740">
        <v>105</v>
      </c>
      <c r="F239" s="741">
        <v>104</v>
      </c>
      <c r="G239" s="742">
        <v>47</v>
      </c>
      <c r="H239" s="740">
        <v>23</v>
      </c>
      <c r="I239" s="740">
        <v>17</v>
      </c>
      <c r="J239" s="740">
        <v>1638</v>
      </c>
      <c r="K239" s="731">
        <v>2.94604</v>
      </c>
      <c r="L239" s="740">
        <v>3</v>
      </c>
      <c r="M239" s="741">
        <v>38</v>
      </c>
    </row>
    <row r="240" spans="1:13" s="2" customFormat="1" ht="18" customHeight="1">
      <c r="A240" s="951" t="s">
        <v>1230</v>
      </c>
      <c r="B240" s="740">
        <v>624</v>
      </c>
      <c r="C240" s="740">
        <v>97</v>
      </c>
      <c r="D240" s="740">
        <v>185</v>
      </c>
      <c r="E240" s="740">
        <v>152</v>
      </c>
      <c r="F240" s="741">
        <v>103</v>
      </c>
      <c r="G240" s="742">
        <v>53</v>
      </c>
      <c r="H240" s="740">
        <v>20</v>
      </c>
      <c r="I240" s="740">
        <v>14</v>
      </c>
      <c r="J240" s="740">
        <v>1824</v>
      </c>
      <c r="K240" s="731">
        <v>2.9230800000000001</v>
      </c>
      <c r="L240" s="740" t="s">
        <v>447</v>
      </c>
      <c r="M240" s="741" t="s">
        <v>447</v>
      </c>
    </row>
    <row r="241" spans="1:14" s="2" customFormat="1" ht="18" customHeight="1">
      <c r="A241" s="951" t="s">
        <v>1231</v>
      </c>
      <c r="B241" s="740">
        <v>262</v>
      </c>
      <c r="C241" s="740">
        <v>42</v>
      </c>
      <c r="D241" s="740">
        <v>73</v>
      </c>
      <c r="E241" s="740">
        <v>66</v>
      </c>
      <c r="F241" s="741">
        <v>41</v>
      </c>
      <c r="G241" s="742">
        <v>19</v>
      </c>
      <c r="H241" s="740">
        <v>13</v>
      </c>
      <c r="I241" s="740">
        <v>8</v>
      </c>
      <c r="J241" s="740">
        <v>784</v>
      </c>
      <c r="K241" s="731">
        <v>2.9923700000000002</v>
      </c>
      <c r="L241" s="740">
        <v>3</v>
      </c>
      <c r="M241" s="741">
        <v>41</v>
      </c>
    </row>
    <row r="242" spans="1:14" s="2" customFormat="1" ht="18" customHeight="1">
      <c r="A242" s="951" t="s">
        <v>1232</v>
      </c>
      <c r="B242" s="740">
        <v>383</v>
      </c>
      <c r="C242" s="740">
        <v>65</v>
      </c>
      <c r="D242" s="740">
        <v>111</v>
      </c>
      <c r="E242" s="740">
        <v>77</v>
      </c>
      <c r="F242" s="741">
        <v>66</v>
      </c>
      <c r="G242" s="742">
        <v>33</v>
      </c>
      <c r="H242" s="740">
        <v>19</v>
      </c>
      <c r="I242" s="740">
        <v>12</v>
      </c>
      <c r="J242" s="740">
        <v>1153</v>
      </c>
      <c r="K242" s="731">
        <v>3.01044</v>
      </c>
      <c r="L242" s="740">
        <v>8</v>
      </c>
      <c r="M242" s="741">
        <v>166</v>
      </c>
    </row>
    <row r="243" spans="1:14" s="2" customFormat="1" ht="18" customHeight="1">
      <c r="A243" s="951" t="s">
        <v>1233</v>
      </c>
      <c r="B243" s="740">
        <v>221</v>
      </c>
      <c r="C243" s="740">
        <v>52</v>
      </c>
      <c r="D243" s="740">
        <v>82</v>
      </c>
      <c r="E243" s="740">
        <v>35</v>
      </c>
      <c r="F243" s="741">
        <v>26</v>
      </c>
      <c r="G243" s="742">
        <v>13</v>
      </c>
      <c r="H243" s="740">
        <v>8</v>
      </c>
      <c r="I243" s="740">
        <v>5</v>
      </c>
      <c r="J243" s="740">
        <v>577</v>
      </c>
      <c r="K243" s="731">
        <v>2.6108600000000002</v>
      </c>
      <c r="L243" s="740">
        <v>1</v>
      </c>
      <c r="M243" s="741">
        <v>4</v>
      </c>
    </row>
    <row r="244" spans="1:14" s="2" customFormat="1" ht="18" customHeight="1">
      <c r="A244" s="951" t="s">
        <v>207</v>
      </c>
      <c r="B244" s="740">
        <v>30</v>
      </c>
      <c r="C244" s="740">
        <v>9</v>
      </c>
      <c r="D244" s="740">
        <v>9</v>
      </c>
      <c r="E244" s="740">
        <v>8</v>
      </c>
      <c r="F244" s="741">
        <v>1</v>
      </c>
      <c r="G244" s="742">
        <v>1</v>
      </c>
      <c r="H244" s="740" t="s">
        <v>447</v>
      </c>
      <c r="I244" s="740">
        <v>2</v>
      </c>
      <c r="J244" s="740">
        <v>74</v>
      </c>
      <c r="K244" s="731">
        <v>2.4666700000000001</v>
      </c>
      <c r="L244" s="740" t="s">
        <v>447</v>
      </c>
      <c r="M244" s="741" t="s">
        <v>447</v>
      </c>
    </row>
    <row r="245" spans="1:14" s="2" customFormat="1" ht="18" customHeight="1">
      <c r="A245" s="951" t="s">
        <v>1234</v>
      </c>
      <c r="B245" s="740">
        <v>141</v>
      </c>
      <c r="C245" s="740">
        <v>28</v>
      </c>
      <c r="D245" s="740">
        <v>53</v>
      </c>
      <c r="E245" s="740">
        <v>23</v>
      </c>
      <c r="F245" s="741">
        <v>18</v>
      </c>
      <c r="G245" s="742">
        <v>6</v>
      </c>
      <c r="H245" s="740">
        <v>8</v>
      </c>
      <c r="I245" s="740">
        <v>5</v>
      </c>
      <c r="J245" s="740">
        <v>388</v>
      </c>
      <c r="K245" s="731">
        <v>2.75177</v>
      </c>
      <c r="L245" s="740" t="s">
        <v>447</v>
      </c>
      <c r="M245" s="741" t="s">
        <v>447</v>
      </c>
    </row>
    <row r="246" spans="1:14" s="160" customFormat="1" ht="18" customHeight="1">
      <c r="A246" s="951" t="s">
        <v>1148</v>
      </c>
      <c r="B246" s="740">
        <v>67</v>
      </c>
      <c r="C246" s="740">
        <v>9</v>
      </c>
      <c r="D246" s="740">
        <v>25</v>
      </c>
      <c r="E246" s="740">
        <v>12</v>
      </c>
      <c r="F246" s="741">
        <v>9</v>
      </c>
      <c r="G246" s="742">
        <v>2</v>
      </c>
      <c r="H246" s="740">
        <v>8</v>
      </c>
      <c r="I246" s="740">
        <v>2</v>
      </c>
      <c r="J246" s="740">
        <v>203</v>
      </c>
      <c r="K246" s="731">
        <v>3.0298500000000002</v>
      </c>
      <c r="L246" s="740" t="s">
        <v>447</v>
      </c>
      <c r="M246" s="741" t="s">
        <v>447</v>
      </c>
    </row>
    <row r="247" spans="1:14" s="160" customFormat="1" ht="18" customHeight="1" thickBot="1">
      <c r="A247" s="961" t="s">
        <v>1160</v>
      </c>
      <c r="B247" s="743">
        <v>56</v>
      </c>
      <c r="C247" s="743">
        <v>10</v>
      </c>
      <c r="D247" s="743">
        <v>19</v>
      </c>
      <c r="E247" s="743">
        <v>14</v>
      </c>
      <c r="F247" s="744">
        <v>5</v>
      </c>
      <c r="G247" s="745">
        <v>4</v>
      </c>
      <c r="H247" s="743">
        <v>4</v>
      </c>
      <c r="I247" s="743" t="s">
        <v>447</v>
      </c>
      <c r="J247" s="743">
        <v>154</v>
      </c>
      <c r="K247" s="737">
        <v>2.75</v>
      </c>
      <c r="L247" s="743">
        <v>2</v>
      </c>
      <c r="M247" s="744">
        <v>84</v>
      </c>
    </row>
    <row r="248" spans="1:14" ht="18" customHeight="1">
      <c r="A248" s="32"/>
      <c r="M248" s="39"/>
    </row>
    <row r="249" spans="1:14" ht="21" customHeight="1">
      <c r="A249" s="1690" t="s">
        <v>2174</v>
      </c>
      <c r="B249" s="1690"/>
      <c r="C249" s="1690"/>
      <c r="D249" s="1690"/>
      <c r="E249" s="1690"/>
      <c r="F249" s="1690"/>
      <c r="G249" s="1763" t="s">
        <v>2175</v>
      </c>
      <c r="H249" s="1763"/>
      <c r="I249" s="1763"/>
      <c r="J249" s="1763"/>
      <c r="K249" s="1763"/>
      <c r="L249" s="1763"/>
      <c r="M249" s="1763"/>
      <c r="N249" s="1763"/>
    </row>
    <row r="250" spans="1:14" s="1" customFormat="1" ht="15" customHeight="1" thickBot="1">
      <c r="A250" s="21"/>
      <c r="B250" s="21"/>
      <c r="C250" s="21"/>
      <c r="D250" s="21"/>
      <c r="E250" s="134"/>
      <c r="F250" s="21"/>
      <c r="G250" s="21"/>
      <c r="H250" s="21"/>
      <c r="I250" s="21"/>
      <c r="J250" s="135"/>
      <c r="K250" s="21"/>
      <c r="L250" s="1703"/>
      <c r="M250" s="1703"/>
    </row>
    <row r="251" spans="1:14" s="1" customFormat="1" ht="15" customHeight="1">
      <c r="A251" s="1676" t="s">
        <v>454</v>
      </c>
      <c r="B251" s="1730" t="s">
        <v>1219</v>
      </c>
      <c r="C251" s="1788"/>
      <c r="D251" s="1788"/>
      <c r="E251" s="1788"/>
      <c r="F251" s="1788"/>
      <c r="G251" s="1789" t="s">
        <v>1220</v>
      </c>
      <c r="H251" s="1790"/>
      <c r="I251" s="1790"/>
      <c r="J251" s="1790"/>
      <c r="K251" s="1791"/>
      <c r="L251" s="1729" t="s">
        <v>453</v>
      </c>
      <c r="M251" s="1730"/>
    </row>
    <row r="252" spans="1:14" s="1" customFormat="1" ht="15" customHeight="1">
      <c r="A252" s="1677"/>
      <c r="B252" s="1673" t="s">
        <v>452</v>
      </c>
      <c r="C252" s="1792"/>
      <c r="D252" s="1792"/>
      <c r="E252" s="1792"/>
      <c r="F252" s="1792"/>
      <c r="G252" s="1793" t="s">
        <v>1221</v>
      </c>
      <c r="H252" s="1794"/>
      <c r="I252" s="1795"/>
      <c r="J252" s="1672" t="s">
        <v>450</v>
      </c>
      <c r="K252" s="1787" t="s">
        <v>451</v>
      </c>
      <c r="L252" s="1672" t="s">
        <v>270</v>
      </c>
      <c r="M252" s="1673" t="s">
        <v>450</v>
      </c>
    </row>
    <row r="253" spans="1:14" s="1" customFormat="1" ht="15" customHeight="1">
      <c r="A253" s="1677"/>
      <c r="B253" s="459" t="s">
        <v>426</v>
      </c>
      <c r="C253" s="459" t="s">
        <v>449</v>
      </c>
      <c r="D253" s="459" t="s">
        <v>1222</v>
      </c>
      <c r="E253" s="459" t="s">
        <v>1223</v>
      </c>
      <c r="F253" s="457" t="s">
        <v>1224</v>
      </c>
      <c r="G253" s="458" t="s">
        <v>1225</v>
      </c>
      <c r="H253" s="459" t="s">
        <v>1226</v>
      </c>
      <c r="I253" s="459" t="s">
        <v>448</v>
      </c>
      <c r="J253" s="1672"/>
      <c r="K253" s="1787"/>
      <c r="L253" s="1672"/>
      <c r="M253" s="1673"/>
    </row>
    <row r="254" spans="1:14" s="2" customFormat="1" ht="18" customHeight="1">
      <c r="A254" s="951" t="s">
        <v>1235</v>
      </c>
      <c r="B254" s="740">
        <v>47</v>
      </c>
      <c r="C254" s="740">
        <v>2</v>
      </c>
      <c r="D254" s="740">
        <v>18</v>
      </c>
      <c r="E254" s="740">
        <v>18</v>
      </c>
      <c r="F254" s="741">
        <v>4</v>
      </c>
      <c r="G254" s="742">
        <v>1</v>
      </c>
      <c r="H254" s="740">
        <v>1</v>
      </c>
      <c r="I254" s="740">
        <v>3</v>
      </c>
      <c r="J254" s="740">
        <v>142</v>
      </c>
      <c r="K254" s="731">
        <v>3.02128</v>
      </c>
      <c r="L254" s="740" t="s">
        <v>447</v>
      </c>
      <c r="M254" s="741" t="s">
        <v>447</v>
      </c>
    </row>
    <row r="255" spans="1:14" s="2" customFormat="1" ht="18" customHeight="1">
      <c r="A255" s="951" t="s">
        <v>1236</v>
      </c>
      <c r="B255" s="740">
        <v>6</v>
      </c>
      <c r="C255" s="740">
        <v>2</v>
      </c>
      <c r="D255" s="740" t="s">
        <v>447</v>
      </c>
      <c r="E255" s="740">
        <v>2</v>
      </c>
      <c r="F255" s="741" t="s">
        <v>447</v>
      </c>
      <c r="G255" s="742">
        <v>1</v>
      </c>
      <c r="H255" s="740" t="s">
        <v>447</v>
      </c>
      <c r="I255" s="740">
        <v>1</v>
      </c>
      <c r="J255" s="740">
        <v>20</v>
      </c>
      <c r="K255" s="731">
        <v>3.3333300000000001</v>
      </c>
      <c r="L255" s="740" t="s">
        <v>447</v>
      </c>
      <c r="M255" s="741" t="s">
        <v>447</v>
      </c>
    </row>
    <row r="256" spans="1:14" s="2" customFormat="1" ht="18" customHeight="1">
      <c r="A256" s="951" t="s">
        <v>1237</v>
      </c>
      <c r="B256" s="740">
        <v>177</v>
      </c>
      <c r="C256" s="740">
        <v>40</v>
      </c>
      <c r="D256" s="740">
        <v>60</v>
      </c>
      <c r="E256" s="740">
        <v>33</v>
      </c>
      <c r="F256" s="741">
        <v>26</v>
      </c>
      <c r="G256" s="742">
        <v>9</v>
      </c>
      <c r="H256" s="740">
        <v>2</v>
      </c>
      <c r="I256" s="740">
        <v>7</v>
      </c>
      <c r="J256" s="740">
        <v>470</v>
      </c>
      <c r="K256" s="731">
        <v>2.65537</v>
      </c>
      <c r="L256" s="740">
        <v>8</v>
      </c>
      <c r="M256" s="741">
        <v>246</v>
      </c>
    </row>
    <row r="257" spans="1:13" s="2" customFormat="1" ht="18" customHeight="1">
      <c r="A257" s="951" t="s">
        <v>1238</v>
      </c>
      <c r="B257" s="740">
        <v>7</v>
      </c>
      <c r="C257" s="740" t="s">
        <v>447</v>
      </c>
      <c r="D257" s="740">
        <v>3</v>
      </c>
      <c r="E257" s="740">
        <v>2</v>
      </c>
      <c r="F257" s="741" t="s">
        <v>447</v>
      </c>
      <c r="G257" s="742">
        <v>1</v>
      </c>
      <c r="H257" s="740" t="s">
        <v>447</v>
      </c>
      <c r="I257" s="740">
        <v>1</v>
      </c>
      <c r="J257" s="740">
        <v>24</v>
      </c>
      <c r="K257" s="731">
        <v>3.4285700000000001</v>
      </c>
      <c r="L257" s="740" t="s">
        <v>447</v>
      </c>
      <c r="M257" s="741" t="s">
        <v>447</v>
      </c>
    </row>
    <row r="258" spans="1:13" s="2" customFormat="1" ht="18" customHeight="1">
      <c r="A258" s="951" t="s">
        <v>1239</v>
      </c>
      <c r="B258" s="740">
        <v>25</v>
      </c>
      <c r="C258" s="740">
        <v>5</v>
      </c>
      <c r="D258" s="740">
        <v>9</v>
      </c>
      <c r="E258" s="740">
        <v>2</v>
      </c>
      <c r="F258" s="741">
        <v>3</v>
      </c>
      <c r="G258" s="742">
        <v>3</v>
      </c>
      <c r="H258" s="740">
        <v>1</v>
      </c>
      <c r="I258" s="740">
        <v>2</v>
      </c>
      <c r="J258" s="740">
        <v>76</v>
      </c>
      <c r="K258" s="731">
        <v>3.04</v>
      </c>
      <c r="L258" s="740" t="s">
        <v>447</v>
      </c>
      <c r="M258" s="741" t="s">
        <v>447</v>
      </c>
    </row>
    <row r="259" spans="1:13" s="2" customFormat="1" ht="18" customHeight="1">
      <c r="A259" s="951" t="s">
        <v>1240</v>
      </c>
      <c r="B259" s="740">
        <v>73</v>
      </c>
      <c r="C259" s="740">
        <v>16</v>
      </c>
      <c r="D259" s="740">
        <v>29</v>
      </c>
      <c r="E259" s="740">
        <v>8</v>
      </c>
      <c r="F259" s="741">
        <v>9</v>
      </c>
      <c r="G259" s="742">
        <v>5</v>
      </c>
      <c r="H259" s="740">
        <v>2</v>
      </c>
      <c r="I259" s="740">
        <v>4</v>
      </c>
      <c r="J259" s="740">
        <v>204</v>
      </c>
      <c r="K259" s="731">
        <v>2.7945199999999999</v>
      </c>
      <c r="L259" s="740">
        <v>5</v>
      </c>
      <c r="M259" s="741">
        <v>40</v>
      </c>
    </row>
    <row r="260" spans="1:13" s="2" customFormat="1" ht="18" customHeight="1">
      <c r="A260" s="951" t="s">
        <v>1241</v>
      </c>
      <c r="B260" s="740">
        <v>56</v>
      </c>
      <c r="C260" s="740">
        <v>15</v>
      </c>
      <c r="D260" s="740">
        <v>19</v>
      </c>
      <c r="E260" s="740">
        <v>10</v>
      </c>
      <c r="F260" s="741">
        <v>6</v>
      </c>
      <c r="G260" s="742">
        <v>2</v>
      </c>
      <c r="H260" s="740" t="s">
        <v>447</v>
      </c>
      <c r="I260" s="740">
        <v>4</v>
      </c>
      <c r="J260" s="740">
        <v>148</v>
      </c>
      <c r="K260" s="731">
        <v>2.6428600000000002</v>
      </c>
      <c r="L260" s="740" t="s">
        <v>447</v>
      </c>
      <c r="M260" s="741" t="s">
        <v>447</v>
      </c>
    </row>
    <row r="261" spans="1:13" s="2" customFormat="1" ht="18" customHeight="1">
      <c r="A261" s="951" t="s">
        <v>1940</v>
      </c>
      <c r="B261" s="740">
        <v>35</v>
      </c>
      <c r="C261" s="740">
        <v>5</v>
      </c>
      <c r="D261" s="740">
        <v>9</v>
      </c>
      <c r="E261" s="740">
        <v>7</v>
      </c>
      <c r="F261" s="741">
        <v>4</v>
      </c>
      <c r="G261" s="742">
        <v>4</v>
      </c>
      <c r="H261" s="740">
        <v>3</v>
      </c>
      <c r="I261" s="740">
        <v>3</v>
      </c>
      <c r="J261" s="740">
        <v>121</v>
      </c>
      <c r="K261" s="731">
        <v>3.4571399999999999</v>
      </c>
      <c r="L261" s="740" t="s">
        <v>447</v>
      </c>
      <c r="M261" s="741" t="s">
        <v>447</v>
      </c>
    </row>
    <row r="262" spans="1:13" s="2" customFormat="1" ht="18" customHeight="1">
      <c r="A262" s="951" t="s">
        <v>1242</v>
      </c>
      <c r="B262" s="740">
        <v>39</v>
      </c>
      <c r="C262" s="740">
        <v>10</v>
      </c>
      <c r="D262" s="740">
        <v>13</v>
      </c>
      <c r="E262" s="740">
        <v>9</v>
      </c>
      <c r="F262" s="741">
        <v>3</v>
      </c>
      <c r="G262" s="742">
        <v>1</v>
      </c>
      <c r="H262" s="740">
        <v>1</v>
      </c>
      <c r="I262" s="740">
        <v>2</v>
      </c>
      <c r="J262" s="740">
        <v>103</v>
      </c>
      <c r="K262" s="731">
        <v>2.6410300000000002</v>
      </c>
      <c r="L262" s="740" t="s">
        <v>447</v>
      </c>
      <c r="M262" s="741" t="s">
        <v>447</v>
      </c>
    </row>
    <row r="263" spans="1:13" s="2" customFormat="1" ht="18" customHeight="1">
      <c r="A263" s="951" t="s">
        <v>1243</v>
      </c>
      <c r="B263" s="740">
        <v>28</v>
      </c>
      <c r="C263" s="740">
        <v>7</v>
      </c>
      <c r="D263" s="740">
        <v>9</v>
      </c>
      <c r="E263" s="740">
        <v>4</v>
      </c>
      <c r="F263" s="741">
        <v>2</v>
      </c>
      <c r="G263" s="742">
        <v>1</v>
      </c>
      <c r="H263" s="740">
        <v>2</v>
      </c>
      <c r="I263" s="740">
        <v>3</v>
      </c>
      <c r="J263" s="740">
        <v>85</v>
      </c>
      <c r="K263" s="731">
        <v>3.0357099999999999</v>
      </c>
      <c r="L263" s="740" t="s">
        <v>447</v>
      </c>
      <c r="M263" s="741" t="s">
        <v>447</v>
      </c>
    </row>
    <row r="264" spans="1:13" s="2" customFormat="1" ht="18" customHeight="1">
      <c r="A264" s="951" t="s">
        <v>1244</v>
      </c>
      <c r="B264" s="740">
        <v>50</v>
      </c>
      <c r="C264" s="740">
        <v>13</v>
      </c>
      <c r="D264" s="740">
        <v>13</v>
      </c>
      <c r="E264" s="740">
        <v>11</v>
      </c>
      <c r="F264" s="741">
        <v>7</v>
      </c>
      <c r="G264" s="742">
        <v>4</v>
      </c>
      <c r="H264" s="740">
        <v>2</v>
      </c>
      <c r="I264" s="740" t="s">
        <v>447</v>
      </c>
      <c r="J264" s="740">
        <v>132</v>
      </c>
      <c r="K264" s="731">
        <v>2.64</v>
      </c>
      <c r="L264" s="740">
        <v>1</v>
      </c>
      <c r="M264" s="741">
        <v>17</v>
      </c>
    </row>
    <row r="265" spans="1:13" s="2" customFormat="1" ht="18" customHeight="1">
      <c r="A265" s="951" t="s">
        <v>1245</v>
      </c>
      <c r="B265" s="740">
        <v>44</v>
      </c>
      <c r="C265" s="740">
        <v>10</v>
      </c>
      <c r="D265" s="740">
        <v>18</v>
      </c>
      <c r="E265" s="740">
        <v>7</v>
      </c>
      <c r="F265" s="741">
        <v>2</v>
      </c>
      <c r="G265" s="742">
        <v>2</v>
      </c>
      <c r="H265" s="740">
        <v>4</v>
      </c>
      <c r="I265" s="740">
        <v>1</v>
      </c>
      <c r="J265" s="740">
        <v>116</v>
      </c>
      <c r="K265" s="731">
        <v>2.6363599999999998</v>
      </c>
      <c r="L265" s="740" t="s">
        <v>447</v>
      </c>
      <c r="M265" s="741" t="s">
        <v>447</v>
      </c>
    </row>
    <row r="266" spans="1:13" s="2" customFormat="1" ht="18" customHeight="1">
      <c r="A266" s="951" t="s">
        <v>1246</v>
      </c>
      <c r="B266" s="740">
        <v>32</v>
      </c>
      <c r="C266" s="740">
        <v>5</v>
      </c>
      <c r="D266" s="740">
        <v>13</v>
      </c>
      <c r="E266" s="740">
        <v>5</v>
      </c>
      <c r="F266" s="741">
        <v>6</v>
      </c>
      <c r="G266" s="742" t="s">
        <v>447</v>
      </c>
      <c r="H266" s="740">
        <v>2</v>
      </c>
      <c r="I266" s="740">
        <v>1</v>
      </c>
      <c r="J266" s="740">
        <v>89</v>
      </c>
      <c r="K266" s="731">
        <v>2.78125</v>
      </c>
      <c r="L266" s="740" t="s">
        <v>447</v>
      </c>
      <c r="M266" s="741" t="s">
        <v>447</v>
      </c>
    </row>
    <row r="267" spans="1:13" s="2" customFormat="1" ht="18" customHeight="1">
      <c r="A267" s="951" t="s">
        <v>1247</v>
      </c>
      <c r="B267" s="740">
        <v>67</v>
      </c>
      <c r="C267" s="740">
        <v>15</v>
      </c>
      <c r="D267" s="740">
        <v>18</v>
      </c>
      <c r="E267" s="740">
        <v>13</v>
      </c>
      <c r="F267" s="741">
        <v>9</v>
      </c>
      <c r="G267" s="742">
        <v>3</v>
      </c>
      <c r="H267" s="740">
        <v>3</v>
      </c>
      <c r="I267" s="740">
        <v>6</v>
      </c>
      <c r="J267" s="740">
        <v>204</v>
      </c>
      <c r="K267" s="731">
        <v>3.0447799999999998</v>
      </c>
      <c r="L267" s="740" t="s">
        <v>447</v>
      </c>
      <c r="M267" s="741" t="s">
        <v>447</v>
      </c>
    </row>
    <row r="268" spans="1:13" s="2" customFormat="1" ht="18" customHeight="1">
      <c r="A268" s="951" t="s">
        <v>1248</v>
      </c>
      <c r="B268" s="740">
        <v>15</v>
      </c>
      <c r="C268" s="740">
        <v>7</v>
      </c>
      <c r="D268" s="740">
        <v>2</v>
      </c>
      <c r="E268" s="740">
        <v>5</v>
      </c>
      <c r="F268" s="741" t="s">
        <v>447</v>
      </c>
      <c r="G268" s="742">
        <v>1</v>
      </c>
      <c r="H268" s="740" t="s">
        <v>447</v>
      </c>
      <c r="I268" s="740" t="s">
        <v>447</v>
      </c>
      <c r="J268" s="740">
        <v>31</v>
      </c>
      <c r="K268" s="731">
        <v>2.0666699999999998</v>
      </c>
      <c r="L268" s="740" t="s">
        <v>447</v>
      </c>
      <c r="M268" s="741" t="s">
        <v>447</v>
      </c>
    </row>
    <row r="269" spans="1:13" s="2" customFormat="1" ht="18" customHeight="1">
      <c r="A269" s="951" t="s">
        <v>1249</v>
      </c>
      <c r="B269" s="740">
        <v>36</v>
      </c>
      <c r="C269" s="740">
        <v>13</v>
      </c>
      <c r="D269" s="740">
        <v>11</v>
      </c>
      <c r="E269" s="740">
        <v>2</v>
      </c>
      <c r="F269" s="741">
        <v>1</v>
      </c>
      <c r="G269" s="742">
        <v>5</v>
      </c>
      <c r="H269" s="740">
        <v>2</v>
      </c>
      <c r="I269" s="740">
        <v>2</v>
      </c>
      <c r="J269" s="740">
        <v>100</v>
      </c>
      <c r="K269" s="731">
        <v>2.7777799999999999</v>
      </c>
      <c r="L269" s="740" t="s">
        <v>447</v>
      </c>
      <c r="M269" s="741" t="s">
        <v>447</v>
      </c>
    </row>
    <row r="270" spans="1:13" s="2" customFormat="1" ht="18" customHeight="1">
      <c r="A270" s="951" t="s">
        <v>1250</v>
      </c>
      <c r="B270" s="740">
        <v>5</v>
      </c>
      <c r="C270" s="740">
        <v>1</v>
      </c>
      <c r="D270" s="740">
        <v>2</v>
      </c>
      <c r="E270" s="740" t="s">
        <v>447</v>
      </c>
      <c r="F270" s="741" t="s">
        <v>447</v>
      </c>
      <c r="G270" s="742">
        <v>2</v>
      </c>
      <c r="H270" s="740" t="s">
        <v>447</v>
      </c>
      <c r="I270" s="740" t="s">
        <v>447</v>
      </c>
      <c r="J270" s="740">
        <v>15</v>
      </c>
      <c r="K270" s="731">
        <v>3</v>
      </c>
      <c r="L270" s="740" t="s">
        <v>447</v>
      </c>
      <c r="M270" s="741" t="s">
        <v>447</v>
      </c>
    </row>
    <row r="271" spans="1:13" s="2" customFormat="1" ht="18" customHeight="1">
      <c r="A271" s="951" t="s">
        <v>1251</v>
      </c>
      <c r="B271" s="740">
        <v>21</v>
      </c>
      <c r="C271" s="740">
        <v>5</v>
      </c>
      <c r="D271" s="740">
        <v>10</v>
      </c>
      <c r="E271" s="740">
        <v>1</v>
      </c>
      <c r="F271" s="741">
        <v>1</v>
      </c>
      <c r="G271" s="742">
        <v>2</v>
      </c>
      <c r="H271" s="740">
        <v>1</v>
      </c>
      <c r="I271" s="740">
        <v>1</v>
      </c>
      <c r="J271" s="740">
        <v>55</v>
      </c>
      <c r="K271" s="731">
        <v>2.6190500000000001</v>
      </c>
      <c r="L271" s="740" t="s">
        <v>447</v>
      </c>
      <c r="M271" s="741" t="s">
        <v>447</v>
      </c>
    </row>
    <row r="272" spans="1:13" s="2" customFormat="1" ht="18" customHeight="1">
      <c r="A272" s="951" t="s">
        <v>455</v>
      </c>
      <c r="B272" s="740">
        <v>189</v>
      </c>
      <c r="C272" s="740">
        <v>90</v>
      </c>
      <c r="D272" s="740">
        <v>45</v>
      </c>
      <c r="E272" s="740">
        <v>18</v>
      </c>
      <c r="F272" s="741">
        <v>7</v>
      </c>
      <c r="G272" s="742">
        <v>14</v>
      </c>
      <c r="H272" s="740">
        <v>10</v>
      </c>
      <c r="I272" s="740">
        <v>5</v>
      </c>
      <c r="J272" s="740">
        <v>429</v>
      </c>
      <c r="K272" s="731">
        <v>2.2698399999999999</v>
      </c>
      <c r="L272" s="740" t="s">
        <v>447</v>
      </c>
      <c r="M272" s="741" t="s">
        <v>447</v>
      </c>
    </row>
    <row r="273" spans="1:13" s="2" customFormat="1" ht="18" customHeight="1">
      <c r="A273" s="951" t="s">
        <v>1252</v>
      </c>
      <c r="B273" s="740">
        <v>51</v>
      </c>
      <c r="C273" s="740">
        <v>21</v>
      </c>
      <c r="D273" s="740">
        <v>13</v>
      </c>
      <c r="E273" s="740">
        <v>9</v>
      </c>
      <c r="F273" s="741">
        <v>4</v>
      </c>
      <c r="G273" s="742">
        <v>1</v>
      </c>
      <c r="H273" s="740">
        <v>2</v>
      </c>
      <c r="I273" s="740">
        <v>1</v>
      </c>
      <c r="J273" s="740">
        <v>114</v>
      </c>
      <c r="K273" s="731">
        <v>2.23529</v>
      </c>
      <c r="L273" s="740" t="s">
        <v>447</v>
      </c>
      <c r="M273" s="752" t="s">
        <v>447</v>
      </c>
    </row>
    <row r="274" spans="1:13" s="2" customFormat="1" ht="18" customHeight="1">
      <c r="A274" s="951" t="s">
        <v>1253</v>
      </c>
      <c r="B274" s="740">
        <v>33</v>
      </c>
      <c r="C274" s="740">
        <v>6</v>
      </c>
      <c r="D274" s="740">
        <v>10</v>
      </c>
      <c r="E274" s="740">
        <v>9</v>
      </c>
      <c r="F274" s="741">
        <v>7</v>
      </c>
      <c r="G274" s="742">
        <v>1</v>
      </c>
      <c r="H274" s="740" t="s">
        <v>447</v>
      </c>
      <c r="I274" s="740" t="s">
        <v>447</v>
      </c>
      <c r="J274" s="740">
        <v>86</v>
      </c>
      <c r="K274" s="731">
        <v>2.6060599999999998</v>
      </c>
      <c r="L274" s="740">
        <v>1</v>
      </c>
      <c r="M274" s="741">
        <v>4</v>
      </c>
    </row>
    <row r="275" spans="1:13" s="2" customFormat="1" ht="18" customHeight="1">
      <c r="A275" s="951" t="s">
        <v>1939</v>
      </c>
      <c r="B275" s="740" t="s">
        <v>447</v>
      </c>
      <c r="C275" s="740" t="s">
        <v>447</v>
      </c>
      <c r="D275" s="740" t="s">
        <v>447</v>
      </c>
      <c r="E275" s="740" t="s">
        <v>447</v>
      </c>
      <c r="F275" s="741" t="s">
        <v>447</v>
      </c>
      <c r="G275" s="742" t="s">
        <v>447</v>
      </c>
      <c r="H275" s="740" t="s">
        <v>447</v>
      </c>
      <c r="I275" s="740" t="s">
        <v>447</v>
      </c>
      <c r="J275" s="740" t="s">
        <v>447</v>
      </c>
      <c r="K275" s="731" t="s">
        <v>447</v>
      </c>
      <c r="L275" s="740">
        <v>1</v>
      </c>
      <c r="M275" s="741">
        <v>17</v>
      </c>
    </row>
    <row r="276" spans="1:13" s="2" customFormat="1" ht="18" customHeight="1">
      <c r="A276" s="951" t="s">
        <v>1708</v>
      </c>
      <c r="B276" s="740">
        <v>201</v>
      </c>
      <c r="C276" s="740">
        <v>62</v>
      </c>
      <c r="D276" s="740">
        <v>60</v>
      </c>
      <c r="E276" s="740">
        <v>28</v>
      </c>
      <c r="F276" s="741">
        <v>22</v>
      </c>
      <c r="G276" s="742">
        <v>17</v>
      </c>
      <c r="H276" s="740">
        <v>9</v>
      </c>
      <c r="I276" s="740">
        <v>3</v>
      </c>
      <c r="J276" s="740">
        <v>515</v>
      </c>
      <c r="K276" s="731">
        <v>2.5621900000000002</v>
      </c>
      <c r="L276" s="740">
        <v>3</v>
      </c>
      <c r="M276" s="741">
        <v>66</v>
      </c>
    </row>
    <row r="277" spans="1:13" s="2" customFormat="1" ht="18" customHeight="1">
      <c r="A277" s="951" t="s">
        <v>1709</v>
      </c>
      <c r="B277" s="740">
        <v>134</v>
      </c>
      <c r="C277" s="740">
        <v>27</v>
      </c>
      <c r="D277" s="740">
        <v>42</v>
      </c>
      <c r="E277" s="740">
        <v>32</v>
      </c>
      <c r="F277" s="741">
        <v>13</v>
      </c>
      <c r="G277" s="742">
        <v>7</v>
      </c>
      <c r="H277" s="740">
        <v>2</v>
      </c>
      <c r="I277" s="740">
        <v>11</v>
      </c>
      <c r="J277" s="740">
        <v>392</v>
      </c>
      <c r="K277" s="731">
        <v>2.92537</v>
      </c>
      <c r="L277" s="740" t="s">
        <v>447</v>
      </c>
      <c r="M277" s="741" t="s">
        <v>447</v>
      </c>
    </row>
    <row r="278" spans="1:13" s="2" customFormat="1" ht="18" customHeight="1">
      <c r="A278" s="965" t="s">
        <v>1710</v>
      </c>
      <c r="B278" s="748">
        <v>73</v>
      </c>
      <c r="C278" s="748">
        <v>11</v>
      </c>
      <c r="D278" s="748">
        <v>29</v>
      </c>
      <c r="E278" s="748">
        <v>12</v>
      </c>
      <c r="F278" s="750">
        <v>11</v>
      </c>
      <c r="G278" s="754">
        <v>5</v>
      </c>
      <c r="H278" s="748">
        <v>2</v>
      </c>
      <c r="I278" s="748">
        <v>3</v>
      </c>
      <c r="J278" s="748">
        <v>209</v>
      </c>
      <c r="K278" s="755">
        <v>2.8630100000000001</v>
      </c>
      <c r="L278" s="748" t="s">
        <v>447</v>
      </c>
      <c r="M278" s="750" t="s">
        <v>447</v>
      </c>
    </row>
    <row r="279" spans="1:13" s="2" customFormat="1" ht="18" customHeight="1">
      <c r="A279" s="963" t="s">
        <v>1254</v>
      </c>
      <c r="B279" s="740">
        <v>999</v>
      </c>
      <c r="C279" s="740">
        <v>216</v>
      </c>
      <c r="D279" s="740">
        <v>304</v>
      </c>
      <c r="E279" s="740">
        <v>229</v>
      </c>
      <c r="F279" s="741">
        <v>145</v>
      </c>
      <c r="G279" s="742">
        <v>73</v>
      </c>
      <c r="H279" s="740">
        <v>44</v>
      </c>
      <c r="I279" s="740">
        <v>27</v>
      </c>
      <c r="J279" s="740">
        <v>2788</v>
      </c>
      <c r="K279" s="731">
        <v>2.80925</v>
      </c>
      <c r="L279" s="748">
        <v>0</v>
      </c>
      <c r="M279" s="741">
        <v>0</v>
      </c>
    </row>
    <row r="280" spans="1:13" s="2" customFormat="1" ht="18" customHeight="1">
      <c r="A280" s="963" t="s">
        <v>1255</v>
      </c>
      <c r="B280" s="740">
        <v>932</v>
      </c>
      <c r="C280" s="740">
        <v>212</v>
      </c>
      <c r="D280" s="740">
        <v>263</v>
      </c>
      <c r="E280" s="740">
        <v>188</v>
      </c>
      <c r="F280" s="741">
        <v>146</v>
      </c>
      <c r="G280" s="742">
        <v>57</v>
      </c>
      <c r="H280" s="740">
        <v>19</v>
      </c>
      <c r="I280" s="740">
        <v>8</v>
      </c>
      <c r="J280" s="740">
        <v>2471</v>
      </c>
      <c r="K280" s="731">
        <v>2.6237400000000002</v>
      </c>
      <c r="L280" s="740">
        <v>13</v>
      </c>
      <c r="M280" s="741">
        <v>126</v>
      </c>
    </row>
    <row r="281" spans="1:13" s="2" customFormat="1" ht="18" customHeight="1">
      <c r="A281" s="963" t="s">
        <v>1256</v>
      </c>
      <c r="B281" s="740">
        <v>699</v>
      </c>
      <c r="C281" s="740">
        <v>181</v>
      </c>
      <c r="D281" s="740">
        <v>234</v>
      </c>
      <c r="E281" s="740">
        <v>136</v>
      </c>
      <c r="F281" s="741">
        <v>89</v>
      </c>
      <c r="G281" s="742">
        <v>39</v>
      </c>
      <c r="H281" s="740">
        <v>14</v>
      </c>
      <c r="I281" s="740">
        <v>6</v>
      </c>
      <c r="J281" s="740">
        <v>1735</v>
      </c>
      <c r="K281" s="731">
        <v>2.4821200000000001</v>
      </c>
      <c r="L281" s="740">
        <v>3</v>
      </c>
      <c r="M281" s="741">
        <v>118</v>
      </c>
    </row>
    <row r="282" spans="1:13" s="2" customFormat="1" ht="18" customHeight="1">
      <c r="A282" s="963" t="s">
        <v>1257</v>
      </c>
      <c r="B282" s="740">
        <v>579</v>
      </c>
      <c r="C282" s="740">
        <v>104</v>
      </c>
      <c r="D282" s="740">
        <v>175</v>
      </c>
      <c r="E282" s="740">
        <v>105</v>
      </c>
      <c r="F282" s="741">
        <v>106</v>
      </c>
      <c r="G282" s="742">
        <v>58</v>
      </c>
      <c r="H282" s="740">
        <v>18</v>
      </c>
      <c r="I282" s="740">
        <v>13</v>
      </c>
      <c r="J282" s="740">
        <v>1692</v>
      </c>
      <c r="K282" s="731">
        <v>2.9222800000000002</v>
      </c>
      <c r="L282" s="740" t="s">
        <v>447</v>
      </c>
      <c r="M282" s="741" t="s">
        <v>447</v>
      </c>
    </row>
    <row r="283" spans="1:13" s="2" customFormat="1" ht="18" customHeight="1">
      <c r="A283" s="963" t="s">
        <v>1258</v>
      </c>
      <c r="B283" s="740">
        <v>589</v>
      </c>
      <c r="C283" s="740">
        <v>112</v>
      </c>
      <c r="D283" s="740">
        <v>182</v>
      </c>
      <c r="E283" s="740">
        <v>117</v>
      </c>
      <c r="F283" s="741">
        <v>79</v>
      </c>
      <c r="G283" s="742">
        <v>47</v>
      </c>
      <c r="H283" s="740">
        <v>30</v>
      </c>
      <c r="I283" s="740">
        <v>22</v>
      </c>
      <c r="J283" s="740">
        <v>1719</v>
      </c>
      <c r="K283" s="731">
        <v>2.9185099999999999</v>
      </c>
      <c r="L283" s="740" t="s">
        <v>447</v>
      </c>
      <c r="M283" s="741" t="s">
        <v>447</v>
      </c>
    </row>
    <row r="284" spans="1:13" s="2" customFormat="1" ht="18" customHeight="1">
      <c r="A284" s="963" t="s">
        <v>1259</v>
      </c>
      <c r="B284" s="740">
        <v>466</v>
      </c>
      <c r="C284" s="740">
        <v>137</v>
      </c>
      <c r="D284" s="740">
        <v>136</v>
      </c>
      <c r="E284" s="740">
        <v>92</v>
      </c>
      <c r="F284" s="741">
        <v>46</v>
      </c>
      <c r="G284" s="742">
        <v>34</v>
      </c>
      <c r="H284" s="740">
        <v>12</v>
      </c>
      <c r="I284" s="740">
        <v>9</v>
      </c>
      <c r="J284" s="740">
        <v>1178</v>
      </c>
      <c r="K284" s="731">
        <v>2.5278999999999998</v>
      </c>
      <c r="L284" s="740">
        <v>10</v>
      </c>
      <c r="M284" s="741">
        <v>321</v>
      </c>
    </row>
    <row r="285" spans="1:13" s="2" customFormat="1" ht="18" customHeight="1">
      <c r="A285" s="963" t="s">
        <v>172</v>
      </c>
      <c r="B285" s="740">
        <v>233</v>
      </c>
      <c r="C285" s="740">
        <v>54</v>
      </c>
      <c r="D285" s="740">
        <v>83</v>
      </c>
      <c r="E285" s="740">
        <v>45</v>
      </c>
      <c r="F285" s="741">
        <v>25</v>
      </c>
      <c r="G285" s="742">
        <v>13</v>
      </c>
      <c r="H285" s="740">
        <v>8</v>
      </c>
      <c r="I285" s="740">
        <v>5</v>
      </c>
      <c r="J285" s="740">
        <v>603</v>
      </c>
      <c r="K285" s="731">
        <v>2.5879799999999999</v>
      </c>
      <c r="L285" s="740">
        <v>1</v>
      </c>
      <c r="M285" s="741">
        <v>17</v>
      </c>
    </row>
    <row r="286" spans="1:13" s="2" customFormat="1" ht="18" customHeight="1">
      <c r="A286" s="963" t="s">
        <v>1260</v>
      </c>
      <c r="B286" s="740">
        <v>347</v>
      </c>
      <c r="C286" s="740">
        <v>75</v>
      </c>
      <c r="D286" s="740">
        <v>110</v>
      </c>
      <c r="E286" s="740">
        <v>68</v>
      </c>
      <c r="F286" s="741">
        <v>53</v>
      </c>
      <c r="G286" s="742">
        <v>21</v>
      </c>
      <c r="H286" s="740">
        <v>15</v>
      </c>
      <c r="I286" s="740">
        <v>5</v>
      </c>
      <c r="J286" s="740">
        <v>946</v>
      </c>
      <c r="K286" s="731">
        <v>2.7262200000000001</v>
      </c>
      <c r="L286" s="740">
        <v>4</v>
      </c>
      <c r="M286" s="741">
        <v>98</v>
      </c>
    </row>
    <row r="287" spans="1:13" s="2" customFormat="1" ht="18" customHeight="1">
      <c r="A287" s="963" t="s">
        <v>1261</v>
      </c>
      <c r="B287" s="740">
        <v>453</v>
      </c>
      <c r="C287" s="740">
        <v>83</v>
      </c>
      <c r="D287" s="740">
        <v>132</v>
      </c>
      <c r="E287" s="740">
        <v>92</v>
      </c>
      <c r="F287" s="741">
        <v>63</v>
      </c>
      <c r="G287" s="742">
        <v>31</v>
      </c>
      <c r="H287" s="740">
        <v>28</v>
      </c>
      <c r="I287" s="740">
        <v>24</v>
      </c>
      <c r="J287" s="740">
        <v>1379</v>
      </c>
      <c r="K287" s="731">
        <v>3.0441500000000001</v>
      </c>
      <c r="L287" s="740">
        <v>2</v>
      </c>
      <c r="M287" s="741">
        <v>32</v>
      </c>
    </row>
    <row r="288" spans="1:13" s="2" customFormat="1" ht="18" customHeight="1">
      <c r="A288" s="963" t="s">
        <v>1262</v>
      </c>
      <c r="B288" s="740">
        <v>1146</v>
      </c>
      <c r="C288" s="740">
        <v>213</v>
      </c>
      <c r="D288" s="740">
        <v>292</v>
      </c>
      <c r="E288" s="740">
        <v>242</v>
      </c>
      <c r="F288" s="741">
        <v>214</v>
      </c>
      <c r="G288" s="742">
        <v>115</v>
      </c>
      <c r="H288" s="740">
        <v>35</v>
      </c>
      <c r="I288" s="740">
        <v>35</v>
      </c>
      <c r="J288" s="740">
        <v>3419</v>
      </c>
      <c r="K288" s="731">
        <v>2.9834200000000002</v>
      </c>
      <c r="L288" s="740">
        <v>3</v>
      </c>
      <c r="M288" s="741">
        <v>81</v>
      </c>
    </row>
    <row r="289" spans="1:13" s="2" customFormat="1" ht="18" customHeight="1">
      <c r="A289" s="963" t="s">
        <v>1263</v>
      </c>
      <c r="B289" s="740">
        <v>875</v>
      </c>
      <c r="C289" s="740">
        <v>156</v>
      </c>
      <c r="D289" s="740">
        <v>238</v>
      </c>
      <c r="E289" s="740">
        <v>189</v>
      </c>
      <c r="F289" s="741">
        <v>154</v>
      </c>
      <c r="G289" s="742">
        <v>84</v>
      </c>
      <c r="H289" s="740">
        <v>31</v>
      </c>
      <c r="I289" s="740">
        <v>23</v>
      </c>
      <c r="J289" s="740">
        <v>2589</v>
      </c>
      <c r="K289" s="731">
        <v>2.95886</v>
      </c>
      <c r="L289" s="740">
        <v>1</v>
      </c>
      <c r="M289" s="741">
        <v>25</v>
      </c>
    </row>
    <row r="290" spans="1:13" s="2" customFormat="1" ht="18" customHeight="1">
      <c r="A290" s="963" t="s">
        <v>1264</v>
      </c>
      <c r="B290" s="740">
        <v>549</v>
      </c>
      <c r="C290" s="740">
        <v>81</v>
      </c>
      <c r="D290" s="740">
        <v>162</v>
      </c>
      <c r="E290" s="740">
        <v>139</v>
      </c>
      <c r="F290" s="741">
        <v>87</v>
      </c>
      <c r="G290" s="742">
        <v>51</v>
      </c>
      <c r="H290" s="740">
        <v>16</v>
      </c>
      <c r="I290" s="740">
        <v>13</v>
      </c>
      <c r="J290" s="740">
        <v>1617</v>
      </c>
      <c r="K290" s="731">
        <v>2.94536</v>
      </c>
      <c r="L290" s="740">
        <v>3</v>
      </c>
      <c r="M290" s="741">
        <v>116</v>
      </c>
    </row>
    <row r="291" spans="1:13" s="2" customFormat="1" ht="18" customHeight="1">
      <c r="A291" s="963" t="s">
        <v>1265</v>
      </c>
      <c r="B291" s="740">
        <v>875</v>
      </c>
      <c r="C291" s="740">
        <v>207</v>
      </c>
      <c r="D291" s="740">
        <v>285</v>
      </c>
      <c r="E291" s="740">
        <v>190</v>
      </c>
      <c r="F291" s="741">
        <v>111</v>
      </c>
      <c r="G291" s="742">
        <v>48</v>
      </c>
      <c r="H291" s="740">
        <v>23</v>
      </c>
      <c r="I291" s="740">
        <v>11</v>
      </c>
      <c r="J291" s="740">
        <v>2250</v>
      </c>
      <c r="K291" s="731">
        <v>2.5714299999999999</v>
      </c>
      <c r="L291" s="740">
        <v>2</v>
      </c>
      <c r="M291" s="741">
        <v>35</v>
      </c>
    </row>
    <row r="292" spans="1:13" s="2" customFormat="1" ht="18" customHeight="1">
      <c r="A292" s="963" t="s">
        <v>1266</v>
      </c>
      <c r="B292" s="740">
        <v>683</v>
      </c>
      <c r="C292" s="740">
        <v>110</v>
      </c>
      <c r="D292" s="740">
        <v>196</v>
      </c>
      <c r="E292" s="740">
        <v>152</v>
      </c>
      <c r="F292" s="741">
        <v>141</v>
      </c>
      <c r="G292" s="742">
        <v>63</v>
      </c>
      <c r="H292" s="740">
        <v>16</v>
      </c>
      <c r="I292" s="740">
        <v>5</v>
      </c>
      <c r="J292" s="740">
        <v>1969</v>
      </c>
      <c r="K292" s="731">
        <v>2.88287</v>
      </c>
      <c r="L292" s="740">
        <v>5</v>
      </c>
      <c r="M292" s="741">
        <v>136</v>
      </c>
    </row>
    <row r="293" spans="1:13" s="2" customFormat="1" ht="18" customHeight="1">
      <c r="A293" s="963" t="s">
        <v>1267</v>
      </c>
      <c r="B293" s="740">
        <v>603</v>
      </c>
      <c r="C293" s="740">
        <v>133</v>
      </c>
      <c r="D293" s="740">
        <v>167</v>
      </c>
      <c r="E293" s="740">
        <v>111</v>
      </c>
      <c r="F293" s="741">
        <v>100</v>
      </c>
      <c r="G293" s="742">
        <v>51</v>
      </c>
      <c r="H293" s="740">
        <v>24</v>
      </c>
      <c r="I293" s="740">
        <v>17</v>
      </c>
      <c r="J293" s="740">
        <v>1727</v>
      </c>
      <c r="K293" s="731">
        <v>2.8640099999999999</v>
      </c>
      <c r="L293" s="740">
        <v>3</v>
      </c>
      <c r="M293" s="741">
        <v>89</v>
      </c>
    </row>
    <row r="294" spans="1:13" s="2" customFormat="1" ht="18" customHeight="1">
      <c r="A294" s="963" t="s">
        <v>1268</v>
      </c>
      <c r="B294" s="740">
        <v>411</v>
      </c>
      <c r="C294" s="740">
        <v>99</v>
      </c>
      <c r="D294" s="740">
        <v>115</v>
      </c>
      <c r="E294" s="740">
        <v>80</v>
      </c>
      <c r="F294" s="741">
        <v>52</v>
      </c>
      <c r="G294" s="742">
        <v>32</v>
      </c>
      <c r="H294" s="740">
        <v>18</v>
      </c>
      <c r="I294" s="740">
        <v>15</v>
      </c>
      <c r="J294" s="740">
        <v>1155</v>
      </c>
      <c r="K294" s="731">
        <v>2.8102200000000002</v>
      </c>
      <c r="L294" s="740">
        <v>1</v>
      </c>
      <c r="M294" s="741">
        <v>8</v>
      </c>
    </row>
    <row r="295" spans="1:13" s="1" customFormat="1" ht="18" customHeight="1" thickBot="1">
      <c r="A295" s="966" t="s">
        <v>679</v>
      </c>
      <c r="B295" s="756">
        <v>72</v>
      </c>
      <c r="C295" s="756">
        <v>17</v>
      </c>
      <c r="D295" s="756">
        <v>28</v>
      </c>
      <c r="E295" s="743">
        <v>10</v>
      </c>
      <c r="F295" s="757">
        <v>8</v>
      </c>
      <c r="G295" s="745">
        <v>5</v>
      </c>
      <c r="H295" s="743">
        <v>4</v>
      </c>
      <c r="I295" s="756" t="s">
        <v>447</v>
      </c>
      <c r="J295" s="743">
        <v>184</v>
      </c>
      <c r="K295" s="737">
        <v>2.5555599999999998</v>
      </c>
      <c r="L295" s="756" t="s">
        <v>447</v>
      </c>
      <c r="M295" s="744" t="s">
        <v>447</v>
      </c>
    </row>
    <row r="296" spans="1:13" s="1" customFormat="1" ht="13.5" customHeight="1">
      <c r="A296" s="171" t="s">
        <v>1977</v>
      </c>
      <c r="B296" s="171"/>
      <c r="C296" s="171"/>
      <c r="D296" s="171"/>
      <c r="E296" s="171"/>
      <c r="F296" s="171"/>
      <c r="G296" s="57"/>
      <c r="H296" s="171"/>
      <c r="I296" s="171"/>
      <c r="J296" s="171"/>
      <c r="K296" s="171"/>
      <c r="L296" s="171"/>
      <c r="M296" s="171"/>
    </row>
    <row r="297" spans="1:13" s="1" customFormat="1" ht="13.5" customHeight="1">
      <c r="A297" s="171" t="s">
        <v>1934</v>
      </c>
      <c r="G297" s="2"/>
    </row>
    <row r="298" spans="1:13" s="1" customFormat="1" ht="13.5" customHeight="1">
      <c r="A298" s="171" t="s">
        <v>1935</v>
      </c>
      <c r="G298" s="2"/>
    </row>
    <row r="299" spans="1:13" s="1" customFormat="1" ht="12">
      <c r="G299" s="2"/>
    </row>
    <row r="300" spans="1:13" s="1" customFormat="1" ht="12">
      <c r="G300" s="2"/>
    </row>
  </sheetData>
  <mergeCells count="77">
    <mergeCell ref="L250:M250"/>
    <mergeCell ref="A251:A253"/>
    <mergeCell ref="L251:M251"/>
    <mergeCell ref="J252:J253"/>
    <mergeCell ref="K252:K253"/>
    <mergeCell ref="L252:L253"/>
    <mergeCell ref="M252:M253"/>
    <mergeCell ref="B252:F252"/>
    <mergeCell ref="G252:I252"/>
    <mergeCell ref="B251:F251"/>
    <mergeCell ref="G251:K251"/>
    <mergeCell ref="L150:M150"/>
    <mergeCell ref="A151:A153"/>
    <mergeCell ref="L151:M151"/>
    <mergeCell ref="J152:J153"/>
    <mergeCell ref="K152:K153"/>
    <mergeCell ref="L152:L153"/>
    <mergeCell ref="M152:M153"/>
    <mergeCell ref="B152:F152"/>
    <mergeCell ref="G152:I152"/>
    <mergeCell ref="B151:F151"/>
    <mergeCell ref="G151:K151"/>
    <mergeCell ref="L52:M52"/>
    <mergeCell ref="A53:A55"/>
    <mergeCell ref="L53:M53"/>
    <mergeCell ref="J54:J55"/>
    <mergeCell ref="K54:K55"/>
    <mergeCell ref="L54:L55"/>
    <mergeCell ref="M54:M55"/>
    <mergeCell ref="B54:F54"/>
    <mergeCell ref="G54:I54"/>
    <mergeCell ref="B53:F53"/>
    <mergeCell ref="G53:K53"/>
    <mergeCell ref="A2:F2"/>
    <mergeCell ref="A51:F51"/>
    <mergeCell ref="A4:A6"/>
    <mergeCell ref="L4:M4"/>
    <mergeCell ref="J5:J6"/>
    <mergeCell ref="K5:K6"/>
    <mergeCell ref="L5:L6"/>
    <mergeCell ref="M5:M6"/>
    <mergeCell ref="B4:F4"/>
    <mergeCell ref="G4:K4"/>
    <mergeCell ref="B5:F5"/>
    <mergeCell ref="G5:I5"/>
    <mergeCell ref="G2:N2"/>
    <mergeCell ref="G51:N51"/>
    <mergeCell ref="A100:F100"/>
    <mergeCell ref="A149:F149"/>
    <mergeCell ref="L101:M101"/>
    <mergeCell ref="A102:A104"/>
    <mergeCell ref="L102:M102"/>
    <mergeCell ref="J103:J104"/>
    <mergeCell ref="K103:K104"/>
    <mergeCell ref="L103:L104"/>
    <mergeCell ref="M103:M104"/>
    <mergeCell ref="B102:F102"/>
    <mergeCell ref="G102:K102"/>
    <mergeCell ref="B103:F103"/>
    <mergeCell ref="G103:I103"/>
    <mergeCell ref="G100:N100"/>
    <mergeCell ref="G149:N149"/>
    <mergeCell ref="G199:N199"/>
    <mergeCell ref="G249:N249"/>
    <mergeCell ref="A199:F199"/>
    <mergeCell ref="A249:F249"/>
    <mergeCell ref="L200:M200"/>
    <mergeCell ref="A201:A203"/>
    <mergeCell ref="L201:M201"/>
    <mergeCell ref="J202:J203"/>
    <mergeCell ref="K202:K203"/>
    <mergeCell ref="L202:L203"/>
    <mergeCell ref="M202:M203"/>
    <mergeCell ref="B201:F201"/>
    <mergeCell ref="G201:K201"/>
    <mergeCell ref="B202:F202"/>
    <mergeCell ref="G202:I202"/>
  </mergeCells>
  <phoneticPr fontId="7"/>
  <printOptions horizontalCentered="1"/>
  <pageMargins left="0.78740157480314965" right="0.78740157480314965" top="0.78740157480314965" bottom="0.78740157480314965" header="0.59055118110236227" footer="0.59055118110236227"/>
  <pageSetup paperSize="9"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3"/>
  <sheetViews>
    <sheetView showGridLines="0" zoomScale="85" zoomScaleNormal="85" workbookViewId="0">
      <selection activeCell="J24" sqref="J24"/>
    </sheetView>
  </sheetViews>
  <sheetFormatPr defaultColWidth="9" defaultRowHeight="13.5"/>
  <cols>
    <col min="1" max="1" width="14.375" style="16" customWidth="1"/>
    <col min="2" max="7" width="12.875" style="16" customWidth="1"/>
    <col min="8" max="10" width="15.375" style="16" customWidth="1"/>
    <col min="11" max="13" width="14.875" style="16" customWidth="1"/>
    <col min="14" max="14" width="0.375" style="197" customWidth="1"/>
    <col min="15" max="16384" width="9" style="16"/>
  </cols>
  <sheetData>
    <row r="1" spans="1:14" ht="30" customHeight="1"/>
    <row r="2" spans="1:14" ht="22.5" customHeight="1">
      <c r="A2" s="1649" t="s">
        <v>1869</v>
      </c>
      <c r="B2" s="1649"/>
      <c r="C2" s="1649"/>
      <c r="D2" s="1649"/>
      <c r="E2" s="1649"/>
      <c r="F2" s="1649"/>
      <c r="G2" s="1649"/>
      <c r="H2" s="1648" t="s">
        <v>2112</v>
      </c>
      <c r="I2" s="1648"/>
      <c r="J2" s="1648"/>
      <c r="K2" s="1648"/>
      <c r="L2" s="1648"/>
      <c r="M2" s="1648"/>
      <c r="N2" s="1648"/>
    </row>
    <row r="3" spans="1:14" s="18" customFormat="1" ht="13.5" customHeight="1" thickBot="1">
      <c r="A3" s="151"/>
      <c r="B3" s="151"/>
      <c r="C3" s="151"/>
      <c r="D3" s="151"/>
      <c r="E3" s="151"/>
      <c r="F3" s="151"/>
      <c r="G3" s="151"/>
      <c r="H3" s="151"/>
      <c r="I3" s="151"/>
      <c r="J3" s="151"/>
      <c r="K3" s="151"/>
      <c r="L3" s="151"/>
      <c r="M3" s="151"/>
      <c r="N3" s="198"/>
    </row>
    <row r="4" spans="1:14" s="17" customFormat="1" ht="18" customHeight="1">
      <c r="A4" s="1650" t="s">
        <v>60</v>
      </c>
      <c r="B4" s="1652" t="s">
        <v>1296</v>
      </c>
      <c r="C4" s="1653"/>
      <c r="D4" s="1654"/>
      <c r="E4" s="1652" t="s">
        <v>1297</v>
      </c>
      <c r="F4" s="1653"/>
      <c r="G4" s="1653"/>
      <c r="H4" s="1653" t="s">
        <v>1298</v>
      </c>
      <c r="I4" s="1653"/>
      <c r="J4" s="1654"/>
      <c r="K4" s="1644" t="s">
        <v>59</v>
      </c>
      <c r="L4" s="1644" t="s">
        <v>58</v>
      </c>
      <c r="M4" s="1646" t="s">
        <v>57</v>
      </c>
      <c r="N4" s="5"/>
    </row>
    <row r="5" spans="1:14" s="17" customFormat="1" ht="18" customHeight="1">
      <c r="A5" s="1651"/>
      <c r="B5" s="1078" t="s">
        <v>56</v>
      </c>
      <c r="C5" s="1079" t="s">
        <v>5</v>
      </c>
      <c r="D5" s="1080" t="s">
        <v>6</v>
      </c>
      <c r="E5" s="1078" t="s">
        <v>56</v>
      </c>
      <c r="F5" s="1079" t="s">
        <v>5</v>
      </c>
      <c r="G5" s="1096" t="s">
        <v>6</v>
      </c>
      <c r="H5" s="1103" t="s">
        <v>56</v>
      </c>
      <c r="I5" s="1079" t="s">
        <v>5</v>
      </c>
      <c r="J5" s="1080" t="s">
        <v>6</v>
      </c>
      <c r="K5" s="1645"/>
      <c r="L5" s="1645"/>
      <c r="M5" s="1647"/>
      <c r="N5" s="5"/>
    </row>
    <row r="6" spans="1:14" s="17" customFormat="1" ht="18" customHeight="1">
      <c r="A6" s="932" t="s">
        <v>2062</v>
      </c>
      <c r="B6" s="1081">
        <v>1695</v>
      </c>
      <c r="C6" s="1082">
        <v>866</v>
      </c>
      <c r="D6" s="1083">
        <v>829</v>
      </c>
      <c r="E6" s="1081">
        <v>2605</v>
      </c>
      <c r="F6" s="1082">
        <v>1275</v>
      </c>
      <c r="G6" s="1097">
        <v>1330</v>
      </c>
      <c r="H6" s="1104">
        <v>-910</v>
      </c>
      <c r="I6" s="212">
        <v>-409</v>
      </c>
      <c r="J6" s="1105">
        <v>-501</v>
      </c>
      <c r="K6" s="357">
        <v>939</v>
      </c>
      <c r="L6" s="357">
        <v>373</v>
      </c>
      <c r="M6" s="358">
        <v>20</v>
      </c>
      <c r="N6" s="5"/>
    </row>
    <row r="7" spans="1:14" s="17" customFormat="1" ht="18" customHeight="1">
      <c r="A7" s="934" t="s">
        <v>2113</v>
      </c>
      <c r="B7" s="1081">
        <v>1651</v>
      </c>
      <c r="C7" s="1082">
        <v>875</v>
      </c>
      <c r="D7" s="1083">
        <v>776</v>
      </c>
      <c r="E7" s="1081">
        <v>2653</v>
      </c>
      <c r="F7" s="1082">
        <v>1285</v>
      </c>
      <c r="G7" s="1098">
        <v>1368</v>
      </c>
      <c r="H7" s="1506">
        <v>-1002</v>
      </c>
      <c r="I7" s="1438">
        <v>-410</v>
      </c>
      <c r="J7" s="1105">
        <v>-592</v>
      </c>
      <c r="K7" s="356">
        <v>996</v>
      </c>
      <c r="L7" s="356">
        <v>360</v>
      </c>
      <c r="M7" s="211">
        <v>30</v>
      </c>
      <c r="N7" s="5"/>
    </row>
    <row r="8" spans="1:14" s="17" customFormat="1" ht="18" customHeight="1">
      <c r="A8" s="934" t="s">
        <v>27</v>
      </c>
      <c r="B8" s="1081">
        <v>1576</v>
      </c>
      <c r="C8" s="1082">
        <v>784</v>
      </c>
      <c r="D8" s="1083">
        <v>792</v>
      </c>
      <c r="E8" s="1081">
        <v>3007</v>
      </c>
      <c r="F8" s="1082">
        <v>1462</v>
      </c>
      <c r="G8" s="1098">
        <v>1545</v>
      </c>
      <c r="H8" s="1506">
        <v>-1431</v>
      </c>
      <c r="I8" s="1438">
        <v>-678</v>
      </c>
      <c r="J8" s="1105">
        <v>-753</v>
      </c>
      <c r="K8" s="356">
        <v>980</v>
      </c>
      <c r="L8" s="356">
        <v>301</v>
      </c>
      <c r="M8" s="211">
        <v>30</v>
      </c>
      <c r="N8" s="5"/>
    </row>
    <row r="9" spans="1:14" s="17" customFormat="1" ht="18" customHeight="1">
      <c r="A9" s="934" t="s">
        <v>28</v>
      </c>
      <c r="B9" s="1084">
        <v>1492</v>
      </c>
      <c r="C9" s="1085">
        <v>753</v>
      </c>
      <c r="D9" s="1086">
        <v>739</v>
      </c>
      <c r="E9" s="1084">
        <v>3020</v>
      </c>
      <c r="F9" s="1085">
        <v>1465</v>
      </c>
      <c r="G9" s="1099">
        <v>1555</v>
      </c>
      <c r="H9" s="1506">
        <v>-1528</v>
      </c>
      <c r="I9" s="1106">
        <v>-712</v>
      </c>
      <c r="J9" s="1107">
        <v>-816</v>
      </c>
      <c r="K9" s="1030">
        <v>827</v>
      </c>
      <c r="L9" s="1030">
        <v>359</v>
      </c>
      <c r="M9" s="1031">
        <v>31</v>
      </c>
      <c r="N9" s="5"/>
    </row>
    <row r="10" spans="1:14" s="17" customFormat="1" ht="18" customHeight="1">
      <c r="A10" s="1443" t="s">
        <v>29</v>
      </c>
      <c r="B10" s="1087">
        <v>1414</v>
      </c>
      <c r="C10" s="1088">
        <v>721</v>
      </c>
      <c r="D10" s="1089">
        <v>693</v>
      </c>
      <c r="E10" s="1087">
        <v>3019</v>
      </c>
      <c r="F10" s="1088">
        <v>1480</v>
      </c>
      <c r="G10" s="1100">
        <v>1539</v>
      </c>
      <c r="H10" s="1507">
        <v>-1605</v>
      </c>
      <c r="I10" s="1108">
        <v>-759</v>
      </c>
      <c r="J10" s="1109">
        <v>-846</v>
      </c>
      <c r="K10" s="1032">
        <v>817</v>
      </c>
      <c r="L10" s="1032">
        <v>345</v>
      </c>
      <c r="M10" s="1033">
        <v>26</v>
      </c>
      <c r="N10" s="5"/>
    </row>
    <row r="11" spans="1:14" s="17" customFormat="1" ht="18" customHeight="1">
      <c r="A11" s="216" t="s">
        <v>2063</v>
      </c>
      <c r="B11" s="1090">
        <v>116</v>
      </c>
      <c r="C11" s="1091">
        <v>66</v>
      </c>
      <c r="D11" s="1092">
        <v>50</v>
      </c>
      <c r="E11" s="1090">
        <v>317</v>
      </c>
      <c r="F11" s="1091">
        <v>159</v>
      </c>
      <c r="G11" s="1101">
        <v>158</v>
      </c>
      <c r="H11" s="1110">
        <v>-201</v>
      </c>
      <c r="I11" s="1111">
        <v>-93</v>
      </c>
      <c r="J11" s="1112">
        <v>-108</v>
      </c>
      <c r="K11" s="359">
        <v>84</v>
      </c>
      <c r="L11" s="359">
        <v>29</v>
      </c>
      <c r="M11" s="360">
        <v>2</v>
      </c>
      <c r="N11" s="5"/>
    </row>
    <row r="12" spans="1:14" s="17" customFormat="1" ht="18" customHeight="1">
      <c r="A12" s="222" t="s">
        <v>1758</v>
      </c>
      <c r="B12" s="1434">
        <v>101</v>
      </c>
      <c r="C12" s="1435">
        <v>52</v>
      </c>
      <c r="D12" s="1436">
        <v>49</v>
      </c>
      <c r="E12" s="1434">
        <v>265</v>
      </c>
      <c r="F12" s="1435">
        <v>131</v>
      </c>
      <c r="G12" s="1440">
        <v>134</v>
      </c>
      <c r="H12" s="1437">
        <v>-164</v>
      </c>
      <c r="I12" s="1438">
        <v>-79</v>
      </c>
      <c r="J12" s="1439">
        <v>-85</v>
      </c>
      <c r="K12" s="1441">
        <v>54</v>
      </c>
      <c r="L12" s="1441">
        <v>25</v>
      </c>
      <c r="M12" s="211">
        <v>2</v>
      </c>
      <c r="N12" s="5"/>
    </row>
    <row r="13" spans="1:14" s="17" customFormat="1" ht="18" customHeight="1">
      <c r="A13" s="906" t="s">
        <v>1759</v>
      </c>
      <c r="B13" s="1434">
        <v>89</v>
      </c>
      <c r="C13" s="1435">
        <v>45</v>
      </c>
      <c r="D13" s="1436">
        <v>44</v>
      </c>
      <c r="E13" s="1434">
        <v>239</v>
      </c>
      <c r="F13" s="1435">
        <v>122</v>
      </c>
      <c r="G13" s="1440">
        <v>117</v>
      </c>
      <c r="H13" s="1437">
        <v>-150</v>
      </c>
      <c r="I13" s="1438">
        <v>-77</v>
      </c>
      <c r="J13" s="1439">
        <v>-73</v>
      </c>
      <c r="K13" s="1441">
        <v>97</v>
      </c>
      <c r="L13" s="1441">
        <v>43</v>
      </c>
      <c r="M13" s="211">
        <v>4</v>
      </c>
      <c r="N13" s="5"/>
    </row>
    <row r="14" spans="1:14" s="17" customFormat="1" ht="18" customHeight="1">
      <c r="A14" s="906" t="s">
        <v>1760</v>
      </c>
      <c r="B14" s="1434">
        <v>127</v>
      </c>
      <c r="C14" s="1435">
        <v>69</v>
      </c>
      <c r="D14" s="1436">
        <v>58</v>
      </c>
      <c r="E14" s="1434">
        <v>265</v>
      </c>
      <c r="F14" s="1435">
        <v>127</v>
      </c>
      <c r="G14" s="1440">
        <v>138</v>
      </c>
      <c r="H14" s="1437">
        <v>-138</v>
      </c>
      <c r="I14" s="1438">
        <v>-58</v>
      </c>
      <c r="J14" s="1439">
        <v>-80</v>
      </c>
      <c r="K14" s="1441">
        <v>50</v>
      </c>
      <c r="L14" s="1441">
        <v>35</v>
      </c>
      <c r="M14" s="910">
        <v>1</v>
      </c>
      <c r="N14" s="5"/>
    </row>
    <row r="15" spans="1:14" s="17" customFormat="1" ht="18" customHeight="1">
      <c r="A15" s="906" t="s">
        <v>1761</v>
      </c>
      <c r="B15" s="1434">
        <v>138</v>
      </c>
      <c r="C15" s="1435">
        <v>66</v>
      </c>
      <c r="D15" s="1436">
        <v>72</v>
      </c>
      <c r="E15" s="1434">
        <v>271</v>
      </c>
      <c r="F15" s="1435">
        <v>137</v>
      </c>
      <c r="G15" s="1440">
        <v>134</v>
      </c>
      <c r="H15" s="1437">
        <v>-133</v>
      </c>
      <c r="I15" s="1438">
        <v>-71</v>
      </c>
      <c r="J15" s="1439">
        <v>-62</v>
      </c>
      <c r="K15" s="1441">
        <v>78</v>
      </c>
      <c r="L15" s="1441">
        <v>25</v>
      </c>
      <c r="M15" s="211">
        <v>3</v>
      </c>
      <c r="N15" s="5"/>
    </row>
    <row r="16" spans="1:14" s="17" customFormat="1" ht="18" customHeight="1">
      <c r="A16" s="906" t="s">
        <v>1762</v>
      </c>
      <c r="B16" s="1434">
        <v>122</v>
      </c>
      <c r="C16" s="1435">
        <v>61</v>
      </c>
      <c r="D16" s="1436">
        <v>61</v>
      </c>
      <c r="E16" s="1434">
        <v>192</v>
      </c>
      <c r="F16" s="1435">
        <v>100</v>
      </c>
      <c r="G16" s="1440">
        <v>92</v>
      </c>
      <c r="H16" s="1437">
        <v>-70</v>
      </c>
      <c r="I16" s="1438">
        <v>-39</v>
      </c>
      <c r="J16" s="1439">
        <v>-31</v>
      </c>
      <c r="K16" s="1441">
        <v>54</v>
      </c>
      <c r="L16" s="1441">
        <v>21</v>
      </c>
      <c r="M16" s="211">
        <v>3</v>
      </c>
      <c r="N16" s="5"/>
    </row>
    <row r="17" spans="1:14" s="17" customFormat="1" ht="18" customHeight="1">
      <c r="A17" s="906" t="s">
        <v>1763</v>
      </c>
      <c r="B17" s="1434">
        <v>139</v>
      </c>
      <c r="C17" s="1435">
        <v>67</v>
      </c>
      <c r="D17" s="1436">
        <v>72</v>
      </c>
      <c r="E17" s="1434">
        <v>213</v>
      </c>
      <c r="F17" s="1435">
        <v>98</v>
      </c>
      <c r="G17" s="1440">
        <v>115</v>
      </c>
      <c r="H17" s="1437">
        <v>-74</v>
      </c>
      <c r="I17" s="1438">
        <v>-31</v>
      </c>
      <c r="J17" s="1439">
        <v>-43</v>
      </c>
      <c r="K17" s="1441">
        <v>69</v>
      </c>
      <c r="L17" s="1441">
        <v>36</v>
      </c>
      <c r="M17" s="910">
        <v>1</v>
      </c>
      <c r="N17" s="5"/>
    </row>
    <row r="18" spans="1:14" s="17" customFormat="1" ht="18" customHeight="1">
      <c r="A18" s="906" t="s">
        <v>1764</v>
      </c>
      <c r="B18" s="1434">
        <v>101</v>
      </c>
      <c r="C18" s="1435">
        <v>56</v>
      </c>
      <c r="D18" s="1436">
        <v>45</v>
      </c>
      <c r="E18" s="1434">
        <v>261</v>
      </c>
      <c r="F18" s="1435">
        <v>130</v>
      </c>
      <c r="G18" s="1440">
        <v>131</v>
      </c>
      <c r="H18" s="1437">
        <v>-160</v>
      </c>
      <c r="I18" s="1438">
        <v>-74</v>
      </c>
      <c r="J18" s="1439">
        <v>-86</v>
      </c>
      <c r="K18" s="1441">
        <v>64</v>
      </c>
      <c r="L18" s="1441">
        <v>23</v>
      </c>
      <c r="M18" s="910">
        <v>3</v>
      </c>
      <c r="N18" s="5"/>
    </row>
    <row r="19" spans="1:14" s="17" customFormat="1" ht="18" customHeight="1">
      <c r="A19" s="906" t="s">
        <v>1765</v>
      </c>
      <c r="B19" s="1434">
        <v>118</v>
      </c>
      <c r="C19" s="1435">
        <v>58</v>
      </c>
      <c r="D19" s="1436">
        <v>60</v>
      </c>
      <c r="E19" s="1434">
        <v>229</v>
      </c>
      <c r="F19" s="1435">
        <v>117</v>
      </c>
      <c r="G19" s="1440">
        <v>112</v>
      </c>
      <c r="H19" s="1437">
        <v>-111</v>
      </c>
      <c r="I19" s="1438">
        <v>-59</v>
      </c>
      <c r="J19" s="1439">
        <v>-52</v>
      </c>
      <c r="K19" s="1441">
        <v>44</v>
      </c>
      <c r="L19" s="1441">
        <v>29</v>
      </c>
      <c r="M19" s="211">
        <v>1</v>
      </c>
      <c r="N19" s="5"/>
    </row>
    <row r="20" spans="1:14" s="17" customFormat="1" ht="18" customHeight="1">
      <c r="A20" s="222" t="s">
        <v>1766</v>
      </c>
      <c r="B20" s="1434">
        <v>128</v>
      </c>
      <c r="C20" s="1435">
        <v>67</v>
      </c>
      <c r="D20" s="1436">
        <v>61</v>
      </c>
      <c r="E20" s="1434">
        <v>251</v>
      </c>
      <c r="F20" s="1435">
        <v>121</v>
      </c>
      <c r="G20" s="1440">
        <v>130</v>
      </c>
      <c r="H20" s="1437">
        <v>-123</v>
      </c>
      <c r="I20" s="1438">
        <v>-54</v>
      </c>
      <c r="J20" s="1439">
        <v>-69</v>
      </c>
      <c r="K20" s="1441">
        <v>57</v>
      </c>
      <c r="L20" s="1441">
        <v>30</v>
      </c>
      <c r="M20" s="211">
        <v>3</v>
      </c>
      <c r="N20" s="5"/>
    </row>
    <row r="21" spans="1:14" s="17" customFormat="1" ht="18" customHeight="1">
      <c r="A21" s="906" t="s">
        <v>1767</v>
      </c>
      <c r="B21" s="1434">
        <v>126</v>
      </c>
      <c r="C21" s="1435">
        <v>59</v>
      </c>
      <c r="D21" s="1436">
        <v>67</v>
      </c>
      <c r="E21" s="1434">
        <v>216</v>
      </c>
      <c r="F21" s="1435">
        <v>99</v>
      </c>
      <c r="G21" s="1440">
        <v>117</v>
      </c>
      <c r="H21" s="1437">
        <v>-90</v>
      </c>
      <c r="I21" s="1438">
        <v>-40</v>
      </c>
      <c r="J21" s="1439">
        <v>-50</v>
      </c>
      <c r="K21" s="1441">
        <v>83</v>
      </c>
      <c r="L21" s="1441">
        <v>22</v>
      </c>
      <c r="M21" s="211">
        <v>0</v>
      </c>
      <c r="N21" s="5"/>
    </row>
    <row r="22" spans="1:14" s="17" customFormat="1" ht="18" customHeight="1" thickBot="1">
      <c r="A22" s="361" t="s">
        <v>1768</v>
      </c>
      <c r="B22" s="1093">
        <v>109</v>
      </c>
      <c r="C22" s="1094">
        <v>55</v>
      </c>
      <c r="D22" s="1095">
        <v>54</v>
      </c>
      <c r="E22" s="1093">
        <v>300</v>
      </c>
      <c r="F22" s="1094">
        <v>139</v>
      </c>
      <c r="G22" s="1102">
        <v>161</v>
      </c>
      <c r="H22" s="1113">
        <v>-191</v>
      </c>
      <c r="I22" s="1114">
        <v>-84</v>
      </c>
      <c r="J22" s="1115">
        <v>-107</v>
      </c>
      <c r="K22" s="362">
        <v>83</v>
      </c>
      <c r="L22" s="362">
        <v>27</v>
      </c>
      <c r="M22" s="911">
        <v>3</v>
      </c>
      <c r="N22" s="5"/>
    </row>
    <row r="23" spans="1:14" s="17" customFormat="1" ht="13.5" customHeight="1">
      <c r="A23" s="16" t="s">
        <v>55</v>
      </c>
      <c r="B23" s="16"/>
      <c r="C23" s="16"/>
      <c r="D23" s="16"/>
      <c r="E23" s="16"/>
      <c r="F23" s="16"/>
      <c r="G23" s="16"/>
      <c r="H23" s="16"/>
      <c r="I23" s="16"/>
      <c r="J23" s="16"/>
      <c r="K23" s="16"/>
      <c r="L23" s="16"/>
      <c r="M23" s="16"/>
      <c r="N23" s="5"/>
    </row>
  </sheetData>
  <mergeCells count="9">
    <mergeCell ref="K4:K5"/>
    <mergeCell ref="L4:L5"/>
    <mergeCell ref="M4:M5"/>
    <mergeCell ref="H2:N2"/>
    <mergeCell ref="A2:G2"/>
    <mergeCell ref="A4:A5"/>
    <mergeCell ref="B4:D4"/>
    <mergeCell ref="E4:G4"/>
    <mergeCell ref="H4:J4"/>
  </mergeCells>
  <phoneticPr fontId="7"/>
  <pageMargins left="0.78740157480314965" right="0.78740157480314965" top="0.78740157480314965" bottom="0.78740157480314965" header="0.51181102362204722" footer="0.51181102362204722"/>
  <pageSetup paperSize="9" orientation="portrait" r:id="rId1"/>
  <headerFooter alignWithMargins="0"/>
  <ignoredErrors>
    <ignoredError sqref="A12:A22 A7:A10"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11"/>
  <sheetViews>
    <sheetView showGridLines="0" workbookViewId="0"/>
  </sheetViews>
  <sheetFormatPr defaultColWidth="9.875" defaultRowHeight="14.65" customHeight="1"/>
  <cols>
    <col min="1" max="1" width="18.25" style="44" customWidth="1"/>
    <col min="2" max="3" width="9.375" style="44" customWidth="1"/>
    <col min="4" max="9" width="8.875" style="44" customWidth="1"/>
    <col min="10" max="10" width="10.375" style="44" customWidth="1"/>
    <col min="11" max="16384" width="9.875" style="44"/>
  </cols>
  <sheetData>
    <row r="1" spans="1:10" ht="30" customHeight="1"/>
    <row r="2" spans="1:10" s="73" customFormat="1" ht="22.5" customHeight="1">
      <c r="A2" s="1799" t="s">
        <v>2186</v>
      </c>
      <c r="B2" s="1800"/>
      <c r="C2" s="1800"/>
      <c r="D2" s="1800"/>
      <c r="E2" s="1800"/>
      <c r="F2" s="1800"/>
      <c r="G2" s="1800"/>
      <c r="H2" s="1800"/>
      <c r="I2" s="1800"/>
      <c r="J2" s="74"/>
    </row>
    <row r="3" spans="1:10" s="73" customFormat="1" ht="22.5" customHeight="1">
      <c r="A3" s="1801" t="s">
        <v>2187</v>
      </c>
      <c r="B3" s="1802"/>
      <c r="C3" s="1802"/>
      <c r="D3" s="1802"/>
      <c r="E3" s="1802"/>
      <c r="F3" s="1802"/>
      <c r="G3" s="1802"/>
      <c r="H3" s="1802"/>
      <c r="I3" s="1802"/>
      <c r="J3" s="74"/>
    </row>
    <row r="4" spans="1:10" s="69" customFormat="1" ht="13.5" customHeight="1" thickBot="1">
      <c r="A4" s="72"/>
      <c r="B4" s="72"/>
      <c r="C4" s="72"/>
      <c r="D4" s="72"/>
      <c r="E4" s="72"/>
      <c r="F4" s="72"/>
      <c r="G4" s="72"/>
      <c r="I4" s="71" t="s">
        <v>1901</v>
      </c>
      <c r="J4" s="70"/>
    </row>
    <row r="5" spans="1:10" s="61" customFormat="1" ht="30" customHeight="1">
      <c r="A5" s="68" t="s">
        <v>653</v>
      </c>
      <c r="B5" s="67" t="s">
        <v>652</v>
      </c>
      <c r="C5" s="66" t="s">
        <v>651</v>
      </c>
      <c r="D5" s="66" t="s">
        <v>650</v>
      </c>
      <c r="E5" s="66" t="s">
        <v>649</v>
      </c>
      <c r="F5" s="66" t="s">
        <v>648</v>
      </c>
      <c r="G5" s="66" t="s">
        <v>647</v>
      </c>
      <c r="H5" s="66" t="s">
        <v>646</v>
      </c>
      <c r="I5" s="65" t="s">
        <v>645</v>
      </c>
      <c r="J5" s="62"/>
    </row>
    <row r="6" spans="1:10" s="61" customFormat="1" ht="30" customHeight="1">
      <c r="A6" s="900" t="s">
        <v>1742</v>
      </c>
      <c r="B6" s="64">
        <v>40705</v>
      </c>
      <c r="C6" s="64">
        <v>10981</v>
      </c>
      <c r="D6" s="64">
        <v>15895</v>
      </c>
      <c r="E6" s="64">
        <v>7228</v>
      </c>
      <c r="F6" s="64">
        <v>3138</v>
      </c>
      <c r="G6" s="64">
        <v>1636</v>
      </c>
      <c r="H6" s="64">
        <v>1108</v>
      </c>
      <c r="I6" s="95">
        <v>719</v>
      </c>
      <c r="J6" s="62"/>
    </row>
    <row r="7" spans="1:10" s="61" customFormat="1" ht="30" customHeight="1">
      <c r="A7" s="900" t="s">
        <v>1743</v>
      </c>
      <c r="B7" s="64">
        <v>97140</v>
      </c>
      <c r="C7" s="64">
        <v>10981</v>
      </c>
      <c r="D7" s="64">
        <v>31790</v>
      </c>
      <c r="E7" s="64">
        <v>21684</v>
      </c>
      <c r="F7" s="64">
        <v>12552</v>
      </c>
      <c r="G7" s="64">
        <v>8180</v>
      </c>
      <c r="H7" s="64">
        <v>6648</v>
      </c>
      <c r="I7" s="95">
        <v>5305</v>
      </c>
      <c r="J7" s="62"/>
    </row>
    <row r="8" spans="1:10" s="61" customFormat="1" ht="30" customHeight="1" thickBot="1">
      <c r="A8" s="901" t="s">
        <v>644</v>
      </c>
      <c r="B8" s="63">
        <v>59223</v>
      </c>
      <c r="C8" s="63">
        <v>10981</v>
      </c>
      <c r="D8" s="63">
        <v>25850</v>
      </c>
      <c r="E8" s="63">
        <v>11968</v>
      </c>
      <c r="F8" s="63">
        <v>4918</v>
      </c>
      <c r="G8" s="63">
        <v>2437</v>
      </c>
      <c r="H8" s="63">
        <v>1789</v>
      </c>
      <c r="I8" s="96">
        <v>1280</v>
      </c>
      <c r="J8" s="62"/>
    </row>
    <row r="9" spans="1:10" s="12" customFormat="1" ht="13.5" customHeight="1">
      <c r="A9" s="1" t="s">
        <v>1971</v>
      </c>
    </row>
    <row r="10" spans="1:10" s="1" customFormat="1" ht="13.5" customHeight="1"/>
    <row r="11" spans="1:10" s="1" customFormat="1" ht="13.5" customHeight="1"/>
  </sheetData>
  <mergeCells count="2">
    <mergeCell ref="A2:I2"/>
    <mergeCell ref="A3:I3"/>
  </mergeCells>
  <phoneticPr fontId="7"/>
  <printOptions horizontalCentered="1" gridLinesSet="0"/>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14"/>
  <sheetViews>
    <sheetView showGridLines="0" workbookViewId="0"/>
  </sheetViews>
  <sheetFormatPr defaultRowHeight="13.5"/>
  <cols>
    <col min="1" max="1" width="12.875" customWidth="1"/>
    <col min="2" max="10" width="8.75" customWidth="1"/>
  </cols>
  <sheetData>
    <row r="1" spans="1:10" ht="30" customHeight="1">
      <c r="A1" s="1"/>
      <c r="B1" s="1"/>
      <c r="C1" s="1"/>
      <c r="D1" s="1"/>
      <c r="E1" s="1"/>
      <c r="F1" s="1"/>
      <c r="G1" s="1"/>
      <c r="H1" s="1"/>
      <c r="I1" s="1"/>
      <c r="J1" s="1"/>
    </row>
    <row r="2" spans="1:10" ht="22.5" customHeight="1">
      <c r="A2" s="1710" t="s">
        <v>2176</v>
      </c>
      <c r="B2" s="1710"/>
      <c r="C2" s="1710"/>
      <c r="D2" s="1710"/>
      <c r="E2" s="1710"/>
      <c r="F2" s="1710"/>
      <c r="G2" s="1710"/>
      <c r="H2" s="1710"/>
      <c r="I2" s="1710"/>
      <c r="J2" s="1710"/>
    </row>
    <row r="3" spans="1:10" ht="13.5" customHeight="1" thickBot="1">
      <c r="A3" s="171"/>
      <c r="B3" s="171"/>
      <c r="C3" s="171"/>
      <c r="D3" s="171"/>
      <c r="E3" s="171"/>
      <c r="F3" s="171"/>
      <c r="G3" s="171"/>
      <c r="H3" s="171"/>
      <c r="I3" s="171"/>
      <c r="J3" s="39" t="s">
        <v>1902</v>
      </c>
    </row>
    <row r="4" spans="1:10" ht="21" customHeight="1">
      <c r="A4" s="1808" t="s">
        <v>659</v>
      </c>
      <c r="B4" s="1773" t="s">
        <v>56</v>
      </c>
      <c r="C4" s="1804" t="s">
        <v>658</v>
      </c>
      <c r="D4" s="1804" t="s">
        <v>657</v>
      </c>
      <c r="E4" s="1806" t="s">
        <v>656</v>
      </c>
      <c r="F4" s="1807"/>
      <c r="G4" s="1807"/>
      <c r="H4" s="1807"/>
      <c r="I4" s="1807"/>
      <c r="J4" s="1807"/>
    </row>
    <row r="5" spans="1:10" ht="21" customHeight="1">
      <c r="A5" s="1809"/>
      <c r="B5" s="1803"/>
      <c r="C5" s="1805"/>
      <c r="D5" s="1805"/>
      <c r="E5" s="201" t="s">
        <v>56</v>
      </c>
      <c r="F5" s="202" t="s">
        <v>379</v>
      </c>
      <c r="G5" s="202" t="s">
        <v>378</v>
      </c>
      <c r="H5" s="202" t="s">
        <v>377</v>
      </c>
      <c r="I5" s="202" t="s">
        <v>376</v>
      </c>
      <c r="J5" s="1232" t="s">
        <v>654</v>
      </c>
    </row>
    <row r="6" spans="1:10" ht="28.5" customHeight="1">
      <c r="A6" s="259" t="s">
        <v>652</v>
      </c>
      <c r="B6" s="758">
        <v>17705</v>
      </c>
      <c r="C6" s="759">
        <v>5786</v>
      </c>
      <c r="D6" s="760">
        <v>2347</v>
      </c>
      <c r="E6" s="1243">
        <v>9572</v>
      </c>
      <c r="F6" s="1244">
        <v>3052</v>
      </c>
      <c r="G6" s="1244">
        <v>2967</v>
      </c>
      <c r="H6" s="1244">
        <v>1979</v>
      </c>
      <c r="I6" s="1245">
        <v>1092</v>
      </c>
      <c r="J6" s="1246">
        <v>482</v>
      </c>
    </row>
    <row r="7" spans="1:10" ht="28.5" customHeight="1">
      <c r="A7" s="261" t="s">
        <v>655</v>
      </c>
      <c r="B7" s="761">
        <v>4823</v>
      </c>
      <c r="C7" s="762">
        <v>4661</v>
      </c>
      <c r="D7" s="763">
        <v>140</v>
      </c>
      <c r="E7" s="1247">
        <v>22</v>
      </c>
      <c r="F7" s="1248">
        <v>10</v>
      </c>
      <c r="G7" s="1248">
        <v>9</v>
      </c>
      <c r="H7" s="1248">
        <v>1</v>
      </c>
      <c r="I7" s="1249">
        <v>2</v>
      </c>
      <c r="J7" s="1250" t="s">
        <v>447</v>
      </c>
    </row>
    <row r="8" spans="1:10" ht="28.5" customHeight="1">
      <c r="A8" s="261" t="s">
        <v>131</v>
      </c>
      <c r="B8" s="761">
        <v>1934</v>
      </c>
      <c r="C8" s="762">
        <v>800</v>
      </c>
      <c r="D8" s="763">
        <v>962</v>
      </c>
      <c r="E8" s="1247">
        <v>172</v>
      </c>
      <c r="F8" s="1248">
        <v>149</v>
      </c>
      <c r="G8" s="1248">
        <v>21</v>
      </c>
      <c r="H8" s="1248">
        <v>2</v>
      </c>
      <c r="I8" s="1249" t="s">
        <v>447</v>
      </c>
      <c r="J8" s="1250" t="s">
        <v>447</v>
      </c>
    </row>
    <row r="9" spans="1:10" ht="28.5" customHeight="1">
      <c r="A9" s="261" t="s">
        <v>130</v>
      </c>
      <c r="B9" s="761">
        <v>2807</v>
      </c>
      <c r="C9" s="762">
        <v>255</v>
      </c>
      <c r="D9" s="763">
        <v>1006</v>
      </c>
      <c r="E9" s="1247">
        <v>1546</v>
      </c>
      <c r="F9" s="1248">
        <v>1347</v>
      </c>
      <c r="G9" s="1248">
        <v>172</v>
      </c>
      <c r="H9" s="1248">
        <v>23</v>
      </c>
      <c r="I9" s="1249">
        <v>3</v>
      </c>
      <c r="J9" s="1250">
        <v>1</v>
      </c>
    </row>
    <row r="10" spans="1:10" ht="28.5" customHeight="1">
      <c r="A10" s="261" t="s">
        <v>129</v>
      </c>
      <c r="B10" s="761">
        <v>3186</v>
      </c>
      <c r="C10" s="762">
        <v>59</v>
      </c>
      <c r="D10" s="763">
        <v>219</v>
      </c>
      <c r="E10" s="1247">
        <v>2908</v>
      </c>
      <c r="F10" s="1248">
        <v>1324</v>
      </c>
      <c r="G10" s="1248">
        <v>1449</v>
      </c>
      <c r="H10" s="1248">
        <v>117</v>
      </c>
      <c r="I10" s="1249">
        <v>16</v>
      </c>
      <c r="J10" s="1250">
        <v>2</v>
      </c>
    </row>
    <row r="11" spans="1:10" ht="28.5" customHeight="1">
      <c r="A11" s="261" t="s">
        <v>128</v>
      </c>
      <c r="B11" s="761">
        <v>2230</v>
      </c>
      <c r="C11" s="762">
        <v>10</v>
      </c>
      <c r="D11" s="763">
        <v>14</v>
      </c>
      <c r="E11" s="1247">
        <v>2206</v>
      </c>
      <c r="F11" s="1248">
        <v>188</v>
      </c>
      <c r="G11" s="1248">
        <v>1128</v>
      </c>
      <c r="H11" s="1248">
        <v>798</v>
      </c>
      <c r="I11" s="1249">
        <v>79</v>
      </c>
      <c r="J11" s="1250">
        <v>13</v>
      </c>
    </row>
    <row r="12" spans="1:10" ht="28.5" customHeight="1">
      <c r="A12" s="261" t="s">
        <v>127</v>
      </c>
      <c r="B12" s="761">
        <v>1635</v>
      </c>
      <c r="C12" s="762">
        <v>1</v>
      </c>
      <c r="D12" s="763">
        <v>5</v>
      </c>
      <c r="E12" s="1247">
        <v>1629</v>
      </c>
      <c r="F12" s="1248">
        <v>26</v>
      </c>
      <c r="G12" s="1248">
        <v>168</v>
      </c>
      <c r="H12" s="1248">
        <v>863</v>
      </c>
      <c r="I12" s="1249">
        <v>514</v>
      </c>
      <c r="J12" s="1250">
        <v>58</v>
      </c>
    </row>
    <row r="13" spans="1:10" ht="28.5" customHeight="1" thickBot="1">
      <c r="A13" s="262" t="s">
        <v>654</v>
      </c>
      <c r="B13" s="764">
        <v>1090</v>
      </c>
      <c r="C13" s="765" t="s">
        <v>447</v>
      </c>
      <c r="D13" s="766">
        <v>1</v>
      </c>
      <c r="E13" s="1251">
        <v>1089</v>
      </c>
      <c r="F13" s="1252">
        <v>8</v>
      </c>
      <c r="G13" s="1252">
        <v>20</v>
      </c>
      <c r="H13" s="1252">
        <v>175</v>
      </c>
      <c r="I13" s="1253">
        <v>478</v>
      </c>
      <c r="J13" s="1254">
        <v>408</v>
      </c>
    </row>
    <row r="14" spans="1:10">
      <c r="A14" s="171" t="s">
        <v>1973</v>
      </c>
      <c r="B14" s="171"/>
      <c r="C14" s="171"/>
      <c r="D14" s="171"/>
      <c r="E14" s="171"/>
      <c r="F14" s="171"/>
      <c r="G14" s="171"/>
      <c r="H14" s="171"/>
      <c r="I14" s="171"/>
      <c r="J14" s="171"/>
    </row>
  </sheetData>
  <mergeCells count="6">
    <mergeCell ref="B4:B5"/>
    <mergeCell ref="C4:C5"/>
    <mergeCell ref="A2:J2"/>
    <mergeCell ref="E4:J4"/>
    <mergeCell ref="D4:D5"/>
    <mergeCell ref="A4:A5"/>
  </mergeCells>
  <phoneticPr fontId="7"/>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8"/>
  <sheetViews>
    <sheetView showGridLines="0" workbookViewId="0"/>
  </sheetViews>
  <sheetFormatPr defaultColWidth="9" defaultRowHeight="13.5" customHeight="1"/>
  <cols>
    <col min="1" max="1" width="3.625" style="1" customWidth="1"/>
    <col min="2" max="2" width="16.625" style="1" customWidth="1"/>
    <col min="3" max="9" width="9.625" style="1" customWidth="1"/>
    <col min="10" max="16384" width="9" style="1"/>
  </cols>
  <sheetData>
    <row r="1" spans="1:9" ht="30" customHeight="1"/>
    <row r="2" spans="1:9" s="94" customFormat="1" ht="22.5" customHeight="1">
      <c r="A2" s="1710" t="s">
        <v>2188</v>
      </c>
      <c r="B2" s="1710"/>
      <c r="C2" s="1710"/>
      <c r="D2" s="1710"/>
      <c r="E2" s="1710"/>
      <c r="F2" s="1710"/>
      <c r="G2" s="1710"/>
      <c r="H2" s="1710"/>
      <c r="I2" s="1637"/>
    </row>
    <row r="3" spans="1:9" ht="13.5" customHeight="1" thickBot="1">
      <c r="A3" s="171"/>
      <c r="B3" s="171"/>
      <c r="C3" s="171"/>
      <c r="D3" s="171"/>
      <c r="E3" s="171"/>
      <c r="F3" s="171"/>
      <c r="G3" s="171"/>
      <c r="H3" s="171"/>
      <c r="I3" s="39" t="s">
        <v>1969</v>
      </c>
    </row>
    <row r="4" spans="1:9" ht="27.75" customHeight="1">
      <c r="A4" s="1676" t="s">
        <v>663</v>
      </c>
      <c r="B4" s="1741"/>
      <c r="C4" s="767" t="s">
        <v>266</v>
      </c>
      <c r="D4" s="1299" t="s">
        <v>379</v>
      </c>
      <c r="E4" s="1299" t="s">
        <v>378</v>
      </c>
      <c r="F4" s="1299" t="s">
        <v>377</v>
      </c>
      <c r="G4" s="1299" t="s">
        <v>376</v>
      </c>
      <c r="H4" s="1299" t="s">
        <v>662</v>
      </c>
      <c r="I4" s="1300" t="s">
        <v>661</v>
      </c>
    </row>
    <row r="5" spans="1:9" ht="27.75" customHeight="1">
      <c r="A5" s="1810" t="s">
        <v>660</v>
      </c>
      <c r="B5" s="700" t="s">
        <v>258</v>
      </c>
      <c r="C5" s="768">
        <v>10981</v>
      </c>
      <c r="D5" s="768">
        <v>2468</v>
      </c>
      <c r="E5" s="768">
        <v>2472</v>
      </c>
      <c r="F5" s="768">
        <v>2129</v>
      </c>
      <c r="G5" s="768">
        <v>1759</v>
      </c>
      <c r="H5" s="768">
        <v>2153</v>
      </c>
      <c r="I5" s="680">
        <v>13090</v>
      </c>
    </row>
    <row r="6" spans="1:9" ht="27.75" customHeight="1">
      <c r="A6" s="1811"/>
      <c r="B6" s="769" t="s">
        <v>257</v>
      </c>
      <c r="C6" s="681">
        <v>3307</v>
      </c>
      <c r="D6" s="681">
        <v>1093</v>
      </c>
      <c r="E6" s="681">
        <v>913</v>
      </c>
      <c r="F6" s="681">
        <v>527</v>
      </c>
      <c r="G6" s="681">
        <v>374</v>
      </c>
      <c r="H6" s="681">
        <v>400</v>
      </c>
      <c r="I6" s="686">
        <v>4349</v>
      </c>
    </row>
    <row r="7" spans="1:9" ht="27.75" customHeight="1" thickBot="1">
      <c r="A7" s="1812"/>
      <c r="B7" s="1301" t="s">
        <v>256</v>
      </c>
      <c r="C7" s="704">
        <v>7674</v>
      </c>
      <c r="D7" s="704">
        <v>1375</v>
      </c>
      <c r="E7" s="704">
        <v>1559</v>
      </c>
      <c r="F7" s="704">
        <v>1602</v>
      </c>
      <c r="G7" s="704">
        <v>1385</v>
      </c>
      <c r="H7" s="704">
        <v>1753</v>
      </c>
      <c r="I7" s="705">
        <v>8741</v>
      </c>
    </row>
    <row r="8" spans="1:9" ht="13.5" customHeight="1">
      <c r="A8" s="171" t="s">
        <v>1970</v>
      </c>
      <c r="B8" s="171"/>
      <c r="C8" s="171"/>
      <c r="D8" s="171"/>
      <c r="E8" s="171"/>
      <c r="F8" s="171"/>
      <c r="G8" s="171"/>
      <c r="H8" s="171"/>
      <c r="I8" s="171"/>
    </row>
  </sheetData>
  <mergeCells count="3">
    <mergeCell ref="A2:I2"/>
    <mergeCell ref="A5:A7"/>
    <mergeCell ref="A4:B4"/>
  </mergeCells>
  <phoneticPr fontId="7"/>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19"/>
  <sheetViews>
    <sheetView showGridLines="0" workbookViewId="0"/>
  </sheetViews>
  <sheetFormatPr defaultRowHeight="13.5"/>
  <cols>
    <col min="1" max="1" width="9.625" customWidth="1"/>
    <col min="2" max="3" width="8.625" customWidth="1"/>
    <col min="4" max="5" width="8.125" customWidth="1"/>
    <col min="6" max="6" width="9.375" customWidth="1"/>
    <col min="7" max="7" width="9.375" bestFit="1" customWidth="1"/>
    <col min="8" max="8" width="8.125" customWidth="1"/>
    <col min="9" max="9" width="8.875" customWidth="1"/>
    <col min="10" max="10" width="10" customWidth="1"/>
  </cols>
  <sheetData>
    <row r="1" spans="1:10" ht="30" customHeight="1"/>
    <row r="2" spans="1:10" ht="22.5" customHeight="1">
      <c r="A2" s="1710" t="s">
        <v>2025</v>
      </c>
      <c r="B2" s="1710"/>
      <c r="C2" s="1710"/>
      <c r="D2" s="1710"/>
      <c r="E2" s="1710"/>
      <c r="F2" s="1710"/>
      <c r="G2" s="1710"/>
      <c r="H2" s="1710"/>
      <c r="I2" s="1710"/>
      <c r="J2" s="1710"/>
    </row>
    <row r="3" spans="1:10" s="12" customFormat="1" ht="13.5" customHeight="1" thickBot="1">
      <c r="A3" s="391"/>
      <c r="B3" s="391"/>
      <c r="C3" s="391"/>
      <c r="D3" s="391"/>
      <c r="E3" s="391"/>
      <c r="F3" s="391"/>
      <c r="G3" s="391"/>
      <c r="H3" s="391"/>
      <c r="I3" s="391"/>
      <c r="J3" s="770" t="s">
        <v>671</v>
      </c>
    </row>
    <row r="4" spans="1:10" s="44" customFormat="1" ht="39" customHeight="1">
      <c r="A4" s="1742" t="s">
        <v>670</v>
      </c>
      <c r="B4" s="1804" t="s">
        <v>976</v>
      </c>
      <c r="C4" s="1804" t="s">
        <v>977</v>
      </c>
      <c r="D4" s="1804" t="s">
        <v>669</v>
      </c>
      <c r="E4" s="1813" t="s">
        <v>668</v>
      </c>
      <c r="F4" s="1814"/>
      <c r="G4" s="1815"/>
      <c r="H4" s="1813" t="s">
        <v>667</v>
      </c>
      <c r="I4" s="1814"/>
      <c r="J4" s="1814"/>
    </row>
    <row r="5" spans="1:10" s="44" customFormat="1" ht="28.5" customHeight="1">
      <c r="A5" s="1816"/>
      <c r="B5" s="1776"/>
      <c r="C5" s="1776"/>
      <c r="D5" s="1776"/>
      <c r="E5" s="1255" t="s">
        <v>114</v>
      </c>
      <c r="F5" s="1256" t="s">
        <v>978</v>
      </c>
      <c r="G5" s="1257" t="s">
        <v>666</v>
      </c>
      <c r="H5" s="1255" t="s">
        <v>114</v>
      </c>
      <c r="I5" s="1256" t="s">
        <v>978</v>
      </c>
      <c r="J5" s="1257" t="s">
        <v>665</v>
      </c>
    </row>
    <row r="6" spans="1:10" s="44" customFormat="1" ht="24" customHeight="1">
      <c r="A6" s="771" t="s">
        <v>1903</v>
      </c>
      <c r="B6" s="711">
        <v>1484</v>
      </c>
      <c r="C6" s="711">
        <v>3961</v>
      </c>
      <c r="D6" s="772">
        <v>2.67</v>
      </c>
      <c r="E6" s="1230">
        <v>307</v>
      </c>
      <c r="F6" s="1235">
        <v>857</v>
      </c>
      <c r="G6" s="1236">
        <v>361</v>
      </c>
      <c r="H6" s="1230">
        <v>1377</v>
      </c>
      <c r="I6" s="1235">
        <v>3740</v>
      </c>
      <c r="J6" s="1236">
        <v>2231</v>
      </c>
    </row>
    <row r="7" spans="1:10" s="44" customFormat="1" ht="24" customHeight="1">
      <c r="A7" s="709" t="s">
        <v>664</v>
      </c>
      <c r="B7" s="686">
        <v>1657</v>
      </c>
      <c r="C7" s="686">
        <v>4358</v>
      </c>
      <c r="D7" s="773">
        <v>2.63</v>
      </c>
      <c r="E7" s="1219">
        <v>345</v>
      </c>
      <c r="F7" s="1220">
        <v>936</v>
      </c>
      <c r="G7" s="1234">
        <v>398</v>
      </c>
      <c r="H7" s="1219">
        <v>1547</v>
      </c>
      <c r="I7" s="1220">
        <v>4135</v>
      </c>
      <c r="J7" s="1234">
        <v>2451</v>
      </c>
    </row>
    <row r="8" spans="1:10" s="44" customFormat="1" ht="24" customHeight="1">
      <c r="A8" s="774" t="s">
        <v>979</v>
      </c>
      <c r="B8" s="711">
        <v>1692</v>
      </c>
      <c r="C8" s="711">
        <v>4521</v>
      </c>
      <c r="D8" s="772">
        <v>2.67</v>
      </c>
      <c r="E8" s="1230">
        <v>326</v>
      </c>
      <c r="F8" s="1235">
        <v>939</v>
      </c>
      <c r="G8" s="1236">
        <v>376</v>
      </c>
      <c r="H8" s="1230">
        <v>1566</v>
      </c>
      <c r="I8" s="1235">
        <v>4261</v>
      </c>
      <c r="J8" s="1236">
        <v>2557</v>
      </c>
    </row>
    <row r="9" spans="1:10" s="44" customFormat="1" ht="24" customHeight="1">
      <c r="A9" s="774" t="s">
        <v>1431</v>
      </c>
      <c r="B9" s="711">
        <v>1732</v>
      </c>
      <c r="C9" s="711">
        <v>4574</v>
      </c>
      <c r="D9" s="772">
        <v>2.6408775981524251</v>
      </c>
      <c r="E9" s="1230">
        <v>317</v>
      </c>
      <c r="F9" s="1235">
        <v>914</v>
      </c>
      <c r="G9" s="1236">
        <v>374</v>
      </c>
      <c r="H9" s="1230">
        <v>1570</v>
      </c>
      <c r="I9" s="1235">
        <v>4239</v>
      </c>
      <c r="J9" s="1236">
        <v>2501</v>
      </c>
    </row>
    <row r="10" spans="1:10" s="44" customFormat="1" ht="24" customHeight="1" thickBot="1">
      <c r="A10" s="223" t="s">
        <v>1877</v>
      </c>
      <c r="B10" s="705">
        <v>1548</v>
      </c>
      <c r="C10" s="705">
        <v>4068</v>
      </c>
      <c r="D10" s="775">
        <v>2.6279069767441858</v>
      </c>
      <c r="E10" s="1226">
        <v>278</v>
      </c>
      <c r="F10" s="1227">
        <v>808</v>
      </c>
      <c r="G10" s="1237">
        <v>326</v>
      </c>
      <c r="H10" s="1226">
        <v>1410</v>
      </c>
      <c r="I10" s="1227">
        <v>3790</v>
      </c>
      <c r="J10" s="1237">
        <v>2244</v>
      </c>
    </row>
    <row r="11" spans="1:10" s="44" customFormat="1" ht="13.5" customHeight="1">
      <c r="A11" s="155" t="s">
        <v>1971</v>
      </c>
      <c r="B11" s="155"/>
      <c r="C11" s="155"/>
      <c r="D11" s="155"/>
      <c r="E11" s="155"/>
      <c r="F11" s="155"/>
      <c r="G11" s="155"/>
      <c r="H11" s="155"/>
      <c r="I11" s="155"/>
      <c r="J11" s="155"/>
    </row>
    <row r="12" spans="1:10" ht="13.5" customHeight="1">
      <c r="A12" s="12"/>
    </row>
    <row r="13" spans="1:10" ht="13.5" customHeight="1">
      <c r="D13" s="136"/>
    </row>
    <row r="14" spans="1:10">
      <c r="D14" s="136"/>
    </row>
    <row r="15" spans="1:10">
      <c r="D15" s="136"/>
    </row>
    <row r="16" spans="1:10">
      <c r="D16" s="136"/>
    </row>
    <row r="17" spans="4:4">
      <c r="D17" s="136"/>
    </row>
    <row r="18" spans="4:4">
      <c r="D18" s="136"/>
    </row>
    <row r="19" spans="4:4">
      <c r="D19" s="136"/>
    </row>
  </sheetData>
  <mergeCells count="7">
    <mergeCell ref="A2:J2"/>
    <mergeCell ref="E4:G4"/>
    <mergeCell ref="H4:J4"/>
    <mergeCell ref="D4:D5"/>
    <mergeCell ref="A4:A5"/>
    <mergeCell ref="B4:B5"/>
    <mergeCell ref="C4:C5"/>
  </mergeCells>
  <phoneticPr fontId="7"/>
  <printOptions horizontalCentered="1"/>
  <pageMargins left="0.59055118110236227" right="0.59055118110236227" top="0.78740157480314965" bottom="0.78740157480314965" header="0.59055118110236227" footer="0.59055118110236227"/>
  <pageSetup paperSize="9" orientation="portrait" r:id="rId1"/>
  <headerFooter alignWithMargins="0"/>
  <ignoredErrors>
    <ignoredError sqref="A7:A9"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12"/>
  <sheetViews>
    <sheetView showGridLines="0" workbookViewId="0"/>
  </sheetViews>
  <sheetFormatPr defaultRowHeight="13.5"/>
  <cols>
    <col min="1" max="1" width="9.625" customWidth="1"/>
    <col min="2" max="3" width="8.625" customWidth="1"/>
    <col min="4" max="5" width="8.125" customWidth="1"/>
    <col min="6" max="6" width="9.125" customWidth="1"/>
    <col min="7" max="7" width="9.25" customWidth="1"/>
    <col min="8" max="8" width="8.125" customWidth="1"/>
    <col min="9" max="9" width="9.125" customWidth="1"/>
    <col min="10" max="10" width="10.125" customWidth="1"/>
  </cols>
  <sheetData>
    <row r="1" spans="1:10" ht="30" customHeight="1">
      <c r="A1" s="12"/>
      <c r="B1" s="12"/>
      <c r="C1" s="12"/>
      <c r="D1" s="12"/>
      <c r="E1" s="12"/>
      <c r="F1" s="12"/>
      <c r="G1" s="12"/>
      <c r="H1" s="12"/>
      <c r="I1" s="12"/>
      <c r="J1" s="12"/>
    </row>
    <row r="2" spans="1:10" ht="22.5" customHeight="1">
      <c r="A2" s="1710" t="s">
        <v>2026</v>
      </c>
      <c r="B2" s="1710"/>
      <c r="C2" s="1710"/>
      <c r="D2" s="1710"/>
      <c r="E2" s="1710"/>
      <c r="F2" s="1710"/>
      <c r="G2" s="1710"/>
      <c r="H2" s="1710"/>
      <c r="I2" s="1710"/>
      <c r="J2" s="1710"/>
    </row>
    <row r="3" spans="1:10" ht="13.5" customHeight="1" thickBot="1">
      <c r="A3" s="171"/>
      <c r="B3" s="171"/>
      <c r="C3" s="171"/>
      <c r="D3" s="171"/>
      <c r="E3" s="171"/>
      <c r="F3" s="171"/>
      <c r="G3" s="171"/>
      <c r="H3" s="171"/>
      <c r="I3" s="171"/>
      <c r="J3" s="39" t="s">
        <v>952</v>
      </c>
    </row>
    <row r="4" spans="1:10" ht="39" customHeight="1">
      <c r="A4" s="1765" t="s">
        <v>670</v>
      </c>
      <c r="B4" s="1767" t="s">
        <v>976</v>
      </c>
      <c r="C4" s="1767" t="s">
        <v>977</v>
      </c>
      <c r="D4" s="1767" t="s">
        <v>669</v>
      </c>
      <c r="E4" s="1813" t="s">
        <v>668</v>
      </c>
      <c r="F4" s="1814"/>
      <c r="G4" s="1814"/>
      <c r="H4" s="1813" t="s">
        <v>667</v>
      </c>
      <c r="I4" s="1814"/>
      <c r="J4" s="1814"/>
    </row>
    <row r="5" spans="1:10" ht="28.5" customHeight="1">
      <c r="A5" s="1766"/>
      <c r="B5" s="1817"/>
      <c r="C5" s="1817"/>
      <c r="D5" s="1817"/>
      <c r="E5" s="1255" t="s">
        <v>114</v>
      </c>
      <c r="F5" s="1256" t="s">
        <v>978</v>
      </c>
      <c r="G5" s="1257" t="s">
        <v>673</v>
      </c>
      <c r="H5" s="1255" t="s">
        <v>114</v>
      </c>
      <c r="I5" s="1256" t="s">
        <v>978</v>
      </c>
      <c r="J5" s="1257" t="s">
        <v>672</v>
      </c>
    </row>
    <row r="6" spans="1:10" ht="24" customHeight="1">
      <c r="A6" s="702" t="s">
        <v>1903</v>
      </c>
      <c r="B6" s="711">
        <v>128</v>
      </c>
      <c r="C6" s="711">
        <v>340</v>
      </c>
      <c r="D6" s="772">
        <v>2.66</v>
      </c>
      <c r="E6" s="1230">
        <v>13</v>
      </c>
      <c r="F6" s="1235">
        <v>37</v>
      </c>
      <c r="G6" s="1236">
        <v>14</v>
      </c>
      <c r="H6" s="1230">
        <v>111</v>
      </c>
      <c r="I6" s="1235">
        <v>304</v>
      </c>
      <c r="J6" s="1236">
        <v>178</v>
      </c>
    </row>
    <row r="7" spans="1:10" ht="24" customHeight="1">
      <c r="A7" s="709" t="s">
        <v>664</v>
      </c>
      <c r="B7" s="686">
        <v>131</v>
      </c>
      <c r="C7" s="686">
        <v>347</v>
      </c>
      <c r="D7" s="773">
        <v>2.65</v>
      </c>
      <c r="E7" s="1219">
        <v>20</v>
      </c>
      <c r="F7" s="1220">
        <v>29</v>
      </c>
      <c r="G7" s="1234">
        <v>14</v>
      </c>
      <c r="H7" s="1219">
        <v>133</v>
      </c>
      <c r="I7" s="1220">
        <v>316</v>
      </c>
      <c r="J7" s="1234">
        <v>181</v>
      </c>
    </row>
    <row r="8" spans="1:10" ht="24" customHeight="1">
      <c r="A8" s="774" t="s">
        <v>979</v>
      </c>
      <c r="B8" s="711">
        <v>130</v>
      </c>
      <c r="C8" s="711">
        <v>340</v>
      </c>
      <c r="D8" s="772">
        <v>2.62</v>
      </c>
      <c r="E8" s="1230">
        <v>8</v>
      </c>
      <c r="F8" s="1235">
        <v>22</v>
      </c>
      <c r="G8" s="1236">
        <v>8</v>
      </c>
      <c r="H8" s="1230">
        <v>117</v>
      </c>
      <c r="I8" s="1235">
        <v>313</v>
      </c>
      <c r="J8" s="1236">
        <v>184</v>
      </c>
    </row>
    <row r="9" spans="1:10" ht="24" customHeight="1">
      <c r="A9" s="774" t="s">
        <v>1431</v>
      </c>
      <c r="B9" s="711">
        <v>138</v>
      </c>
      <c r="C9" s="711">
        <v>360</v>
      </c>
      <c r="D9" s="772">
        <v>2.61</v>
      </c>
      <c r="E9" s="1230">
        <v>15</v>
      </c>
      <c r="F9" s="1235">
        <v>51</v>
      </c>
      <c r="G9" s="1236">
        <v>20</v>
      </c>
      <c r="H9" s="1230">
        <v>112</v>
      </c>
      <c r="I9" s="1235">
        <v>306</v>
      </c>
      <c r="J9" s="1236">
        <v>175</v>
      </c>
    </row>
    <row r="10" spans="1:10" ht="24" customHeight="1" thickBot="1">
      <c r="A10" s="223" t="s">
        <v>1877</v>
      </c>
      <c r="B10" s="705">
        <v>123</v>
      </c>
      <c r="C10" s="705">
        <v>311</v>
      </c>
      <c r="D10" s="775">
        <v>2.5284552845528454</v>
      </c>
      <c r="E10" s="1226">
        <v>6</v>
      </c>
      <c r="F10" s="1227">
        <v>15</v>
      </c>
      <c r="G10" s="1237">
        <v>7</v>
      </c>
      <c r="H10" s="1226">
        <v>106</v>
      </c>
      <c r="I10" s="1227">
        <v>277</v>
      </c>
      <c r="J10" s="1237">
        <v>156</v>
      </c>
    </row>
    <row r="11" spans="1:10">
      <c r="A11" s="171" t="s">
        <v>1973</v>
      </c>
      <c r="B11" s="171"/>
      <c r="C11" s="171"/>
      <c r="D11" s="171"/>
      <c r="E11" s="171"/>
      <c r="F11" s="171"/>
      <c r="G11" s="171"/>
      <c r="H11" s="171"/>
      <c r="I11" s="171"/>
      <c r="J11" s="171"/>
    </row>
    <row r="12" spans="1:10">
      <c r="A12" s="12"/>
    </row>
  </sheetData>
  <mergeCells count="7">
    <mergeCell ref="H4:J4"/>
    <mergeCell ref="E4:G4"/>
    <mergeCell ref="A2:J2"/>
    <mergeCell ref="D4:D5"/>
    <mergeCell ref="A4:A5"/>
    <mergeCell ref="B4:B5"/>
    <mergeCell ref="C4:C5"/>
  </mergeCells>
  <phoneticPr fontId="7"/>
  <printOptions horizontalCentered="1"/>
  <pageMargins left="0.59055118110236227" right="0.59055118110236227" top="0.98425196850393704" bottom="0.98425196850393704" header="0.51181102362204722" footer="0.51181102362204722"/>
  <pageSetup paperSize="9" orientation="portrait" horizontalDpi="300" verticalDpi="300" r:id="rId1"/>
  <headerFooter alignWithMargins="0"/>
  <ignoredErrors>
    <ignoredError sqref="A7:A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R44"/>
  <sheetViews>
    <sheetView showGridLines="0" zoomScale="80" zoomScaleNormal="80" workbookViewId="0"/>
  </sheetViews>
  <sheetFormatPr defaultColWidth="9" defaultRowHeight="13.5"/>
  <cols>
    <col min="1" max="1" width="10.375" style="28" customWidth="1"/>
    <col min="2" max="13" width="11.125" style="28" customWidth="1"/>
    <col min="14" max="14" width="11.125" style="29" customWidth="1"/>
    <col min="15" max="17" width="11.125" style="28" customWidth="1"/>
    <col min="18" max="18" width="10.375" style="28" customWidth="1"/>
    <col min="19" max="16384" width="9" style="28"/>
  </cols>
  <sheetData>
    <row r="1" spans="1:18" s="32" customFormat="1" ht="30" customHeight="1">
      <c r="J1" s="35"/>
      <c r="N1" s="34"/>
      <c r="O1" s="34"/>
      <c r="P1" s="34"/>
      <c r="Q1" s="33"/>
    </row>
    <row r="2" spans="1:18" s="31" customFormat="1" ht="22.5" customHeight="1">
      <c r="A2" s="1655" t="s">
        <v>1861</v>
      </c>
      <c r="B2" s="1655"/>
      <c r="C2" s="1655"/>
      <c r="D2" s="1655"/>
      <c r="E2" s="1655"/>
      <c r="F2" s="1655"/>
      <c r="G2" s="1655"/>
      <c r="H2" s="1655"/>
      <c r="I2" s="1655"/>
      <c r="J2" s="1656" t="s">
        <v>2027</v>
      </c>
      <c r="K2" s="1656"/>
      <c r="L2" s="1656"/>
      <c r="M2" s="1656"/>
      <c r="N2" s="1656"/>
      <c r="O2" s="1656"/>
      <c r="P2" s="1656"/>
      <c r="Q2" s="1656"/>
      <c r="R2" s="1656"/>
    </row>
    <row r="3" spans="1:18" s="1" customFormat="1" ht="13.5" customHeight="1" thickBot="1">
      <c r="A3" s="391"/>
      <c r="B3" s="391"/>
      <c r="C3" s="391"/>
      <c r="D3" s="391"/>
      <c r="E3" s="391"/>
      <c r="F3" s="391"/>
      <c r="G3" s="391"/>
      <c r="H3" s="391"/>
      <c r="I3" s="391"/>
      <c r="J3" s="392"/>
      <c r="K3" s="391"/>
      <c r="L3" s="391"/>
      <c r="M3" s="391"/>
      <c r="N3" s="393"/>
      <c r="O3" s="393"/>
      <c r="P3" s="393"/>
      <c r="Q3" s="394" t="s">
        <v>313</v>
      </c>
    </row>
    <row r="4" spans="1:18" s="1" customFormat="1" ht="18" customHeight="1">
      <c r="A4" s="1773" t="s">
        <v>116</v>
      </c>
      <c r="B4" s="395" t="s">
        <v>1923</v>
      </c>
      <c r="C4" s="395"/>
      <c r="D4" s="395"/>
      <c r="E4" s="395"/>
      <c r="F4" s="395" t="s">
        <v>1889</v>
      </c>
      <c r="G4" s="395"/>
      <c r="H4" s="395"/>
      <c r="I4" s="399"/>
      <c r="J4" s="398" t="s">
        <v>674</v>
      </c>
      <c r="K4" s="395"/>
      <c r="L4" s="395"/>
      <c r="M4" s="395"/>
      <c r="N4" s="1679" t="s">
        <v>115</v>
      </c>
      <c r="O4" s="1822"/>
      <c r="P4" s="395" t="s">
        <v>950</v>
      </c>
      <c r="Q4" s="399"/>
      <c r="R4" s="2"/>
    </row>
    <row r="5" spans="1:18" s="1" customFormat="1" ht="18" customHeight="1">
      <c r="A5" s="1796"/>
      <c r="B5" s="1777" t="s">
        <v>114</v>
      </c>
      <c r="C5" s="367" t="s">
        <v>0</v>
      </c>
      <c r="D5" s="367"/>
      <c r="E5" s="367"/>
      <c r="F5" s="1777" t="s">
        <v>114</v>
      </c>
      <c r="G5" s="367" t="s">
        <v>0</v>
      </c>
      <c r="H5" s="367"/>
      <c r="I5" s="368"/>
      <c r="J5" s="1818" t="s">
        <v>114</v>
      </c>
      <c r="K5" s="367" t="s">
        <v>0</v>
      </c>
      <c r="L5" s="367"/>
      <c r="M5" s="367"/>
      <c r="N5" s="1820" t="s">
        <v>114</v>
      </c>
      <c r="O5" s="1820" t="s">
        <v>113</v>
      </c>
      <c r="P5" s="1777" t="s">
        <v>1922</v>
      </c>
      <c r="Q5" s="1779" t="s">
        <v>1911</v>
      </c>
      <c r="R5" s="2"/>
    </row>
    <row r="6" spans="1:18" s="30" customFormat="1" ht="18" customHeight="1">
      <c r="A6" s="1774"/>
      <c r="B6" s="1728"/>
      <c r="C6" s="201" t="s">
        <v>112</v>
      </c>
      <c r="D6" s="202" t="s">
        <v>5</v>
      </c>
      <c r="E6" s="203" t="s">
        <v>6</v>
      </c>
      <c r="F6" s="1728"/>
      <c r="G6" s="201" t="s">
        <v>112</v>
      </c>
      <c r="H6" s="202" t="s">
        <v>5</v>
      </c>
      <c r="I6" s="1232" t="s">
        <v>6</v>
      </c>
      <c r="J6" s="1819"/>
      <c r="K6" s="201" t="s">
        <v>112</v>
      </c>
      <c r="L6" s="202" t="s">
        <v>5</v>
      </c>
      <c r="M6" s="203" t="s">
        <v>6</v>
      </c>
      <c r="N6" s="1821"/>
      <c r="O6" s="1821"/>
      <c r="P6" s="1728"/>
      <c r="Q6" s="1769"/>
    </row>
    <row r="7" spans="1:18" s="1" customFormat="1" ht="24" customHeight="1">
      <c r="A7" s="403" t="s">
        <v>111</v>
      </c>
      <c r="B7" s="404">
        <v>96874</v>
      </c>
      <c r="C7" s="1258">
        <v>233301</v>
      </c>
      <c r="D7" s="1259">
        <v>110191</v>
      </c>
      <c r="E7" s="1260">
        <v>123110</v>
      </c>
      <c r="F7" s="404">
        <v>93306</v>
      </c>
      <c r="G7" s="1258">
        <v>236372</v>
      </c>
      <c r="H7" s="1259">
        <v>111453</v>
      </c>
      <c r="I7" s="1280">
        <v>124919</v>
      </c>
      <c r="J7" s="405">
        <v>3568</v>
      </c>
      <c r="K7" s="1507">
        <v>-3071</v>
      </c>
      <c r="L7" s="1548">
        <v>-1262</v>
      </c>
      <c r="M7" s="1507">
        <v>-1809</v>
      </c>
      <c r="N7" s="406">
        <v>3.8239770218421105</v>
      </c>
      <c r="O7" s="406">
        <v>-1.2992232582539387</v>
      </c>
      <c r="P7" s="407">
        <v>2.4082932468980327</v>
      </c>
      <c r="Q7" s="408">
        <v>2.53329903757529</v>
      </c>
    </row>
    <row r="8" spans="1:18" s="1" customFormat="1" ht="20.25" customHeight="1">
      <c r="A8" s="409" t="s">
        <v>110</v>
      </c>
      <c r="B8" s="410">
        <v>3575</v>
      </c>
      <c r="C8" s="1261">
        <v>6760</v>
      </c>
      <c r="D8" s="1262">
        <v>3120</v>
      </c>
      <c r="E8" s="1263">
        <v>3640</v>
      </c>
      <c r="F8" s="410">
        <v>3294</v>
      </c>
      <c r="G8" s="1261">
        <v>6623</v>
      </c>
      <c r="H8" s="1262">
        <v>3058</v>
      </c>
      <c r="I8" s="1281">
        <v>3565</v>
      </c>
      <c r="J8" s="411">
        <v>281</v>
      </c>
      <c r="K8" s="1287">
        <v>137</v>
      </c>
      <c r="L8" s="1288">
        <v>62</v>
      </c>
      <c r="M8" s="1289">
        <v>75</v>
      </c>
      <c r="N8" s="412">
        <v>8.5306618093503346</v>
      </c>
      <c r="O8" s="412">
        <v>2.0685489959232974</v>
      </c>
      <c r="P8" s="413">
        <v>1.8909090909090909</v>
      </c>
      <c r="Q8" s="414">
        <v>2.0106253794778386</v>
      </c>
    </row>
    <row r="9" spans="1:18" s="1" customFormat="1" ht="20.25" customHeight="1">
      <c r="A9" s="701" t="s">
        <v>109</v>
      </c>
      <c r="B9" s="415">
        <v>4356</v>
      </c>
      <c r="C9" s="1264">
        <v>8785</v>
      </c>
      <c r="D9" s="1265">
        <v>4084</v>
      </c>
      <c r="E9" s="1266">
        <v>4701</v>
      </c>
      <c r="F9" s="415">
        <v>4056</v>
      </c>
      <c r="G9" s="1264">
        <v>8654</v>
      </c>
      <c r="H9" s="1265">
        <v>3897</v>
      </c>
      <c r="I9" s="1282">
        <v>4757</v>
      </c>
      <c r="J9" s="417">
        <v>300</v>
      </c>
      <c r="K9" s="1290">
        <v>131</v>
      </c>
      <c r="L9" s="1291">
        <v>187</v>
      </c>
      <c r="M9" s="1292">
        <v>-56</v>
      </c>
      <c r="N9" s="418">
        <v>7.3964497041420119</v>
      </c>
      <c r="O9" s="418">
        <v>1.5137508666512596</v>
      </c>
      <c r="P9" s="419">
        <v>2.0167584940312211</v>
      </c>
      <c r="Q9" s="420">
        <v>2.1336291913214991</v>
      </c>
    </row>
    <row r="10" spans="1:18" s="1" customFormat="1" ht="20.25" customHeight="1">
      <c r="A10" s="701" t="s">
        <v>108</v>
      </c>
      <c r="B10" s="415">
        <v>4479</v>
      </c>
      <c r="C10" s="1264">
        <v>9739</v>
      </c>
      <c r="D10" s="1265">
        <v>4879</v>
      </c>
      <c r="E10" s="1266">
        <v>4860</v>
      </c>
      <c r="F10" s="415">
        <v>4236</v>
      </c>
      <c r="G10" s="1264">
        <v>9881</v>
      </c>
      <c r="H10" s="1265">
        <v>4866</v>
      </c>
      <c r="I10" s="1282">
        <v>5015</v>
      </c>
      <c r="J10" s="417">
        <v>243</v>
      </c>
      <c r="K10" s="1290">
        <v>-142</v>
      </c>
      <c r="L10" s="1291">
        <v>13</v>
      </c>
      <c r="M10" s="1292">
        <v>-155</v>
      </c>
      <c r="N10" s="418">
        <v>5.736543909348442</v>
      </c>
      <c r="O10" s="418">
        <v>-1.4371015079445402</v>
      </c>
      <c r="P10" s="419">
        <v>2.1743692788568878</v>
      </c>
      <c r="Q10" s="420">
        <v>2.332625118035883</v>
      </c>
    </row>
    <row r="11" spans="1:18" s="1" customFormat="1" ht="20.25" customHeight="1">
      <c r="A11" s="701" t="s">
        <v>107</v>
      </c>
      <c r="B11" s="415">
        <v>4003</v>
      </c>
      <c r="C11" s="1264">
        <v>8300</v>
      </c>
      <c r="D11" s="1265">
        <v>3874</v>
      </c>
      <c r="E11" s="1266">
        <v>4426</v>
      </c>
      <c r="F11" s="415">
        <v>3674</v>
      </c>
      <c r="G11" s="1264">
        <v>7907</v>
      </c>
      <c r="H11" s="1265">
        <v>3695</v>
      </c>
      <c r="I11" s="1282">
        <v>4212</v>
      </c>
      <c r="J11" s="417">
        <v>329</v>
      </c>
      <c r="K11" s="1290">
        <v>393</v>
      </c>
      <c r="L11" s="1291">
        <v>179</v>
      </c>
      <c r="M11" s="1292">
        <v>214</v>
      </c>
      <c r="N11" s="418">
        <v>8.9548176374523685</v>
      </c>
      <c r="O11" s="418">
        <v>4.970279499177944</v>
      </c>
      <c r="P11" s="419">
        <v>2.0734449163127655</v>
      </c>
      <c r="Q11" s="420">
        <v>2.1521502449646164</v>
      </c>
    </row>
    <row r="12" spans="1:18" s="1" customFormat="1" ht="20.25" customHeight="1">
      <c r="A12" s="701" t="s">
        <v>106</v>
      </c>
      <c r="B12" s="415">
        <v>5750</v>
      </c>
      <c r="C12" s="1264">
        <v>11480</v>
      </c>
      <c r="D12" s="1265">
        <v>5381</v>
      </c>
      <c r="E12" s="1266">
        <v>6099</v>
      </c>
      <c r="F12" s="415">
        <v>5512</v>
      </c>
      <c r="G12" s="1264">
        <v>11653</v>
      </c>
      <c r="H12" s="1265">
        <v>5491</v>
      </c>
      <c r="I12" s="1282">
        <v>6162</v>
      </c>
      <c r="J12" s="417">
        <v>238</v>
      </c>
      <c r="K12" s="1290">
        <v>-173</v>
      </c>
      <c r="L12" s="1291">
        <v>-110</v>
      </c>
      <c r="M12" s="1292">
        <v>-63</v>
      </c>
      <c r="N12" s="418">
        <v>4.3178519593613931</v>
      </c>
      <c r="O12" s="418">
        <v>-1.4845962413112503</v>
      </c>
      <c r="P12" s="419">
        <v>1.9965217391304348</v>
      </c>
      <c r="Q12" s="420">
        <v>2.1141146589259798</v>
      </c>
    </row>
    <row r="13" spans="1:18" s="1" customFormat="1" ht="20.25" customHeight="1">
      <c r="A13" s="701" t="s">
        <v>1747</v>
      </c>
      <c r="B13" s="415">
        <v>2321</v>
      </c>
      <c r="C13" s="1264">
        <v>5600</v>
      </c>
      <c r="D13" s="1265">
        <v>2556</v>
      </c>
      <c r="E13" s="1266">
        <v>3044</v>
      </c>
      <c r="F13" s="415">
        <v>2561</v>
      </c>
      <c r="G13" s="1264">
        <v>6087</v>
      </c>
      <c r="H13" s="1265">
        <v>2854</v>
      </c>
      <c r="I13" s="1282">
        <v>3233</v>
      </c>
      <c r="J13" s="417">
        <v>-240</v>
      </c>
      <c r="K13" s="1290">
        <v>-487</v>
      </c>
      <c r="L13" s="1291">
        <v>-298</v>
      </c>
      <c r="M13" s="1292">
        <v>-189</v>
      </c>
      <c r="N13" s="418">
        <v>-9.3713393205778992</v>
      </c>
      <c r="O13" s="418">
        <v>-8.000657138163298</v>
      </c>
      <c r="P13" s="419">
        <v>2.4127531236535975</v>
      </c>
      <c r="Q13" s="420">
        <v>2.3768059351815696</v>
      </c>
    </row>
    <row r="14" spans="1:18" s="1" customFormat="1" ht="20.25" customHeight="1">
      <c r="A14" s="701" t="s">
        <v>104</v>
      </c>
      <c r="B14" s="415">
        <v>1828</v>
      </c>
      <c r="C14" s="1264">
        <v>4927</v>
      </c>
      <c r="D14" s="1265">
        <v>2243</v>
      </c>
      <c r="E14" s="1266">
        <v>2684</v>
      </c>
      <c r="F14" s="415">
        <v>1741</v>
      </c>
      <c r="G14" s="1264">
        <v>4962</v>
      </c>
      <c r="H14" s="1265">
        <v>2233</v>
      </c>
      <c r="I14" s="1282">
        <v>2729</v>
      </c>
      <c r="J14" s="417">
        <v>87</v>
      </c>
      <c r="K14" s="1290">
        <v>-35</v>
      </c>
      <c r="L14" s="1291">
        <v>10</v>
      </c>
      <c r="M14" s="1292">
        <v>-45</v>
      </c>
      <c r="N14" s="418">
        <v>4.9971280873061454</v>
      </c>
      <c r="O14" s="418">
        <v>-0.70536074163643692</v>
      </c>
      <c r="P14" s="419">
        <v>2.6952954048140043</v>
      </c>
      <c r="Q14" s="420">
        <v>2.8500861573808156</v>
      </c>
    </row>
    <row r="15" spans="1:18" s="1" customFormat="1" ht="20.25" customHeight="1">
      <c r="A15" s="701" t="s">
        <v>103</v>
      </c>
      <c r="B15" s="415">
        <v>2282</v>
      </c>
      <c r="C15" s="1264">
        <v>5616</v>
      </c>
      <c r="D15" s="1265">
        <v>2668</v>
      </c>
      <c r="E15" s="1266">
        <v>2948</v>
      </c>
      <c r="F15" s="415">
        <v>2063</v>
      </c>
      <c r="G15" s="1264">
        <v>5279</v>
      </c>
      <c r="H15" s="1265">
        <v>2530</v>
      </c>
      <c r="I15" s="1282">
        <v>2749</v>
      </c>
      <c r="J15" s="417">
        <v>219</v>
      </c>
      <c r="K15" s="1290">
        <v>337</v>
      </c>
      <c r="L15" s="1291">
        <v>138</v>
      </c>
      <c r="M15" s="1292">
        <v>199</v>
      </c>
      <c r="N15" s="418">
        <v>10.615608337372757</v>
      </c>
      <c r="O15" s="418">
        <v>6.3837848077287358</v>
      </c>
      <c r="P15" s="419">
        <v>2.4609991235758106</v>
      </c>
      <c r="Q15" s="420">
        <v>2.5588948133785747</v>
      </c>
    </row>
    <row r="16" spans="1:18" s="1" customFormat="1" ht="20.25" customHeight="1">
      <c r="A16" s="701" t="s">
        <v>102</v>
      </c>
      <c r="B16" s="415">
        <v>6535</v>
      </c>
      <c r="C16" s="1264">
        <v>16032</v>
      </c>
      <c r="D16" s="1265">
        <v>7513</v>
      </c>
      <c r="E16" s="1266">
        <v>8519</v>
      </c>
      <c r="F16" s="415">
        <v>6068</v>
      </c>
      <c r="G16" s="1264">
        <v>15352</v>
      </c>
      <c r="H16" s="1265">
        <v>7193</v>
      </c>
      <c r="I16" s="1282">
        <v>8159</v>
      </c>
      <c r="J16" s="417">
        <v>467</v>
      </c>
      <c r="K16" s="1290">
        <v>680</v>
      </c>
      <c r="L16" s="1291">
        <v>320</v>
      </c>
      <c r="M16" s="1292">
        <v>360</v>
      </c>
      <c r="N16" s="418">
        <v>7.6961107448912323</v>
      </c>
      <c r="O16" s="418">
        <v>4.429390307451798</v>
      </c>
      <c r="P16" s="419">
        <v>2.4532517214996172</v>
      </c>
      <c r="Q16" s="420">
        <v>2.5299934080421886</v>
      </c>
    </row>
    <row r="17" spans="1:17" s="1" customFormat="1" ht="20.25" customHeight="1">
      <c r="A17" s="701" t="s">
        <v>101</v>
      </c>
      <c r="B17" s="415">
        <v>5651</v>
      </c>
      <c r="C17" s="1264">
        <v>13906</v>
      </c>
      <c r="D17" s="1265">
        <v>6487</v>
      </c>
      <c r="E17" s="1266">
        <v>7419</v>
      </c>
      <c r="F17" s="415">
        <v>5454</v>
      </c>
      <c r="G17" s="1264">
        <v>13737</v>
      </c>
      <c r="H17" s="1265">
        <v>6365</v>
      </c>
      <c r="I17" s="1282">
        <v>7372</v>
      </c>
      <c r="J17" s="417">
        <v>197</v>
      </c>
      <c r="K17" s="1290">
        <v>169</v>
      </c>
      <c r="L17" s="1291">
        <v>122</v>
      </c>
      <c r="M17" s="1292">
        <v>47</v>
      </c>
      <c r="N17" s="418">
        <v>3.6120278694536121</v>
      </c>
      <c r="O17" s="418">
        <v>1.2302540583824706</v>
      </c>
      <c r="P17" s="419">
        <v>2.4608033976287382</v>
      </c>
      <c r="Q17" s="420">
        <v>2.5187018701870185</v>
      </c>
    </row>
    <row r="18" spans="1:17" s="1" customFormat="1" ht="20.25" customHeight="1">
      <c r="A18" s="701" t="s">
        <v>100</v>
      </c>
      <c r="B18" s="415">
        <v>4847</v>
      </c>
      <c r="C18" s="1264">
        <v>12418</v>
      </c>
      <c r="D18" s="1265">
        <v>5812</v>
      </c>
      <c r="E18" s="1266">
        <v>6606</v>
      </c>
      <c r="F18" s="415">
        <v>4622</v>
      </c>
      <c r="G18" s="1264">
        <v>12187</v>
      </c>
      <c r="H18" s="1265">
        <v>5689</v>
      </c>
      <c r="I18" s="1282">
        <v>6498</v>
      </c>
      <c r="J18" s="417">
        <v>225</v>
      </c>
      <c r="K18" s="1290">
        <v>231</v>
      </c>
      <c r="L18" s="1291">
        <v>123</v>
      </c>
      <c r="M18" s="1292">
        <v>108</v>
      </c>
      <c r="N18" s="418">
        <v>4.868022501081783</v>
      </c>
      <c r="O18" s="418">
        <v>1.8954623779437105</v>
      </c>
      <c r="P18" s="419">
        <v>2.5619971116154323</v>
      </c>
      <c r="Q18" s="420">
        <v>2.6367373431414971</v>
      </c>
    </row>
    <row r="19" spans="1:17" s="1" customFormat="1" ht="20.25" customHeight="1">
      <c r="A19" s="701" t="s">
        <v>99</v>
      </c>
      <c r="B19" s="415">
        <v>6822</v>
      </c>
      <c r="C19" s="1264">
        <v>13380</v>
      </c>
      <c r="D19" s="1265">
        <v>6706</v>
      </c>
      <c r="E19" s="1266">
        <v>6674</v>
      </c>
      <c r="F19" s="415">
        <v>6823</v>
      </c>
      <c r="G19" s="1264">
        <v>13414</v>
      </c>
      <c r="H19" s="1265">
        <v>6779</v>
      </c>
      <c r="I19" s="1282">
        <v>6635</v>
      </c>
      <c r="J19" s="417">
        <v>-1</v>
      </c>
      <c r="K19" s="1290">
        <v>-34</v>
      </c>
      <c r="L19" s="1291">
        <v>-73</v>
      </c>
      <c r="M19" s="1292">
        <v>39</v>
      </c>
      <c r="N19" s="418">
        <v>-1.465630954125751E-2</v>
      </c>
      <c r="O19" s="418">
        <v>-0.25346652750857313</v>
      </c>
      <c r="P19" s="419">
        <v>1.9613016710642039</v>
      </c>
      <c r="Q19" s="420">
        <v>1.9659973618642825</v>
      </c>
    </row>
    <row r="20" spans="1:17" s="1" customFormat="1" ht="20.25" customHeight="1">
      <c r="A20" s="701" t="s">
        <v>98</v>
      </c>
      <c r="B20" s="776">
        <v>6014</v>
      </c>
      <c r="C20" s="1267">
        <v>13306</v>
      </c>
      <c r="D20" s="1268">
        <v>6222</v>
      </c>
      <c r="E20" s="1269">
        <v>7084</v>
      </c>
      <c r="F20" s="415">
        <v>5955</v>
      </c>
      <c r="G20" s="1264">
        <v>13793</v>
      </c>
      <c r="H20" s="1265">
        <v>6466</v>
      </c>
      <c r="I20" s="1282">
        <v>7327</v>
      </c>
      <c r="J20" s="777">
        <v>59</v>
      </c>
      <c r="K20" s="1290">
        <v>-487</v>
      </c>
      <c r="L20" s="1291">
        <v>-244</v>
      </c>
      <c r="M20" s="1292">
        <v>-243</v>
      </c>
      <c r="N20" s="418">
        <v>0.99076406381192283</v>
      </c>
      <c r="O20" s="418">
        <v>-3.5307764808236062</v>
      </c>
      <c r="P20" s="419">
        <v>2.2125041569670767</v>
      </c>
      <c r="Q20" s="420">
        <v>2.3162048698572626</v>
      </c>
    </row>
    <row r="21" spans="1:17" s="1" customFormat="1" ht="20.25" customHeight="1">
      <c r="A21" s="701" t="s">
        <v>97</v>
      </c>
      <c r="B21" s="415">
        <v>1501</v>
      </c>
      <c r="C21" s="1264">
        <v>5161</v>
      </c>
      <c r="D21" s="1265">
        <v>2565</v>
      </c>
      <c r="E21" s="1266">
        <v>2596</v>
      </c>
      <c r="F21" s="415">
        <v>1469</v>
      </c>
      <c r="G21" s="1264">
        <v>5323</v>
      </c>
      <c r="H21" s="1265">
        <v>2640</v>
      </c>
      <c r="I21" s="1282">
        <v>2683</v>
      </c>
      <c r="J21" s="417">
        <v>32</v>
      </c>
      <c r="K21" s="1290">
        <v>-162</v>
      </c>
      <c r="L21" s="1291">
        <v>-75</v>
      </c>
      <c r="M21" s="1292">
        <v>-87</v>
      </c>
      <c r="N21" s="418">
        <v>2.1783526208304966</v>
      </c>
      <c r="O21" s="418">
        <v>-3.0433965808754464</v>
      </c>
      <c r="P21" s="419">
        <v>3.4383744170552966</v>
      </c>
      <c r="Q21" s="420">
        <v>3.6235534377127299</v>
      </c>
    </row>
    <row r="22" spans="1:17" s="1" customFormat="1" ht="20.25" customHeight="1">
      <c r="A22" s="701" t="s">
        <v>96</v>
      </c>
      <c r="B22" s="415">
        <v>1240</v>
      </c>
      <c r="C22" s="1264">
        <v>3731</v>
      </c>
      <c r="D22" s="1265">
        <v>1764</v>
      </c>
      <c r="E22" s="1266">
        <v>1967</v>
      </c>
      <c r="F22" s="415">
        <v>1264</v>
      </c>
      <c r="G22" s="1264">
        <v>3812</v>
      </c>
      <c r="H22" s="1265">
        <v>1762</v>
      </c>
      <c r="I22" s="1282">
        <v>2050</v>
      </c>
      <c r="J22" s="417">
        <v>-24</v>
      </c>
      <c r="K22" s="1290">
        <v>-81</v>
      </c>
      <c r="L22" s="1291">
        <v>2</v>
      </c>
      <c r="M22" s="1292">
        <v>-83</v>
      </c>
      <c r="N22" s="418">
        <v>-1.89873417721519</v>
      </c>
      <c r="O22" s="418">
        <v>-2.1248688352570828</v>
      </c>
      <c r="P22" s="419">
        <v>3.0088709677419354</v>
      </c>
      <c r="Q22" s="420">
        <v>3.0158227848101267</v>
      </c>
    </row>
    <row r="23" spans="1:17" s="1" customFormat="1" ht="20.25" customHeight="1">
      <c r="A23" s="701" t="s">
        <v>95</v>
      </c>
      <c r="B23" s="415">
        <v>614</v>
      </c>
      <c r="C23" s="1264">
        <v>1667</v>
      </c>
      <c r="D23" s="1265">
        <v>789</v>
      </c>
      <c r="E23" s="1266">
        <v>878</v>
      </c>
      <c r="F23" s="415">
        <v>571</v>
      </c>
      <c r="G23" s="1264">
        <v>1608</v>
      </c>
      <c r="H23" s="1265">
        <v>745</v>
      </c>
      <c r="I23" s="1282">
        <v>863</v>
      </c>
      <c r="J23" s="417">
        <v>43</v>
      </c>
      <c r="K23" s="1290">
        <v>59</v>
      </c>
      <c r="L23" s="1291">
        <v>44</v>
      </c>
      <c r="M23" s="1292">
        <v>15</v>
      </c>
      <c r="N23" s="418">
        <v>7.530647985989491</v>
      </c>
      <c r="O23" s="418">
        <v>3.6691542288557213</v>
      </c>
      <c r="P23" s="419">
        <v>2.714983713355049</v>
      </c>
      <c r="Q23" s="420">
        <v>2.8161120840630471</v>
      </c>
    </row>
    <row r="24" spans="1:17" s="1" customFormat="1" ht="20.25" customHeight="1">
      <c r="A24" s="701" t="s">
        <v>94</v>
      </c>
      <c r="B24" s="415">
        <v>3043</v>
      </c>
      <c r="C24" s="1264">
        <v>6871</v>
      </c>
      <c r="D24" s="1265">
        <v>3199</v>
      </c>
      <c r="E24" s="1266">
        <v>3672</v>
      </c>
      <c r="F24" s="415">
        <v>3057</v>
      </c>
      <c r="G24" s="1264">
        <v>7276</v>
      </c>
      <c r="H24" s="1265">
        <v>3381</v>
      </c>
      <c r="I24" s="1282">
        <v>3895</v>
      </c>
      <c r="J24" s="417">
        <v>-14</v>
      </c>
      <c r="K24" s="1290">
        <v>-405</v>
      </c>
      <c r="L24" s="1291">
        <v>-182</v>
      </c>
      <c r="M24" s="1292">
        <v>-223</v>
      </c>
      <c r="N24" s="418">
        <v>-0.45796532548249924</v>
      </c>
      <c r="O24" s="418">
        <v>-5.5662451896646505</v>
      </c>
      <c r="P24" s="419">
        <v>2.2579691094314822</v>
      </c>
      <c r="Q24" s="420">
        <v>2.3801112201504742</v>
      </c>
    </row>
    <row r="25" spans="1:17" s="1" customFormat="1" ht="20.25" customHeight="1">
      <c r="A25" s="701" t="s">
        <v>93</v>
      </c>
      <c r="B25" s="415">
        <v>3753</v>
      </c>
      <c r="C25" s="1264">
        <v>7928</v>
      </c>
      <c r="D25" s="1265">
        <v>3680</v>
      </c>
      <c r="E25" s="1266">
        <v>4248</v>
      </c>
      <c r="F25" s="415">
        <v>3612</v>
      </c>
      <c r="G25" s="1264">
        <v>8096</v>
      </c>
      <c r="H25" s="1265">
        <v>3744</v>
      </c>
      <c r="I25" s="1282">
        <v>4352</v>
      </c>
      <c r="J25" s="417">
        <v>141</v>
      </c>
      <c r="K25" s="1290">
        <v>-168</v>
      </c>
      <c r="L25" s="1291">
        <v>-64</v>
      </c>
      <c r="M25" s="1292">
        <v>-104</v>
      </c>
      <c r="N25" s="418">
        <v>3.9036544850498336</v>
      </c>
      <c r="O25" s="418">
        <v>-2.075098814229249</v>
      </c>
      <c r="P25" s="419">
        <v>2.1124433786304291</v>
      </c>
      <c r="Q25" s="420">
        <v>2.2414174972314509</v>
      </c>
    </row>
    <row r="26" spans="1:17" s="1" customFormat="1" ht="20.25" customHeight="1">
      <c r="A26" s="701" t="s">
        <v>92</v>
      </c>
      <c r="B26" s="776">
        <v>3788</v>
      </c>
      <c r="C26" s="1267">
        <v>9312</v>
      </c>
      <c r="D26" s="1268">
        <v>4329</v>
      </c>
      <c r="E26" s="1269">
        <v>4983</v>
      </c>
      <c r="F26" s="415">
        <v>3698</v>
      </c>
      <c r="G26" s="1264">
        <v>9821</v>
      </c>
      <c r="H26" s="1265">
        <v>4504</v>
      </c>
      <c r="I26" s="1282">
        <v>5317</v>
      </c>
      <c r="J26" s="417">
        <v>90</v>
      </c>
      <c r="K26" s="1290">
        <v>-509</v>
      </c>
      <c r="L26" s="1291">
        <v>-175</v>
      </c>
      <c r="M26" s="1292">
        <v>-334</v>
      </c>
      <c r="N26" s="418">
        <v>2.4337479718766901</v>
      </c>
      <c r="O26" s="418">
        <v>-5.1827716118521536</v>
      </c>
      <c r="P26" s="419">
        <v>2.4582893347412882</v>
      </c>
      <c r="Q26" s="420">
        <v>2.6557598702001082</v>
      </c>
    </row>
    <row r="27" spans="1:17" s="1" customFormat="1" ht="20.25" customHeight="1">
      <c r="A27" s="701" t="s">
        <v>91</v>
      </c>
      <c r="B27" s="415">
        <v>2081</v>
      </c>
      <c r="C27" s="1270">
        <v>5457</v>
      </c>
      <c r="D27" s="1271">
        <v>2593</v>
      </c>
      <c r="E27" s="1272">
        <v>2864</v>
      </c>
      <c r="F27" s="415">
        <v>2029</v>
      </c>
      <c r="G27" s="1270">
        <v>5922</v>
      </c>
      <c r="H27" s="1271">
        <v>2736</v>
      </c>
      <c r="I27" s="1283">
        <v>3186</v>
      </c>
      <c r="J27" s="417">
        <v>52</v>
      </c>
      <c r="K27" s="1290">
        <v>-465</v>
      </c>
      <c r="L27" s="1291">
        <v>-143</v>
      </c>
      <c r="M27" s="1292">
        <v>-322</v>
      </c>
      <c r="N27" s="418">
        <v>2.5628388368654509</v>
      </c>
      <c r="O27" s="418">
        <v>-7.8520770010131722</v>
      </c>
      <c r="P27" s="419">
        <v>2.6222969726093224</v>
      </c>
      <c r="Q27" s="420">
        <v>2.9186791522917694</v>
      </c>
    </row>
    <row r="28" spans="1:17" s="1" customFormat="1" ht="20.25" customHeight="1">
      <c r="A28" s="701" t="s">
        <v>90</v>
      </c>
      <c r="B28" s="415">
        <v>1674</v>
      </c>
      <c r="C28" s="1270">
        <v>4710</v>
      </c>
      <c r="D28" s="1271">
        <v>2225</v>
      </c>
      <c r="E28" s="1272">
        <v>2485</v>
      </c>
      <c r="F28" s="415">
        <v>1669</v>
      </c>
      <c r="G28" s="1270">
        <v>4856</v>
      </c>
      <c r="H28" s="1271">
        <v>2338</v>
      </c>
      <c r="I28" s="1283">
        <v>2518</v>
      </c>
      <c r="J28" s="417">
        <v>5</v>
      </c>
      <c r="K28" s="1290">
        <v>-146</v>
      </c>
      <c r="L28" s="1291">
        <v>-113</v>
      </c>
      <c r="M28" s="1292">
        <v>-33</v>
      </c>
      <c r="N28" s="418">
        <v>0.29958058717795089</v>
      </c>
      <c r="O28" s="418">
        <v>-3.0065897858319603</v>
      </c>
      <c r="P28" s="419">
        <v>2.8136200716845878</v>
      </c>
      <c r="Q28" s="420">
        <v>2.9095266626722589</v>
      </c>
    </row>
    <row r="29" spans="1:17" s="1" customFormat="1" ht="20.25" customHeight="1">
      <c r="A29" s="701" t="s">
        <v>89</v>
      </c>
      <c r="B29" s="415">
        <v>3552</v>
      </c>
      <c r="C29" s="378">
        <v>8644</v>
      </c>
      <c r="D29" s="379">
        <v>4040</v>
      </c>
      <c r="E29" s="1273">
        <v>4604</v>
      </c>
      <c r="F29" s="415">
        <v>3028</v>
      </c>
      <c r="G29" s="378">
        <v>8010</v>
      </c>
      <c r="H29" s="379">
        <v>3741</v>
      </c>
      <c r="I29" s="381">
        <v>4269</v>
      </c>
      <c r="J29" s="417">
        <v>524</v>
      </c>
      <c r="K29" s="1290">
        <v>634</v>
      </c>
      <c r="L29" s="1291">
        <v>299</v>
      </c>
      <c r="M29" s="1292">
        <v>335</v>
      </c>
      <c r="N29" s="418">
        <v>17.305151915455745</v>
      </c>
      <c r="O29" s="418">
        <v>7.9151061173533082</v>
      </c>
      <c r="P29" s="419">
        <v>2.4335585585585586</v>
      </c>
      <c r="Q29" s="420">
        <v>2.6453104359313078</v>
      </c>
    </row>
    <row r="30" spans="1:17" s="1" customFormat="1" ht="20.25" customHeight="1">
      <c r="A30" s="701" t="s">
        <v>88</v>
      </c>
      <c r="B30" s="415">
        <v>1839</v>
      </c>
      <c r="C30" s="378">
        <v>5644</v>
      </c>
      <c r="D30" s="379">
        <v>2654</v>
      </c>
      <c r="E30" s="1273">
        <v>2990</v>
      </c>
      <c r="F30" s="415">
        <v>1701</v>
      </c>
      <c r="G30" s="378">
        <v>5663</v>
      </c>
      <c r="H30" s="379">
        <v>2677</v>
      </c>
      <c r="I30" s="381">
        <v>2986</v>
      </c>
      <c r="J30" s="417">
        <v>138</v>
      </c>
      <c r="K30" s="1290">
        <v>-19</v>
      </c>
      <c r="L30" s="1291">
        <v>-23</v>
      </c>
      <c r="M30" s="1292">
        <v>4</v>
      </c>
      <c r="N30" s="418">
        <v>8.1128747795414462</v>
      </c>
      <c r="O30" s="418">
        <v>-0.33551121313791277</v>
      </c>
      <c r="P30" s="419">
        <v>3.0690592713431211</v>
      </c>
      <c r="Q30" s="420">
        <v>3.3292181069958846</v>
      </c>
    </row>
    <row r="31" spans="1:17" s="1" customFormat="1" ht="20.25" customHeight="1">
      <c r="A31" s="701" t="s">
        <v>87</v>
      </c>
      <c r="B31" s="415">
        <v>316</v>
      </c>
      <c r="C31" s="378">
        <v>868</v>
      </c>
      <c r="D31" s="379">
        <v>416</v>
      </c>
      <c r="E31" s="1273">
        <v>452</v>
      </c>
      <c r="F31" s="415">
        <v>330</v>
      </c>
      <c r="G31" s="378">
        <v>965</v>
      </c>
      <c r="H31" s="379">
        <v>477</v>
      </c>
      <c r="I31" s="381">
        <v>488</v>
      </c>
      <c r="J31" s="417">
        <v>-14</v>
      </c>
      <c r="K31" s="1290">
        <v>-97</v>
      </c>
      <c r="L31" s="1291">
        <v>-61</v>
      </c>
      <c r="M31" s="1292">
        <v>-36</v>
      </c>
      <c r="N31" s="418">
        <v>-4.2424242424242431</v>
      </c>
      <c r="O31" s="418">
        <v>-10.051813471502591</v>
      </c>
      <c r="P31" s="419">
        <v>2.7468354430379747</v>
      </c>
      <c r="Q31" s="420">
        <v>2.9242424242424243</v>
      </c>
    </row>
    <row r="32" spans="1:17" s="1" customFormat="1" ht="20.25" customHeight="1">
      <c r="A32" s="701" t="s">
        <v>86</v>
      </c>
      <c r="B32" s="415">
        <v>2860</v>
      </c>
      <c r="C32" s="378">
        <v>7725</v>
      </c>
      <c r="D32" s="379">
        <v>3660</v>
      </c>
      <c r="E32" s="1273">
        <v>4065</v>
      </c>
      <c r="F32" s="415">
        <v>2604</v>
      </c>
      <c r="G32" s="378">
        <v>7347</v>
      </c>
      <c r="H32" s="379">
        <v>3439</v>
      </c>
      <c r="I32" s="381">
        <v>3908</v>
      </c>
      <c r="J32" s="417">
        <v>256</v>
      </c>
      <c r="K32" s="1290">
        <v>378</v>
      </c>
      <c r="L32" s="1291">
        <v>221</v>
      </c>
      <c r="M32" s="1292">
        <v>157</v>
      </c>
      <c r="N32" s="418">
        <v>9.8310291858678962</v>
      </c>
      <c r="O32" s="418">
        <v>5.1449571253572888</v>
      </c>
      <c r="P32" s="419">
        <v>2.7010489510489513</v>
      </c>
      <c r="Q32" s="420">
        <v>2.8214285714285716</v>
      </c>
    </row>
    <row r="33" spans="1:18" s="1" customFormat="1" ht="20.25" customHeight="1">
      <c r="A33" s="701" t="s">
        <v>85</v>
      </c>
      <c r="B33" s="415">
        <v>786</v>
      </c>
      <c r="C33" s="1223">
        <v>2440</v>
      </c>
      <c r="D33" s="1224">
        <v>1133</v>
      </c>
      <c r="E33" s="1225">
        <v>1307</v>
      </c>
      <c r="F33" s="415">
        <v>811</v>
      </c>
      <c r="G33" s="1223">
        <v>2716</v>
      </c>
      <c r="H33" s="1224">
        <v>1269</v>
      </c>
      <c r="I33" s="1284">
        <v>1447</v>
      </c>
      <c r="J33" s="417">
        <v>-25</v>
      </c>
      <c r="K33" s="1290">
        <v>-276</v>
      </c>
      <c r="L33" s="1291">
        <v>-136</v>
      </c>
      <c r="M33" s="1292">
        <v>-140</v>
      </c>
      <c r="N33" s="418">
        <v>-3.0826140567200988</v>
      </c>
      <c r="O33" s="418">
        <v>-10.1620029455081</v>
      </c>
      <c r="P33" s="419">
        <v>3.1043256997455471</v>
      </c>
      <c r="Q33" s="903">
        <v>3.3489519112207153</v>
      </c>
    </row>
    <row r="34" spans="1:18" s="1" customFormat="1" ht="20.25" customHeight="1">
      <c r="A34" s="1022" t="s">
        <v>84</v>
      </c>
      <c r="B34" s="416">
        <v>273</v>
      </c>
      <c r="C34" s="1223">
        <v>757</v>
      </c>
      <c r="D34" s="1224">
        <v>377</v>
      </c>
      <c r="E34" s="1225">
        <v>380</v>
      </c>
      <c r="F34" s="416">
        <v>324</v>
      </c>
      <c r="G34" s="1223">
        <v>907</v>
      </c>
      <c r="H34" s="1224">
        <v>441</v>
      </c>
      <c r="I34" s="1284">
        <v>466</v>
      </c>
      <c r="J34" s="417">
        <v>-51</v>
      </c>
      <c r="K34" s="1290">
        <v>-150</v>
      </c>
      <c r="L34" s="1291">
        <v>-64</v>
      </c>
      <c r="M34" s="1292">
        <v>-86</v>
      </c>
      <c r="N34" s="418">
        <v>-15.74074074074074</v>
      </c>
      <c r="O34" s="418">
        <v>-16.5380374862183</v>
      </c>
      <c r="P34" s="419">
        <v>2.7728937728937728</v>
      </c>
      <c r="Q34" s="426">
        <v>2.7993827160493829</v>
      </c>
    </row>
    <row r="35" spans="1:18" s="1" customFormat="1" ht="20.25" customHeight="1">
      <c r="A35" s="701" t="s">
        <v>83</v>
      </c>
      <c r="B35" s="415">
        <v>118</v>
      </c>
      <c r="C35" s="1223">
        <v>332</v>
      </c>
      <c r="D35" s="1224">
        <v>155</v>
      </c>
      <c r="E35" s="1225">
        <v>177</v>
      </c>
      <c r="F35" s="415">
        <v>127</v>
      </c>
      <c r="G35" s="1223">
        <v>356</v>
      </c>
      <c r="H35" s="1224">
        <v>171</v>
      </c>
      <c r="I35" s="1284">
        <v>185</v>
      </c>
      <c r="J35" s="417">
        <v>-9</v>
      </c>
      <c r="K35" s="1290">
        <v>-24</v>
      </c>
      <c r="L35" s="1291">
        <v>-16</v>
      </c>
      <c r="M35" s="1292">
        <v>-8</v>
      </c>
      <c r="N35" s="418">
        <v>-7.0866141732283463</v>
      </c>
      <c r="O35" s="418">
        <v>-6.7415730337078648</v>
      </c>
      <c r="P35" s="419">
        <v>2.8135593220338984</v>
      </c>
      <c r="Q35" s="420">
        <v>2.8031496062992125</v>
      </c>
    </row>
    <row r="36" spans="1:18" s="1" customFormat="1" ht="20.25" customHeight="1">
      <c r="A36" s="421" t="s">
        <v>82</v>
      </c>
      <c r="B36" s="778">
        <v>411</v>
      </c>
      <c r="C36" s="1274">
        <v>1182</v>
      </c>
      <c r="D36" s="1275">
        <v>563</v>
      </c>
      <c r="E36" s="1276">
        <v>619</v>
      </c>
      <c r="F36" s="778">
        <v>433</v>
      </c>
      <c r="G36" s="1274">
        <v>1305</v>
      </c>
      <c r="H36" s="1275">
        <v>626</v>
      </c>
      <c r="I36" s="1285">
        <v>679</v>
      </c>
      <c r="J36" s="422">
        <v>-22</v>
      </c>
      <c r="K36" s="1293">
        <v>-123</v>
      </c>
      <c r="L36" s="1294">
        <v>-63</v>
      </c>
      <c r="M36" s="1295">
        <v>-60</v>
      </c>
      <c r="N36" s="423">
        <v>-5.0808314087759809</v>
      </c>
      <c r="O36" s="423">
        <v>-9.4252873563218387</v>
      </c>
      <c r="P36" s="424">
        <v>2.8759124087591239</v>
      </c>
      <c r="Q36" s="425">
        <v>3.0138568129330254</v>
      </c>
    </row>
    <row r="37" spans="1:18" s="1" customFormat="1" ht="20.25" customHeight="1">
      <c r="A37" s="701" t="s">
        <v>79</v>
      </c>
      <c r="B37" s="415">
        <v>1061</v>
      </c>
      <c r="C37" s="1223">
        <v>3163</v>
      </c>
      <c r="D37" s="1224">
        <v>1502</v>
      </c>
      <c r="E37" s="1225">
        <v>1661</v>
      </c>
      <c r="F37" s="415">
        <v>1079</v>
      </c>
      <c r="G37" s="1223">
        <v>3513</v>
      </c>
      <c r="H37" s="1224">
        <v>1665</v>
      </c>
      <c r="I37" s="1284">
        <v>1848</v>
      </c>
      <c r="J37" s="417">
        <v>-18</v>
      </c>
      <c r="K37" s="1290">
        <v>-350</v>
      </c>
      <c r="L37" s="1291">
        <v>-163</v>
      </c>
      <c r="M37" s="1292">
        <v>-187</v>
      </c>
      <c r="N37" s="418">
        <v>-1.6682113067655238</v>
      </c>
      <c r="O37" s="418">
        <v>-9.9629945915172211</v>
      </c>
      <c r="P37" s="419">
        <v>2.9811498586239398</v>
      </c>
      <c r="Q37" s="426">
        <v>3.2557924003707135</v>
      </c>
    </row>
    <row r="38" spans="1:18" s="1" customFormat="1" ht="20.25" customHeight="1">
      <c r="A38" s="701" t="s">
        <v>78</v>
      </c>
      <c r="B38" s="415">
        <v>455</v>
      </c>
      <c r="C38" s="1223">
        <v>1411</v>
      </c>
      <c r="D38" s="1224">
        <v>698</v>
      </c>
      <c r="E38" s="1225">
        <v>713</v>
      </c>
      <c r="F38" s="415">
        <v>473</v>
      </c>
      <c r="G38" s="1223">
        <v>1562</v>
      </c>
      <c r="H38" s="1224">
        <v>784</v>
      </c>
      <c r="I38" s="1284">
        <v>778</v>
      </c>
      <c r="J38" s="417">
        <v>-18</v>
      </c>
      <c r="K38" s="1290">
        <v>-151</v>
      </c>
      <c r="L38" s="1291">
        <v>-86</v>
      </c>
      <c r="M38" s="1292">
        <v>-65</v>
      </c>
      <c r="N38" s="418">
        <v>-3.8054968287526427</v>
      </c>
      <c r="O38" s="418">
        <v>-9.6670934699103714</v>
      </c>
      <c r="P38" s="419">
        <v>3.1010989010989012</v>
      </c>
      <c r="Q38" s="426">
        <v>3.3023255813953489</v>
      </c>
    </row>
    <row r="39" spans="1:18" s="1" customFormat="1" ht="20.25" customHeight="1">
      <c r="A39" s="701" t="s">
        <v>81</v>
      </c>
      <c r="B39" s="415">
        <v>1944</v>
      </c>
      <c r="C39" s="1223">
        <v>5385</v>
      </c>
      <c r="D39" s="1224">
        <v>2517</v>
      </c>
      <c r="E39" s="1225">
        <v>2868</v>
      </c>
      <c r="F39" s="415">
        <v>1907</v>
      </c>
      <c r="G39" s="1223">
        <v>5826</v>
      </c>
      <c r="H39" s="1224">
        <v>2741</v>
      </c>
      <c r="I39" s="1284">
        <v>3085</v>
      </c>
      <c r="J39" s="417">
        <v>37</v>
      </c>
      <c r="K39" s="1290">
        <v>-441</v>
      </c>
      <c r="L39" s="1291">
        <v>-224</v>
      </c>
      <c r="M39" s="1292">
        <v>-217</v>
      </c>
      <c r="N39" s="418">
        <v>1.9402202412165706</v>
      </c>
      <c r="O39" s="418">
        <v>-7.569515962924819</v>
      </c>
      <c r="P39" s="419">
        <v>2.7700617283950617</v>
      </c>
      <c r="Q39" s="426">
        <v>3.0550603041426325</v>
      </c>
    </row>
    <row r="40" spans="1:18" s="1" customFormat="1" ht="20.25" customHeight="1">
      <c r="A40" s="701" t="s">
        <v>80</v>
      </c>
      <c r="B40" s="415">
        <v>1870</v>
      </c>
      <c r="C40" s="1223">
        <v>5264</v>
      </c>
      <c r="D40" s="1224">
        <v>2541</v>
      </c>
      <c r="E40" s="1225">
        <v>2723</v>
      </c>
      <c r="F40" s="415">
        <v>1860</v>
      </c>
      <c r="G40" s="1223">
        <v>5673</v>
      </c>
      <c r="H40" s="1224">
        <v>2740</v>
      </c>
      <c r="I40" s="1284">
        <v>2933</v>
      </c>
      <c r="J40" s="417">
        <v>10</v>
      </c>
      <c r="K40" s="1290">
        <v>-409</v>
      </c>
      <c r="L40" s="1291">
        <v>-199</v>
      </c>
      <c r="M40" s="1292">
        <v>-210</v>
      </c>
      <c r="N40" s="418">
        <v>0.53763440860215062</v>
      </c>
      <c r="O40" s="418">
        <v>-7.2095892825665437</v>
      </c>
      <c r="P40" s="419">
        <v>2.8149732620320855</v>
      </c>
      <c r="Q40" s="426">
        <v>3.05</v>
      </c>
    </row>
    <row r="41" spans="1:18" s="1" customFormat="1" ht="20.25" customHeight="1">
      <c r="A41" s="701" t="s">
        <v>77</v>
      </c>
      <c r="B41" s="415">
        <v>2577</v>
      </c>
      <c r="C41" s="1223">
        <v>7847</v>
      </c>
      <c r="D41" s="1224">
        <v>3725</v>
      </c>
      <c r="E41" s="1225">
        <v>4122</v>
      </c>
      <c r="F41" s="415">
        <v>2590</v>
      </c>
      <c r="G41" s="1223">
        <v>8222</v>
      </c>
      <c r="H41" s="1224">
        <v>3926</v>
      </c>
      <c r="I41" s="1284">
        <v>4296</v>
      </c>
      <c r="J41" s="417">
        <v>-13</v>
      </c>
      <c r="K41" s="1290">
        <v>-375</v>
      </c>
      <c r="L41" s="1291">
        <v>-201</v>
      </c>
      <c r="M41" s="1292">
        <v>-174</v>
      </c>
      <c r="N41" s="418">
        <v>-0.50193050193050193</v>
      </c>
      <c r="O41" s="418">
        <v>-4.5609340792994404</v>
      </c>
      <c r="P41" s="419">
        <v>3.0450135816841288</v>
      </c>
      <c r="Q41" s="426">
        <v>3.1745173745173747</v>
      </c>
    </row>
    <row r="42" spans="1:18" s="1" customFormat="1" ht="20.25" customHeight="1" thickBot="1">
      <c r="A42" s="703" t="s">
        <v>76</v>
      </c>
      <c r="B42" s="427">
        <v>2655</v>
      </c>
      <c r="C42" s="1277">
        <v>7553</v>
      </c>
      <c r="D42" s="1278">
        <v>3521</v>
      </c>
      <c r="E42" s="1279">
        <v>4032</v>
      </c>
      <c r="F42" s="427">
        <v>2611</v>
      </c>
      <c r="G42" s="1277">
        <v>8064</v>
      </c>
      <c r="H42" s="1278">
        <v>3790</v>
      </c>
      <c r="I42" s="1286">
        <v>4274</v>
      </c>
      <c r="J42" s="428">
        <v>44</v>
      </c>
      <c r="K42" s="1296">
        <v>-511</v>
      </c>
      <c r="L42" s="1297">
        <v>-269</v>
      </c>
      <c r="M42" s="1298">
        <v>-242</v>
      </c>
      <c r="N42" s="429">
        <v>1.685178092684795</v>
      </c>
      <c r="O42" s="429">
        <v>-6.3368055555555554</v>
      </c>
      <c r="P42" s="430">
        <v>2.8448210922787194</v>
      </c>
      <c r="Q42" s="431">
        <v>3.0884718498659516</v>
      </c>
    </row>
    <row r="43" spans="1:18" s="1" customFormat="1" ht="13.5" customHeight="1">
      <c r="A43" s="171" t="s">
        <v>1971</v>
      </c>
      <c r="B43" s="171"/>
      <c r="C43" s="171"/>
      <c r="D43" s="171"/>
      <c r="E43" s="171"/>
      <c r="F43" s="155"/>
      <c r="G43" s="155"/>
      <c r="H43" s="155"/>
      <c r="I43" s="155"/>
      <c r="J43" s="171"/>
      <c r="K43" s="171"/>
      <c r="L43" s="171"/>
      <c r="M43" s="171"/>
      <c r="N43" s="35"/>
      <c r="O43" s="171"/>
      <c r="P43" s="171"/>
      <c r="Q43" s="171"/>
    </row>
    <row r="44" spans="1:18" s="172" customFormat="1" ht="13.5" customHeight="1">
      <c r="A44" s="171" t="s">
        <v>1930</v>
      </c>
      <c r="B44" s="171"/>
      <c r="C44" s="171"/>
      <c r="D44" s="171"/>
      <c r="E44" s="171"/>
      <c r="F44" s="171"/>
      <c r="G44" s="171"/>
      <c r="H44" s="171"/>
      <c r="I44" s="171"/>
      <c r="J44" s="171"/>
      <c r="K44" s="171"/>
      <c r="L44" s="171"/>
      <c r="M44" s="171"/>
      <c r="N44" s="171"/>
      <c r="O44" s="171"/>
      <c r="P44" s="171"/>
      <c r="Q44" s="171"/>
      <c r="R44" s="188"/>
    </row>
  </sheetData>
  <mergeCells count="11">
    <mergeCell ref="A2:I2"/>
    <mergeCell ref="P5:P6"/>
    <mergeCell ref="Q5:Q6"/>
    <mergeCell ref="J5:J6"/>
    <mergeCell ref="N5:N6"/>
    <mergeCell ref="A4:A6"/>
    <mergeCell ref="F5:F6"/>
    <mergeCell ref="B5:B6"/>
    <mergeCell ref="O5:O6"/>
    <mergeCell ref="N4:O4"/>
    <mergeCell ref="J2:R2"/>
  </mergeCells>
  <phoneticPr fontId="7"/>
  <printOptions horizontalCentered="1"/>
  <pageMargins left="0.78740157480314965" right="0.78740157480314965" top="0.78740157480314965" bottom="0.78740157480314965" header="0.59055118110236227" footer="0.59055118110236227"/>
  <pageSetup paperSize="9" scale="98"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V134"/>
  <sheetViews>
    <sheetView showGridLines="0" zoomScale="80" zoomScaleNormal="80" workbookViewId="0"/>
  </sheetViews>
  <sheetFormatPr defaultColWidth="8.625" defaultRowHeight="13.5"/>
  <cols>
    <col min="1" max="1" width="9.625" style="32" customWidth="1"/>
    <col min="2" max="2" width="5.625" style="97" customWidth="1"/>
    <col min="3" max="11" width="9.375" style="32" customWidth="1"/>
    <col min="12" max="20" width="9.25" style="32" customWidth="1"/>
    <col min="21" max="21" width="8.125" style="32" customWidth="1"/>
    <col min="22" max="22" width="9.625" style="32" customWidth="1"/>
    <col min="23" max="16384" width="8.625" style="32"/>
  </cols>
  <sheetData>
    <row r="1" spans="1:22" ht="30" customHeight="1">
      <c r="V1" s="39"/>
    </row>
    <row r="2" spans="1:22" ht="22.5" customHeight="1">
      <c r="A2" s="1829" t="s">
        <v>2177</v>
      </c>
      <c r="B2" s="1829"/>
      <c r="C2" s="1829"/>
      <c r="D2" s="1829"/>
      <c r="E2" s="1829"/>
      <c r="F2" s="1829"/>
      <c r="G2" s="1829"/>
      <c r="H2" s="1829"/>
      <c r="I2" s="1829"/>
      <c r="J2" s="1829"/>
      <c r="K2" s="1829"/>
      <c r="L2" s="1830" t="s">
        <v>2028</v>
      </c>
      <c r="M2" s="1830"/>
      <c r="N2" s="1830"/>
      <c r="O2" s="1830"/>
      <c r="P2" s="1830"/>
      <c r="Q2" s="1830"/>
      <c r="R2" s="1830"/>
      <c r="S2" s="1830"/>
      <c r="T2" s="1830"/>
      <c r="U2" s="1830"/>
      <c r="V2" s="1830"/>
    </row>
    <row r="3" spans="1:22" s="129" customFormat="1" ht="13.5" customHeight="1" thickBot="1">
      <c r="A3" s="176"/>
      <c r="B3" s="192"/>
      <c r="C3" s="176"/>
      <c r="D3" s="176"/>
      <c r="E3" s="176"/>
      <c r="F3" s="176"/>
      <c r="G3" s="176"/>
      <c r="H3" s="176"/>
      <c r="I3" s="176"/>
      <c r="J3" s="176"/>
      <c r="K3" s="176"/>
      <c r="L3" s="176"/>
      <c r="M3" s="176"/>
      <c r="N3" s="176"/>
      <c r="O3" s="176"/>
      <c r="P3" s="177"/>
      <c r="Q3" s="176"/>
      <c r="R3" s="176"/>
      <c r="S3" s="176"/>
      <c r="T3" s="1740" t="s">
        <v>1925</v>
      </c>
      <c r="U3" s="1740"/>
      <c r="V3" s="1740"/>
    </row>
    <row r="4" spans="1:22" s="129" customFormat="1" ht="22.5" customHeight="1">
      <c r="A4" s="1773" t="s">
        <v>1820</v>
      </c>
      <c r="B4" s="1725"/>
      <c r="C4" s="1736" t="s">
        <v>678</v>
      </c>
      <c r="D4" s="1826"/>
      <c r="E4" s="1826"/>
      <c r="F4" s="1826"/>
      <c r="G4" s="1826"/>
      <c r="H4" s="1826"/>
      <c r="I4" s="1826"/>
      <c r="J4" s="1826"/>
      <c r="K4" s="1826"/>
      <c r="L4" s="1737" t="s">
        <v>143</v>
      </c>
      <c r="M4" s="1826"/>
      <c r="N4" s="1826"/>
      <c r="O4" s="1826"/>
      <c r="P4" s="1826"/>
      <c r="Q4" s="1826"/>
      <c r="R4" s="1826"/>
      <c r="S4" s="1826"/>
      <c r="T4" s="1827"/>
      <c r="U4" s="1772" t="s">
        <v>675</v>
      </c>
      <c r="V4" s="1730" t="s">
        <v>142</v>
      </c>
    </row>
    <row r="5" spans="1:22" s="129" customFormat="1" ht="22.5" customHeight="1">
      <c r="A5" s="1774"/>
      <c r="B5" s="1726"/>
      <c r="C5" s="459" t="s">
        <v>1417</v>
      </c>
      <c r="D5" s="459" t="s">
        <v>1418</v>
      </c>
      <c r="E5" s="459" t="s">
        <v>141</v>
      </c>
      <c r="F5" s="459" t="s">
        <v>140</v>
      </c>
      <c r="G5" s="459" t="s">
        <v>139</v>
      </c>
      <c r="H5" s="459" t="s">
        <v>138</v>
      </c>
      <c r="I5" s="459" t="s">
        <v>137</v>
      </c>
      <c r="J5" s="459" t="s">
        <v>136</v>
      </c>
      <c r="K5" s="457" t="s">
        <v>135</v>
      </c>
      <c r="L5" s="458" t="s">
        <v>134</v>
      </c>
      <c r="M5" s="459" t="s">
        <v>133</v>
      </c>
      <c r="N5" s="459" t="s">
        <v>132</v>
      </c>
      <c r="O5" s="459" t="s">
        <v>131</v>
      </c>
      <c r="P5" s="459" t="s">
        <v>130</v>
      </c>
      <c r="Q5" s="459" t="s">
        <v>129</v>
      </c>
      <c r="R5" s="459" t="s">
        <v>128</v>
      </c>
      <c r="S5" s="459" t="s">
        <v>127</v>
      </c>
      <c r="T5" s="459" t="s">
        <v>654</v>
      </c>
      <c r="U5" s="1672"/>
      <c r="V5" s="1673"/>
    </row>
    <row r="6" spans="1:22" s="129" customFormat="1" ht="20.25" customHeight="1">
      <c r="A6" s="1823" t="s">
        <v>111</v>
      </c>
      <c r="B6" s="1492" t="s">
        <v>111</v>
      </c>
      <c r="C6" s="1493">
        <v>9001</v>
      </c>
      <c r="D6" s="1493">
        <v>10418</v>
      </c>
      <c r="E6" s="1493">
        <v>10645</v>
      </c>
      <c r="F6" s="1493">
        <v>11632</v>
      </c>
      <c r="G6" s="1493">
        <v>10884</v>
      </c>
      <c r="H6" s="1493">
        <v>9946</v>
      </c>
      <c r="I6" s="1493">
        <v>11027</v>
      </c>
      <c r="J6" s="1493">
        <v>13181</v>
      </c>
      <c r="K6" s="1494">
        <v>14283</v>
      </c>
      <c r="L6" s="1495">
        <v>15536</v>
      </c>
      <c r="M6" s="1493">
        <v>14226</v>
      </c>
      <c r="N6" s="1493">
        <v>14167</v>
      </c>
      <c r="O6" s="1493">
        <v>14260</v>
      </c>
      <c r="P6" s="1493">
        <v>15915</v>
      </c>
      <c r="Q6" s="1493">
        <v>15533</v>
      </c>
      <c r="R6" s="1493">
        <v>11730</v>
      </c>
      <c r="S6" s="1493">
        <v>9420</v>
      </c>
      <c r="T6" s="696">
        <v>12204</v>
      </c>
      <c r="U6" s="1496">
        <v>9293</v>
      </c>
      <c r="V6" s="1494">
        <v>233301</v>
      </c>
    </row>
    <row r="7" spans="1:22" s="129" customFormat="1" ht="20.25" customHeight="1">
      <c r="A7" s="1824"/>
      <c r="B7" s="1505" t="s">
        <v>118</v>
      </c>
      <c r="C7" s="1488">
        <v>4591</v>
      </c>
      <c r="D7" s="1488">
        <v>5372</v>
      </c>
      <c r="E7" s="1488">
        <v>5411</v>
      </c>
      <c r="F7" s="1488">
        <v>5887</v>
      </c>
      <c r="G7" s="1488">
        <v>5373</v>
      </c>
      <c r="H7" s="1488">
        <v>4900</v>
      </c>
      <c r="I7" s="1488">
        <v>5347</v>
      </c>
      <c r="J7" s="1488">
        <v>6437</v>
      </c>
      <c r="K7" s="1489">
        <v>6982</v>
      </c>
      <c r="L7" s="1490">
        <v>7558</v>
      </c>
      <c r="M7" s="1488">
        <v>6766</v>
      </c>
      <c r="N7" s="1488">
        <v>6721</v>
      </c>
      <c r="O7" s="1488">
        <v>6724</v>
      </c>
      <c r="P7" s="1488">
        <v>7512</v>
      </c>
      <c r="Q7" s="1488">
        <v>7191</v>
      </c>
      <c r="R7" s="1488">
        <v>4884</v>
      </c>
      <c r="S7" s="1488">
        <v>3750</v>
      </c>
      <c r="T7" s="1488">
        <v>3601</v>
      </c>
      <c r="U7" s="1488">
        <v>5184</v>
      </c>
      <c r="V7" s="1489">
        <v>110191</v>
      </c>
    </row>
    <row r="8" spans="1:22" s="129" customFormat="1" ht="20.25" customHeight="1">
      <c r="A8" s="1825"/>
      <c r="B8" s="1497" t="s">
        <v>117</v>
      </c>
      <c r="C8" s="1498">
        <v>4410</v>
      </c>
      <c r="D8" s="1498">
        <v>5046</v>
      </c>
      <c r="E8" s="1499">
        <v>5234</v>
      </c>
      <c r="F8" s="1498">
        <v>5745</v>
      </c>
      <c r="G8" s="1498">
        <v>5511</v>
      </c>
      <c r="H8" s="1498">
        <v>5046</v>
      </c>
      <c r="I8" s="1498">
        <v>5680</v>
      </c>
      <c r="J8" s="1498">
        <v>6744</v>
      </c>
      <c r="K8" s="1500">
        <v>7301</v>
      </c>
      <c r="L8" s="1501">
        <v>7978</v>
      </c>
      <c r="M8" s="1498">
        <v>7460</v>
      </c>
      <c r="N8" s="1498">
        <v>7446</v>
      </c>
      <c r="O8" s="1498">
        <v>7536</v>
      </c>
      <c r="P8" s="1498">
        <v>8403</v>
      </c>
      <c r="Q8" s="1498">
        <v>8342</v>
      </c>
      <c r="R8" s="1498">
        <v>6846</v>
      </c>
      <c r="S8" s="1498">
        <v>5670</v>
      </c>
      <c r="T8" s="1502">
        <v>8603</v>
      </c>
      <c r="U8" s="1503">
        <v>4109</v>
      </c>
      <c r="V8" s="1504">
        <v>123110</v>
      </c>
    </row>
    <row r="9" spans="1:22" s="129" customFormat="1" ht="20.25" customHeight="1">
      <c r="A9" s="1823" t="s">
        <v>167</v>
      </c>
      <c r="B9" s="1492" t="s">
        <v>111</v>
      </c>
      <c r="C9" s="1493">
        <v>178</v>
      </c>
      <c r="D9" s="1493">
        <v>239</v>
      </c>
      <c r="E9" s="1493">
        <v>268</v>
      </c>
      <c r="F9" s="1493">
        <v>331</v>
      </c>
      <c r="G9" s="1493">
        <v>310</v>
      </c>
      <c r="H9" s="1493">
        <v>285</v>
      </c>
      <c r="I9" s="1493">
        <v>275</v>
      </c>
      <c r="J9" s="1493">
        <v>331</v>
      </c>
      <c r="K9" s="1494">
        <v>408</v>
      </c>
      <c r="L9" s="1495">
        <v>497</v>
      </c>
      <c r="M9" s="1493">
        <v>445</v>
      </c>
      <c r="N9" s="1493">
        <v>487</v>
      </c>
      <c r="O9" s="1493">
        <v>398</v>
      </c>
      <c r="P9" s="1493">
        <v>400</v>
      </c>
      <c r="Q9" s="1493">
        <v>415</v>
      </c>
      <c r="R9" s="1493">
        <v>339</v>
      </c>
      <c r="S9" s="1493">
        <v>257</v>
      </c>
      <c r="T9" s="696">
        <v>269</v>
      </c>
      <c r="U9" s="1496">
        <v>628</v>
      </c>
      <c r="V9" s="1494">
        <v>6760</v>
      </c>
    </row>
    <row r="10" spans="1:22" s="129" customFormat="1" ht="20.25" customHeight="1">
      <c r="A10" s="1824"/>
      <c r="B10" s="1505" t="s">
        <v>118</v>
      </c>
      <c r="C10" s="1488">
        <v>96</v>
      </c>
      <c r="D10" s="1488">
        <v>117</v>
      </c>
      <c r="E10" s="1488">
        <v>122</v>
      </c>
      <c r="F10" s="1488">
        <v>148</v>
      </c>
      <c r="G10" s="1488">
        <v>123</v>
      </c>
      <c r="H10" s="1488">
        <v>133</v>
      </c>
      <c r="I10" s="1488">
        <v>138</v>
      </c>
      <c r="J10" s="1488">
        <v>162</v>
      </c>
      <c r="K10" s="1489">
        <v>190</v>
      </c>
      <c r="L10" s="1490">
        <v>244</v>
      </c>
      <c r="M10" s="1488">
        <v>216</v>
      </c>
      <c r="N10" s="1488">
        <v>248</v>
      </c>
      <c r="O10" s="1488">
        <v>180</v>
      </c>
      <c r="P10" s="1488">
        <v>198</v>
      </c>
      <c r="Q10" s="1488">
        <v>162</v>
      </c>
      <c r="R10" s="1488">
        <v>129</v>
      </c>
      <c r="S10" s="1488">
        <v>99</v>
      </c>
      <c r="T10" s="1488">
        <v>83</v>
      </c>
      <c r="U10" s="1488">
        <v>332</v>
      </c>
      <c r="V10" s="1489">
        <v>3120</v>
      </c>
    </row>
    <row r="11" spans="1:22" s="129" customFormat="1" ht="20.25" customHeight="1">
      <c r="A11" s="1825"/>
      <c r="B11" s="1497" t="s">
        <v>117</v>
      </c>
      <c r="C11" s="1498">
        <v>82</v>
      </c>
      <c r="D11" s="1498">
        <v>122</v>
      </c>
      <c r="E11" s="1499">
        <v>146</v>
      </c>
      <c r="F11" s="1498">
        <v>183</v>
      </c>
      <c r="G11" s="1498">
        <v>187</v>
      </c>
      <c r="H11" s="1498">
        <v>152</v>
      </c>
      <c r="I11" s="1498">
        <v>137</v>
      </c>
      <c r="J11" s="1498">
        <v>169</v>
      </c>
      <c r="K11" s="1500">
        <v>218</v>
      </c>
      <c r="L11" s="1501">
        <v>253</v>
      </c>
      <c r="M11" s="1498">
        <v>229</v>
      </c>
      <c r="N11" s="1498">
        <v>239</v>
      </c>
      <c r="O11" s="1498">
        <v>218</v>
      </c>
      <c r="P11" s="1498">
        <v>202</v>
      </c>
      <c r="Q11" s="1498">
        <v>253</v>
      </c>
      <c r="R11" s="1498">
        <v>210</v>
      </c>
      <c r="S11" s="1498">
        <v>158</v>
      </c>
      <c r="T11" s="1502">
        <v>186</v>
      </c>
      <c r="U11" s="1503">
        <v>296</v>
      </c>
      <c r="V11" s="1504">
        <v>3640</v>
      </c>
    </row>
    <row r="12" spans="1:22" s="129" customFormat="1" ht="20.25" customHeight="1">
      <c r="A12" s="1823" t="s">
        <v>166</v>
      </c>
      <c r="B12" s="1492" t="s">
        <v>111</v>
      </c>
      <c r="C12" s="1493">
        <v>302</v>
      </c>
      <c r="D12" s="1493">
        <v>272</v>
      </c>
      <c r="E12" s="1493">
        <v>306</v>
      </c>
      <c r="F12" s="1493">
        <v>349</v>
      </c>
      <c r="G12" s="1493">
        <v>371</v>
      </c>
      <c r="H12" s="1493">
        <v>416</v>
      </c>
      <c r="I12" s="1493">
        <v>453</v>
      </c>
      <c r="J12" s="1493">
        <v>496</v>
      </c>
      <c r="K12" s="1494">
        <v>565</v>
      </c>
      <c r="L12" s="1495">
        <v>614</v>
      </c>
      <c r="M12" s="1493">
        <v>552</v>
      </c>
      <c r="N12" s="1493">
        <v>549</v>
      </c>
      <c r="O12" s="1493">
        <v>534</v>
      </c>
      <c r="P12" s="1493">
        <v>592</v>
      </c>
      <c r="Q12" s="1493">
        <v>628</v>
      </c>
      <c r="R12" s="1493">
        <v>495</v>
      </c>
      <c r="S12" s="1493">
        <v>401</v>
      </c>
      <c r="T12" s="696">
        <v>428</v>
      </c>
      <c r="U12" s="1496">
        <v>462</v>
      </c>
      <c r="V12" s="1494">
        <v>8785</v>
      </c>
    </row>
    <row r="13" spans="1:22" s="129" customFormat="1" ht="20.25" customHeight="1">
      <c r="A13" s="1824"/>
      <c r="B13" s="1505" t="s">
        <v>118</v>
      </c>
      <c r="C13" s="1488">
        <v>165</v>
      </c>
      <c r="D13" s="1488">
        <v>133</v>
      </c>
      <c r="E13" s="1488">
        <v>158</v>
      </c>
      <c r="F13" s="1488">
        <v>179</v>
      </c>
      <c r="G13" s="1488">
        <v>166</v>
      </c>
      <c r="H13" s="1488">
        <v>215</v>
      </c>
      <c r="I13" s="1488">
        <v>221</v>
      </c>
      <c r="J13" s="1488">
        <v>243</v>
      </c>
      <c r="K13" s="1489">
        <v>270</v>
      </c>
      <c r="L13" s="1490">
        <v>320</v>
      </c>
      <c r="M13" s="1488">
        <v>277</v>
      </c>
      <c r="N13" s="1488">
        <v>232</v>
      </c>
      <c r="O13" s="1488">
        <v>245</v>
      </c>
      <c r="P13" s="1488">
        <v>272</v>
      </c>
      <c r="Q13" s="1488">
        <v>257</v>
      </c>
      <c r="R13" s="1488">
        <v>196</v>
      </c>
      <c r="S13" s="1488">
        <v>148</v>
      </c>
      <c r="T13" s="1488">
        <v>124</v>
      </c>
      <c r="U13" s="1488">
        <v>263</v>
      </c>
      <c r="V13" s="1489">
        <v>4084</v>
      </c>
    </row>
    <row r="14" spans="1:22" s="129" customFormat="1" ht="20.25" customHeight="1">
      <c r="A14" s="1825"/>
      <c r="B14" s="1497" t="s">
        <v>117</v>
      </c>
      <c r="C14" s="1498">
        <v>137</v>
      </c>
      <c r="D14" s="1498">
        <v>139</v>
      </c>
      <c r="E14" s="1499">
        <v>148</v>
      </c>
      <c r="F14" s="1498">
        <v>170</v>
      </c>
      <c r="G14" s="1498">
        <v>205</v>
      </c>
      <c r="H14" s="1498">
        <v>201</v>
      </c>
      <c r="I14" s="1498">
        <v>232</v>
      </c>
      <c r="J14" s="1498">
        <v>253</v>
      </c>
      <c r="K14" s="1500">
        <v>295</v>
      </c>
      <c r="L14" s="1501">
        <v>294</v>
      </c>
      <c r="M14" s="1498">
        <v>275</v>
      </c>
      <c r="N14" s="1498">
        <v>317</v>
      </c>
      <c r="O14" s="1498">
        <v>289</v>
      </c>
      <c r="P14" s="1498">
        <v>320</v>
      </c>
      <c r="Q14" s="1498">
        <v>371</v>
      </c>
      <c r="R14" s="1498">
        <v>299</v>
      </c>
      <c r="S14" s="1498">
        <v>253</v>
      </c>
      <c r="T14" s="1502">
        <v>304</v>
      </c>
      <c r="U14" s="1503">
        <v>199</v>
      </c>
      <c r="V14" s="1504">
        <v>4701</v>
      </c>
    </row>
    <row r="15" spans="1:22" s="129" customFormat="1" ht="20.25" customHeight="1">
      <c r="A15" s="1823" t="s">
        <v>165</v>
      </c>
      <c r="B15" s="1492" t="s">
        <v>111</v>
      </c>
      <c r="C15" s="1493">
        <v>324</v>
      </c>
      <c r="D15" s="1493">
        <v>360</v>
      </c>
      <c r="E15" s="1493">
        <v>381</v>
      </c>
      <c r="F15" s="1493">
        <v>502</v>
      </c>
      <c r="G15" s="1493">
        <v>676</v>
      </c>
      <c r="H15" s="1493">
        <v>509</v>
      </c>
      <c r="I15" s="1493">
        <v>478</v>
      </c>
      <c r="J15" s="1493">
        <v>544</v>
      </c>
      <c r="K15" s="1494">
        <v>537</v>
      </c>
      <c r="L15" s="1495">
        <v>596</v>
      </c>
      <c r="M15" s="1493">
        <v>601</v>
      </c>
      <c r="N15" s="1493">
        <v>592</v>
      </c>
      <c r="O15" s="1493">
        <v>616</v>
      </c>
      <c r="P15" s="1493">
        <v>669</v>
      </c>
      <c r="Q15" s="1493">
        <v>656</v>
      </c>
      <c r="R15" s="1493">
        <v>491</v>
      </c>
      <c r="S15" s="1493">
        <v>362</v>
      </c>
      <c r="T15" s="696">
        <v>536</v>
      </c>
      <c r="U15" s="1496">
        <v>309</v>
      </c>
      <c r="V15" s="1494">
        <v>9739</v>
      </c>
    </row>
    <row r="16" spans="1:22" s="129" customFormat="1" ht="20.25" customHeight="1">
      <c r="A16" s="1824"/>
      <c r="B16" s="1505" t="s">
        <v>118</v>
      </c>
      <c r="C16" s="1488">
        <v>170</v>
      </c>
      <c r="D16" s="1488">
        <v>198</v>
      </c>
      <c r="E16" s="1488">
        <v>188</v>
      </c>
      <c r="F16" s="1488">
        <v>250</v>
      </c>
      <c r="G16" s="1488">
        <v>414</v>
      </c>
      <c r="H16" s="1488">
        <v>295</v>
      </c>
      <c r="I16" s="1488">
        <v>245</v>
      </c>
      <c r="J16" s="1488">
        <v>296</v>
      </c>
      <c r="K16" s="1489">
        <v>273</v>
      </c>
      <c r="L16" s="1490">
        <v>322</v>
      </c>
      <c r="M16" s="1488">
        <v>294</v>
      </c>
      <c r="N16" s="1488">
        <v>299</v>
      </c>
      <c r="O16" s="1488">
        <v>287</v>
      </c>
      <c r="P16" s="1488">
        <v>309</v>
      </c>
      <c r="Q16" s="1488">
        <v>320</v>
      </c>
      <c r="R16" s="1488">
        <v>207</v>
      </c>
      <c r="S16" s="1488">
        <v>138</v>
      </c>
      <c r="T16" s="1488">
        <v>178</v>
      </c>
      <c r="U16" s="1488">
        <v>196</v>
      </c>
      <c r="V16" s="1489">
        <v>4879</v>
      </c>
    </row>
    <row r="17" spans="1:22" s="129" customFormat="1" ht="20.25" customHeight="1">
      <c r="A17" s="1825"/>
      <c r="B17" s="1497" t="s">
        <v>117</v>
      </c>
      <c r="C17" s="1498">
        <v>154</v>
      </c>
      <c r="D17" s="1498">
        <v>162</v>
      </c>
      <c r="E17" s="1499">
        <v>193</v>
      </c>
      <c r="F17" s="1498">
        <v>252</v>
      </c>
      <c r="G17" s="1498">
        <v>262</v>
      </c>
      <c r="H17" s="1498">
        <v>214</v>
      </c>
      <c r="I17" s="1498">
        <v>233</v>
      </c>
      <c r="J17" s="1498">
        <v>248</v>
      </c>
      <c r="K17" s="1500">
        <v>264</v>
      </c>
      <c r="L17" s="1501">
        <v>274</v>
      </c>
      <c r="M17" s="1498">
        <v>307</v>
      </c>
      <c r="N17" s="1498">
        <v>293</v>
      </c>
      <c r="O17" s="1498">
        <v>329</v>
      </c>
      <c r="P17" s="1498">
        <v>360</v>
      </c>
      <c r="Q17" s="1498">
        <v>336</v>
      </c>
      <c r="R17" s="1498">
        <v>284</v>
      </c>
      <c r="S17" s="1498">
        <v>224</v>
      </c>
      <c r="T17" s="1502">
        <v>358</v>
      </c>
      <c r="U17" s="1503">
        <v>113</v>
      </c>
      <c r="V17" s="1504">
        <v>4860</v>
      </c>
    </row>
    <row r="18" spans="1:22" s="129" customFormat="1" ht="20.25" customHeight="1">
      <c r="A18" s="1823" t="s">
        <v>164</v>
      </c>
      <c r="B18" s="1492" t="s">
        <v>111</v>
      </c>
      <c r="C18" s="1493">
        <v>327</v>
      </c>
      <c r="D18" s="1493">
        <v>394</v>
      </c>
      <c r="E18" s="1493">
        <v>423</v>
      </c>
      <c r="F18" s="1493">
        <v>409</v>
      </c>
      <c r="G18" s="1493">
        <v>476</v>
      </c>
      <c r="H18" s="1493">
        <v>293</v>
      </c>
      <c r="I18" s="1493">
        <v>325</v>
      </c>
      <c r="J18" s="1493">
        <v>461</v>
      </c>
      <c r="K18" s="1494">
        <v>527</v>
      </c>
      <c r="L18" s="1495">
        <v>594</v>
      </c>
      <c r="M18" s="1493">
        <v>499</v>
      </c>
      <c r="N18" s="1493">
        <v>540</v>
      </c>
      <c r="O18" s="1493">
        <v>501</v>
      </c>
      <c r="P18" s="1493">
        <v>469</v>
      </c>
      <c r="Q18" s="1493">
        <v>470</v>
      </c>
      <c r="R18" s="1493">
        <v>328</v>
      </c>
      <c r="S18" s="1493">
        <v>268</v>
      </c>
      <c r="T18" s="696">
        <v>372</v>
      </c>
      <c r="U18" s="1496">
        <v>624</v>
      </c>
      <c r="V18" s="1494">
        <v>8300</v>
      </c>
    </row>
    <row r="19" spans="1:22" s="129" customFormat="1" ht="20.25" customHeight="1">
      <c r="A19" s="1824"/>
      <c r="B19" s="1505" t="s">
        <v>118</v>
      </c>
      <c r="C19" s="1488">
        <v>163</v>
      </c>
      <c r="D19" s="1488">
        <v>185</v>
      </c>
      <c r="E19" s="1488">
        <v>210</v>
      </c>
      <c r="F19" s="1488">
        <v>198</v>
      </c>
      <c r="G19" s="1488">
        <v>252</v>
      </c>
      <c r="H19" s="1488">
        <v>137</v>
      </c>
      <c r="I19" s="1488">
        <v>146</v>
      </c>
      <c r="J19" s="1488">
        <v>211</v>
      </c>
      <c r="K19" s="1489">
        <v>252</v>
      </c>
      <c r="L19" s="1490">
        <v>252</v>
      </c>
      <c r="M19" s="1488">
        <v>234</v>
      </c>
      <c r="N19" s="1488">
        <v>261</v>
      </c>
      <c r="O19" s="1488">
        <v>230</v>
      </c>
      <c r="P19" s="1488">
        <v>223</v>
      </c>
      <c r="Q19" s="1488">
        <v>216</v>
      </c>
      <c r="R19" s="1488">
        <v>138</v>
      </c>
      <c r="S19" s="1488">
        <v>103</v>
      </c>
      <c r="T19" s="1488">
        <v>99</v>
      </c>
      <c r="U19" s="1488">
        <v>364</v>
      </c>
      <c r="V19" s="1489">
        <v>3874</v>
      </c>
    </row>
    <row r="20" spans="1:22" s="129" customFormat="1" ht="20.25" customHeight="1">
      <c r="A20" s="1825"/>
      <c r="B20" s="1497" t="s">
        <v>117</v>
      </c>
      <c r="C20" s="1498">
        <v>164</v>
      </c>
      <c r="D20" s="1498">
        <v>209</v>
      </c>
      <c r="E20" s="1499">
        <v>213</v>
      </c>
      <c r="F20" s="1498">
        <v>211</v>
      </c>
      <c r="G20" s="1498">
        <v>224</v>
      </c>
      <c r="H20" s="1498">
        <v>156</v>
      </c>
      <c r="I20" s="1498">
        <v>179</v>
      </c>
      <c r="J20" s="1498">
        <v>250</v>
      </c>
      <c r="K20" s="1500">
        <v>275</v>
      </c>
      <c r="L20" s="1501">
        <v>342</v>
      </c>
      <c r="M20" s="1498">
        <v>265</v>
      </c>
      <c r="N20" s="1498">
        <v>279</v>
      </c>
      <c r="O20" s="1498">
        <v>271</v>
      </c>
      <c r="P20" s="1498">
        <v>246</v>
      </c>
      <c r="Q20" s="1498">
        <v>254</v>
      </c>
      <c r="R20" s="1498">
        <v>190</v>
      </c>
      <c r="S20" s="1498">
        <v>165</v>
      </c>
      <c r="T20" s="1502">
        <v>273</v>
      </c>
      <c r="U20" s="1503">
        <v>260</v>
      </c>
      <c r="V20" s="1504">
        <v>4426</v>
      </c>
    </row>
    <row r="21" spans="1:22" s="129" customFormat="1" ht="20.25" customHeight="1">
      <c r="A21" s="1823" t="s">
        <v>163</v>
      </c>
      <c r="B21" s="1492" t="s">
        <v>111</v>
      </c>
      <c r="C21" s="1493">
        <v>402</v>
      </c>
      <c r="D21" s="1493">
        <v>474</v>
      </c>
      <c r="E21" s="1493">
        <v>505</v>
      </c>
      <c r="F21" s="1493">
        <v>563</v>
      </c>
      <c r="G21" s="1493">
        <v>501</v>
      </c>
      <c r="H21" s="1493">
        <v>538</v>
      </c>
      <c r="I21" s="1493">
        <v>567</v>
      </c>
      <c r="J21" s="1493">
        <v>669</v>
      </c>
      <c r="K21" s="1494">
        <v>763</v>
      </c>
      <c r="L21" s="1495">
        <v>846</v>
      </c>
      <c r="M21" s="1493">
        <v>863</v>
      </c>
      <c r="N21" s="1493">
        <v>847</v>
      </c>
      <c r="O21" s="1493">
        <v>715</v>
      </c>
      <c r="P21" s="1493">
        <v>804</v>
      </c>
      <c r="Q21" s="1493">
        <v>667</v>
      </c>
      <c r="R21" s="1493">
        <v>482</v>
      </c>
      <c r="S21" s="1493">
        <v>361</v>
      </c>
      <c r="T21" s="696">
        <v>454</v>
      </c>
      <c r="U21" s="1496">
        <v>459</v>
      </c>
      <c r="V21" s="1494">
        <v>11480</v>
      </c>
    </row>
    <row r="22" spans="1:22" s="129" customFormat="1" ht="20.25" customHeight="1">
      <c r="A22" s="1824"/>
      <c r="B22" s="1505" t="s">
        <v>118</v>
      </c>
      <c r="C22" s="1488">
        <v>197</v>
      </c>
      <c r="D22" s="1488">
        <v>233</v>
      </c>
      <c r="E22" s="1488">
        <v>246</v>
      </c>
      <c r="F22" s="1488">
        <v>281</v>
      </c>
      <c r="G22" s="1488">
        <v>244</v>
      </c>
      <c r="H22" s="1488">
        <v>255</v>
      </c>
      <c r="I22" s="1488">
        <v>277</v>
      </c>
      <c r="J22" s="1488">
        <v>304</v>
      </c>
      <c r="K22" s="1489">
        <v>373</v>
      </c>
      <c r="L22" s="1490">
        <v>410</v>
      </c>
      <c r="M22" s="1488">
        <v>418</v>
      </c>
      <c r="N22" s="1488">
        <v>414</v>
      </c>
      <c r="O22" s="1488">
        <v>341</v>
      </c>
      <c r="P22" s="1488">
        <v>347</v>
      </c>
      <c r="Q22" s="1488">
        <v>303</v>
      </c>
      <c r="R22" s="1488">
        <v>188</v>
      </c>
      <c r="S22" s="1488">
        <v>136</v>
      </c>
      <c r="T22" s="1488">
        <v>152</v>
      </c>
      <c r="U22" s="1488">
        <v>262</v>
      </c>
      <c r="V22" s="1489">
        <v>5381</v>
      </c>
    </row>
    <row r="23" spans="1:22" s="129" customFormat="1" ht="20.25" customHeight="1">
      <c r="A23" s="1825"/>
      <c r="B23" s="1497" t="s">
        <v>117</v>
      </c>
      <c r="C23" s="1498">
        <v>205</v>
      </c>
      <c r="D23" s="1498">
        <v>241</v>
      </c>
      <c r="E23" s="1499">
        <v>259</v>
      </c>
      <c r="F23" s="1498">
        <v>282</v>
      </c>
      <c r="G23" s="1498">
        <v>257</v>
      </c>
      <c r="H23" s="1498">
        <v>283</v>
      </c>
      <c r="I23" s="1498">
        <v>290</v>
      </c>
      <c r="J23" s="1498">
        <v>365</v>
      </c>
      <c r="K23" s="1500">
        <v>390</v>
      </c>
      <c r="L23" s="1501">
        <v>436</v>
      </c>
      <c r="M23" s="1498">
        <v>445</v>
      </c>
      <c r="N23" s="1498">
        <v>433</v>
      </c>
      <c r="O23" s="1498">
        <v>374</v>
      </c>
      <c r="P23" s="1498">
        <v>457</v>
      </c>
      <c r="Q23" s="1498">
        <v>364</v>
      </c>
      <c r="R23" s="1498">
        <v>294</v>
      </c>
      <c r="S23" s="1498">
        <v>225</v>
      </c>
      <c r="T23" s="1502">
        <v>302</v>
      </c>
      <c r="U23" s="1503">
        <v>197</v>
      </c>
      <c r="V23" s="1504">
        <v>6099</v>
      </c>
    </row>
    <row r="24" spans="1:22" s="129" customFormat="1" ht="20.25" customHeight="1">
      <c r="A24" s="1823" t="s">
        <v>162</v>
      </c>
      <c r="B24" s="1492" t="s">
        <v>111</v>
      </c>
      <c r="C24" s="1493">
        <v>223</v>
      </c>
      <c r="D24" s="1493">
        <v>265</v>
      </c>
      <c r="E24" s="1493">
        <v>253</v>
      </c>
      <c r="F24" s="1493">
        <v>271</v>
      </c>
      <c r="G24" s="1493">
        <v>257</v>
      </c>
      <c r="H24" s="1493">
        <v>229</v>
      </c>
      <c r="I24" s="1493">
        <v>262</v>
      </c>
      <c r="J24" s="1493">
        <v>322</v>
      </c>
      <c r="K24" s="1494">
        <v>313</v>
      </c>
      <c r="L24" s="1495">
        <v>331</v>
      </c>
      <c r="M24" s="1493">
        <v>341</v>
      </c>
      <c r="N24" s="1493">
        <v>344</v>
      </c>
      <c r="O24" s="1493">
        <v>340</v>
      </c>
      <c r="P24" s="1493">
        <v>408</v>
      </c>
      <c r="Q24" s="1493">
        <v>423</v>
      </c>
      <c r="R24" s="1493">
        <v>343</v>
      </c>
      <c r="S24" s="1493">
        <v>229</v>
      </c>
      <c r="T24" s="696">
        <v>317</v>
      </c>
      <c r="U24" s="1496">
        <v>129</v>
      </c>
      <c r="V24" s="1494">
        <v>5600</v>
      </c>
    </row>
    <row r="25" spans="1:22" s="129" customFormat="1" ht="20.25" customHeight="1">
      <c r="A25" s="1824"/>
      <c r="B25" s="1505" t="s">
        <v>118</v>
      </c>
      <c r="C25" s="1488">
        <v>104</v>
      </c>
      <c r="D25" s="1488">
        <v>129</v>
      </c>
      <c r="E25" s="1488">
        <v>128</v>
      </c>
      <c r="F25" s="1488">
        <v>133</v>
      </c>
      <c r="G25" s="1488">
        <v>123</v>
      </c>
      <c r="H25" s="1488">
        <v>115</v>
      </c>
      <c r="I25" s="1488">
        <v>118</v>
      </c>
      <c r="J25" s="1488">
        <v>149</v>
      </c>
      <c r="K25" s="1489">
        <v>157</v>
      </c>
      <c r="L25" s="1490">
        <v>164</v>
      </c>
      <c r="M25" s="1488">
        <v>155</v>
      </c>
      <c r="N25" s="1488">
        <v>154</v>
      </c>
      <c r="O25" s="1488">
        <v>152</v>
      </c>
      <c r="P25" s="1488">
        <v>176</v>
      </c>
      <c r="Q25" s="1488">
        <v>182</v>
      </c>
      <c r="R25" s="1488">
        <v>150</v>
      </c>
      <c r="S25" s="1488">
        <v>88</v>
      </c>
      <c r="T25" s="1488">
        <v>101</v>
      </c>
      <c r="U25" s="1488">
        <v>78</v>
      </c>
      <c r="V25" s="1489">
        <v>2556</v>
      </c>
    </row>
    <row r="26" spans="1:22" s="129" customFormat="1" ht="20.25" customHeight="1">
      <c r="A26" s="1825"/>
      <c r="B26" s="1497" t="s">
        <v>117</v>
      </c>
      <c r="C26" s="1498">
        <v>119</v>
      </c>
      <c r="D26" s="1498">
        <v>136</v>
      </c>
      <c r="E26" s="1499">
        <v>125</v>
      </c>
      <c r="F26" s="1498">
        <v>138</v>
      </c>
      <c r="G26" s="1498">
        <v>134</v>
      </c>
      <c r="H26" s="1498">
        <v>114</v>
      </c>
      <c r="I26" s="1498">
        <v>144</v>
      </c>
      <c r="J26" s="1498">
        <v>173</v>
      </c>
      <c r="K26" s="1500">
        <v>156</v>
      </c>
      <c r="L26" s="1501">
        <v>167</v>
      </c>
      <c r="M26" s="1498">
        <v>186</v>
      </c>
      <c r="N26" s="1498">
        <v>190</v>
      </c>
      <c r="O26" s="1498">
        <v>188</v>
      </c>
      <c r="P26" s="1498">
        <v>232</v>
      </c>
      <c r="Q26" s="1498">
        <v>241</v>
      </c>
      <c r="R26" s="1498">
        <v>193</v>
      </c>
      <c r="S26" s="1498">
        <v>141</v>
      </c>
      <c r="T26" s="1502">
        <v>216</v>
      </c>
      <c r="U26" s="1503">
        <v>51</v>
      </c>
      <c r="V26" s="1504">
        <v>3044</v>
      </c>
    </row>
    <row r="27" spans="1:22" s="129" customFormat="1" ht="20.25" customHeight="1">
      <c r="A27" s="1823" t="s">
        <v>161</v>
      </c>
      <c r="B27" s="1492" t="s">
        <v>111</v>
      </c>
      <c r="C27" s="1493">
        <v>143</v>
      </c>
      <c r="D27" s="1493">
        <v>213</v>
      </c>
      <c r="E27" s="1493">
        <v>192</v>
      </c>
      <c r="F27" s="1493">
        <v>184</v>
      </c>
      <c r="G27" s="1493">
        <v>177</v>
      </c>
      <c r="H27" s="1493">
        <v>218</v>
      </c>
      <c r="I27" s="1493">
        <v>208</v>
      </c>
      <c r="J27" s="1493">
        <v>258</v>
      </c>
      <c r="K27" s="1494">
        <v>248</v>
      </c>
      <c r="L27" s="1495">
        <v>274</v>
      </c>
      <c r="M27" s="1493">
        <v>264</v>
      </c>
      <c r="N27" s="1493">
        <v>295</v>
      </c>
      <c r="O27" s="1493">
        <v>358</v>
      </c>
      <c r="P27" s="1493">
        <v>344</v>
      </c>
      <c r="Q27" s="1493">
        <v>370</v>
      </c>
      <c r="R27" s="1493">
        <v>283</v>
      </c>
      <c r="S27" s="1493">
        <v>286</v>
      </c>
      <c r="T27" s="696">
        <v>474</v>
      </c>
      <c r="U27" s="1496">
        <v>138</v>
      </c>
      <c r="V27" s="1494">
        <v>4927</v>
      </c>
    </row>
    <row r="28" spans="1:22" ht="20.25" customHeight="1">
      <c r="A28" s="1824"/>
      <c r="B28" s="1505" t="s">
        <v>118</v>
      </c>
      <c r="C28" s="1488">
        <v>70</v>
      </c>
      <c r="D28" s="1488">
        <v>102</v>
      </c>
      <c r="E28" s="1488">
        <v>94</v>
      </c>
      <c r="F28" s="1488">
        <v>97</v>
      </c>
      <c r="G28" s="1488">
        <v>77</v>
      </c>
      <c r="H28" s="1488">
        <v>110</v>
      </c>
      <c r="I28" s="1488">
        <v>115</v>
      </c>
      <c r="J28" s="1488">
        <v>118</v>
      </c>
      <c r="K28" s="1489">
        <v>118</v>
      </c>
      <c r="L28" s="1490">
        <v>141</v>
      </c>
      <c r="M28" s="1488">
        <v>108</v>
      </c>
      <c r="N28" s="1488">
        <v>142</v>
      </c>
      <c r="O28" s="1488">
        <v>161</v>
      </c>
      <c r="P28" s="1488">
        <v>173</v>
      </c>
      <c r="Q28" s="1488">
        <v>179</v>
      </c>
      <c r="R28" s="1488">
        <v>112</v>
      </c>
      <c r="S28" s="1488">
        <v>114</v>
      </c>
      <c r="T28" s="1488">
        <v>124</v>
      </c>
      <c r="U28" s="1488">
        <v>88</v>
      </c>
      <c r="V28" s="1489">
        <v>2243</v>
      </c>
    </row>
    <row r="29" spans="1:22" ht="20.25" customHeight="1">
      <c r="A29" s="1825"/>
      <c r="B29" s="1497" t="s">
        <v>117</v>
      </c>
      <c r="C29" s="1498">
        <v>73</v>
      </c>
      <c r="D29" s="1498">
        <v>111</v>
      </c>
      <c r="E29" s="1499">
        <v>98</v>
      </c>
      <c r="F29" s="1498">
        <v>87</v>
      </c>
      <c r="G29" s="1498">
        <v>100</v>
      </c>
      <c r="H29" s="1498">
        <v>108</v>
      </c>
      <c r="I29" s="1498">
        <v>93</v>
      </c>
      <c r="J29" s="1498">
        <v>140</v>
      </c>
      <c r="K29" s="1500">
        <v>130</v>
      </c>
      <c r="L29" s="1501">
        <v>133</v>
      </c>
      <c r="M29" s="1498">
        <v>156</v>
      </c>
      <c r="N29" s="1498">
        <v>153</v>
      </c>
      <c r="O29" s="1498">
        <v>197</v>
      </c>
      <c r="P29" s="1498">
        <v>171</v>
      </c>
      <c r="Q29" s="1498">
        <v>191</v>
      </c>
      <c r="R29" s="1498">
        <v>171</v>
      </c>
      <c r="S29" s="1498">
        <v>172</v>
      </c>
      <c r="T29" s="1502">
        <v>350</v>
      </c>
      <c r="U29" s="1503">
        <v>50</v>
      </c>
      <c r="V29" s="1504">
        <v>2684</v>
      </c>
    </row>
    <row r="30" spans="1:22" ht="20.25" customHeight="1">
      <c r="A30" s="1823" t="s">
        <v>160</v>
      </c>
      <c r="B30" s="1492" t="s">
        <v>111</v>
      </c>
      <c r="C30" s="1493">
        <v>333</v>
      </c>
      <c r="D30" s="1493">
        <v>290</v>
      </c>
      <c r="E30" s="1493">
        <v>248</v>
      </c>
      <c r="F30" s="1493">
        <v>221</v>
      </c>
      <c r="G30" s="1493">
        <v>211</v>
      </c>
      <c r="H30" s="1493">
        <v>344</v>
      </c>
      <c r="I30" s="1493">
        <v>332</v>
      </c>
      <c r="J30" s="1493">
        <v>396</v>
      </c>
      <c r="K30" s="1494">
        <v>415</v>
      </c>
      <c r="L30" s="1495">
        <v>392</v>
      </c>
      <c r="M30" s="1493">
        <v>313</v>
      </c>
      <c r="N30" s="1493">
        <v>262</v>
      </c>
      <c r="O30" s="1493">
        <v>241</v>
      </c>
      <c r="P30" s="1493">
        <v>335</v>
      </c>
      <c r="Q30" s="1493">
        <v>359</v>
      </c>
      <c r="R30" s="1493">
        <v>244</v>
      </c>
      <c r="S30" s="1493">
        <v>194</v>
      </c>
      <c r="T30" s="696">
        <v>270</v>
      </c>
      <c r="U30" s="1496">
        <v>216</v>
      </c>
      <c r="V30" s="1494">
        <v>5616</v>
      </c>
    </row>
    <row r="31" spans="1:22" ht="20.25" customHeight="1">
      <c r="A31" s="1824"/>
      <c r="B31" s="1505" t="s">
        <v>118</v>
      </c>
      <c r="C31" s="1488">
        <v>176</v>
      </c>
      <c r="D31" s="1488">
        <v>156</v>
      </c>
      <c r="E31" s="1488">
        <v>126</v>
      </c>
      <c r="F31" s="1488">
        <v>116</v>
      </c>
      <c r="G31" s="1488">
        <v>119</v>
      </c>
      <c r="H31" s="1488">
        <v>176</v>
      </c>
      <c r="I31" s="1488">
        <v>145</v>
      </c>
      <c r="J31" s="1488">
        <v>194</v>
      </c>
      <c r="K31" s="1489">
        <v>203</v>
      </c>
      <c r="L31" s="1490">
        <v>202</v>
      </c>
      <c r="M31" s="1488">
        <v>147</v>
      </c>
      <c r="N31" s="1488">
        <v>129</v>
      </c>
      <c r="O31" s="1488">
        <v>110</v>
      </c>
      <c r="P31" s="1488">
        <v>151</v>
      </c>
      <c r="Q31" s="1488">
        <v>163</v>
      </c>
      <c r="R31" s="1488">
        <v>87</v>
      </c>
      <c r="S31" s="1488">
        <v>67</v>
      </c>
      <c r="T31" s="1488">
        <v>72</v>
      </c>
      <c r="U31" s="1488">
        <v>129</v>
      </c>
      <c r="V31" s="1489">
        <v>2668</v>
      </c>
    </row>
    <row r="32" spans="1:22" ht="20.25" customHeight="1">
      <c r="A32" s="1825"/>
      <c r="B32" s="1497" t="s">
        <v>117</v>
      </c>
      <c r="C32" s="1498">
        <v>157</v>
      </c>
      <c r="D32" s="1498">
        <v>134</v>
      </c>
      <c r="E32" s="1499">
        <v>122</v>
      </c>
      <c r="F32" s="1498">
        <v>105</v>
      </c>
      <c r="G32" s="1498">
        <v>92</v>
      </c>
      <c r="H32" s="1498">
        <v>168</v>
      </c>
      <c r="I32" s="1498">
        <v>187</v>
      </c>
      <c r="J32" s="1498">
        <v>202</v>
      </c>
      <c r="K32" s="1500">
        <v>212</v>
      </c>
      <c r="L32" s="1501">
        <v>190</v>
      </c>
      <c r="M32" s="1498">
        <v>166</v>
      </c>
      <c r="N32" s="1498">
        <v>133</v>
      </c>
      <c r="O32" s="1498">
        <v>131</v>
      </c>
      <c r="P32" s="1498">
        <v>184</v>
      </c>
      <c r="Q32" s="1498">
        <v>196</v>
      </c>
      <c r="R32" s="1498">
        <v>157</v>
      </c>
      <c r="S32" s="1498">
        <v>127</v>
      </c>
      <c r="T32" s="1502">
        <v>198</v>
      </c>
      <c r="U32" s="1503">
        <v>87</v>
      </c>
      <c r="V32" s="1504">
        <v>2948</v>
      </c>
    </row>
    <row r="33" spans="1:22" ht="20.25" customHeight="1">
      <c r="A33" s="1823" t="s">
        <v>159</v>
      </c>
      <c r="B33" s="1492" t="s">
        <v>111</v>
      </c>
      <c r="C33" s="1493">
        <v>931</v>
      </c>
      <c r="D33" s="1493">
        <v>975</v>
      </c>
      <c r="E33" s="1493">
        <v>861</v>
      </c>
      <c r="F33" s="1493">
        <v>863</v>
      </c>
      <c r="G33" s="1493">
        <v>716</v>
      </c>
      <c r="H33" s="1493">
        <v>809</v>
      </c>
      <c r="I33" s="1493">
        <v>994</v>
      </c>
      <c r="J33" s="1493">
        <v>1154</v>
      </c>
      <c r="K33" s="1494">
        <v>1260</v>
      </c>
      <c r="L33" s="1495">
        <v>1378</v>
      </c>
      <c r="M33" s="1493">
        <v>1103</v>
      </c>
      <c r="N33" s="1493">
        <v>1013</v>
      </c>
      <c r="O33" s="1493">
        <v>794</v>
      </c>
      <c r="P33" s="1493">
        <v>759</v>
      </c>
      <c r="Q33" s="1493">
        <v>667</v>
      </c>
      <c r="R33" s="1493">
        <v>467</v>
      </c>
      <c r="S33" s="1493">
        <v>358</v>
      </c>
      <c r="T33" s="696">
        <v>533</v>
      </c>
      <c r="U33" s="1496">
        <v>397</v>
      </c>
      <c r="V33" s="1494">
        <v>16032</v>
      </c>
    </row>
    <row r="34" spans="1:22" ht="20.25" customHeight="1">
      <c r="A34" s="1824"/>
      <c r="B34" s="1505" t="s">
        <v>118</v>
      </c>
      <c r="C34" s="1488">
        <v>466</v>
      </c>
      <c r="D34" s="1488">
        <v>485</v>
      </c>
      <c r="E34" s="1488">
        <v>444</v>
      </c>
      <c r="F34" s="1488">
        <v>410</v>
      </c>
      <c r="G34" s="1488">
        <v>327</v>
      </c>
      <c r="H34" s="1488">
        <v>368</v>
      </c>
      <c r="I34" s="1488">
        <v>474</v>
      </c>
      <c r="J34" s="1488">
        <v>540</v>
      </c>
      <c r="K34" s="1489">
        <v>591</v>
      </c>
      <c r="L34" s="1490">
        <v>656</v>
      </c>
      <c r="M34" s="1488">
        <v>494</v>
      </c>
      <c r="N34" s="1488">
        <v>493</v>
      </c>
      <c r="O34" s="1488">
        <v>394</v>
      </c>
      <c r="P34" s="1488">
        <v>361</v>
      </c>
      <c r="Q34" s="1488">
        <v>294</v>
      </c>
      <c r="R34" s="1488">
        <v>206</v>
      </c>
      <c r="S34" s="1488">
        <v>149</v>
      </c>
      <c r="T34" s="1488">
        <v>135</v>
      </c>
      <c r="U34" s="1488">
        <v>226</v>
      </c>
      <c r="V34" s="1489">
        <v>7513</v>
      </c>
    </row>
    <row r="35" spans="1:22" ht="20.25" customHeight="1">
      <c r="A35" s="1825"/>
      <c r="B35" s="1497" t="s">
        <v>117</v>
      </c>
      <c r="C35" s="1498">
        <v>465</v>
      </c>
      <c r="D35" s="1498">
        <v>490</v>
      </c>
      <c r="E35" s="1499">
        <v>417</v>
      </c>
      <c r="F35" s="1498">
        <v>453</v>
      </c>
      <c r="G35" s="1498">
        <v>389</v>
      </c>
      <c r="H35" s="1498">
        <v>441</v>
      </c>
      <c r="I35" s="1498">
        <v>520</v>
      </c>
      <c r="J35" s="1498">
        <v>614</v>
      </c>
      <c r="K35" s="1500">
        <v>669</v>
      </c>
      <c r="L35" s="1501">
        <v>722</v>
      </c>
      <c r="M35" s="1498">
        <v>609</v>
      </c>
      <c r="N35" s="1498">
        <v>520</v>
      </c>
      <c r="O35" s="1498">
        <v>400</v>
      </c>
      <c r="P35" s="1498">
        <v>398</v>
      </c>
      <c r="Q35" s="1498">
        <v>373</v>
      </c>
      <c r="R35" s="1498">
        <v>261</v>
      </c>
      <c r="S35" s="1498">
        <v>209</v>
      </c>
      <c r="T35" s="1502">
        <v>398</v>
      </c>
      <c r="U35" s="1503">
        <v>171</v>
      </c>
      <c r="V35" s="1504">
        <v>8519</v>
      </c>
    </row>
    <row r="36" spans="1:22" ht="20.25" customHeight="1">
      <c r="A36" s="1823" t="s">
        <v>158</v>
      </c>
      <c r="B36" s="1492" t="s">
        <v>111</v>
      </c>
      <c r="C36" s="1493">
        <v>577</v>
      </c>
      <c r="D36" s="1493">
        <v>672</v>
      </c>
      <c r="E36" s="1493">
        <v>610</v>
      </c>
      <c r="F36" s="1493">
        <v>705</v>
      </c>
      <c r="G36" s="1493">
        <v>552</v>
      </c>
      <c r="H36" s="1493">
        <v>557</v>
      </c>
      <c r="I36" s="1493">
        <v>650</v>
      </c>
      <c r="J36" s="1493">
        <v>790</v>
      </c>
      <c r="K36" s="1494">
        <v>816</v>
      </c>
      <c r="L36" s="1495">
        <v>1026</v>
      </c>
      <c r="M36" s="1493">
        <v>776</v>
      </c>
      <c r="N36" s="1493">
        <v>727</v>
      </c>
      <c r="O36" s="1493">
        <v>753</v>
      </c>
      <c r="P36" s="1493">
        <v>963</v>
      </c>
      <c r="Q36" s="1493">
        <v>978</v>
      </c>
      <c r="R36" s="1493">
        <v>835</v>
      </c>
      <c r="S36" s="1493">
        <v>663</v>
      </c>
      <c r="T36" s="696">
        <v>835</v>
      </c>
      <c r="U36" s="1496">
        <v>421</v>
      </c>
      <c r="V36" s="1494">
        <v>13906</v>
      </c>
    </row>
    <row r="37" spans="1:22" ht="20.25" customHeight="1">
      <c r="A37" s="1824"/>
      <c r="B37" s="1505" t="s">
        <v>118</v>
      </c>
      <c r="C37" s="1488">
        <v>292</v>
      </c>
      <c r="D37" s="1488">
        <v>335</v>
      </c>
      <c r="E37" s="1488">
        <v>299</v>
      </c>
      <c r="F37" s="1488">
        <v>381</v>
      </c>
      <c r="G37" s="1488">
        <v>280</v>
      </c>
      <c r="H37" s="1488">
        <v>276</v>
      </c>
      <c r="I37" s="1488">
        <v>324</v>
      </c>
      <c r="J37" s="1488">
        <v>377</v>
      </c>
      <c r="K37" s="1489">
        <v>380</v>
      </c>
      <c r="L37" s="1490">
        <v>506</v>
      </c>
      <c r="M37" s="1488">
        <v>395</v>
      </c>
      <c r="N37" s="1488">
        <v>331</v>
      </c>
      <c r="O37" s="1488">
        <v>344</v>
      </c>
      <c r="P37" s="1488">
        <v>439</v>
      </c>
      <c r="Q37" s="1488">
        <v>429</v>
      </c>
      <c r="R37" s="1488">
        <v>336</v>
      </c>
      <c r="S37" s="1488">
        <v>284</v>
      </c>
      <c r="T37" s="1488">
        <v>259</v>
      </c>
      <c r="U37" s="1488">
        <v>220</v>
      </c>
      <c r="V37" s="1489">
        <v>6487</v>
      </c>
    </row>
    <row r="38" spans="1:22" s="129" customFormat="1" ht="20.25" customHeight="1">
      <c r="A38" s="1825"/>
      <c r="B38" s="1497" t="s">
        <v>117</v>
      </c>
      <c r="C38" s="1498">
        <v>285</v>
      </c>
      <c r="D38" s="1498">
        <v>337</v>
      </c>
      <c r="E38" s="1499">
        <v>311</v>
      </c>
      <c r="F38" s="1498">
        <v>324</v>
      </c>
      <c r="G38" s="1498">
        <v>272</v>
      </c>
      <c r="H38" s="1498">
        <v>281</v>
      </c>
      <c r="I38" s="1498">
        <v>326</v>
      </c>
      <c r="J38" s="1498">
        <v>413</v>
      </c>
      <c r="K38" s="1500">
        <v>436</v>
      </c>
      <c r="L38" s="1501">
        <v>520</v>
      </c>
      <c r="M38" s="1498">
        <v>381</v>
      </c>
      <c r="N38" s="1498">
        <v>396</v>
      </c>
      <c r="O38" s="1498">
        <v>409</v>
      </c>
      <c r="P38" s="1498">
        <v>524</v>
      </c>
      <c r="Q38" s="1498">
        <v>549</v>
      </c>
      <c r="R38" s="1498">
        <v>499</v>
      </c>
      <c r="S38" s="1498">
        <v>379</v>
      </c>
      <c r="T38" s="1502">
        <v>576</v>
      </c>
      <c r="U38" s="1503">
        <v>201</v>
      </c>
      <c r="V38" s="1504">
        <v>7419</v>
      </c>
    </row>
    <row r="39" spans="1:22" s="129" customFormat="1" ht="20.25" customHeight="1">
      <c r="A39" s="1823" t="s">
        <v>157</v>
      </c>
      <c r="B39" s="1492" t="s">
        <v>111</v>
      </c>
      <c r="C39" s="1493">
        <v>564</v>
      </c>
      <c r="D39" s="1493">
        <v>666</v>
      </c>
      <c r="E39" s="1493">
        <v>529</v>
      </c>
      <c r="F39" s="1493">
        <v>655</v>
      </c>
      <c r="G39" s="1493">
        <v>396</v>
      </c>
      <c r="H39" s="1493">
        <v>482</v>
      </c>
      <c r="I39" s="1493">
        <v>637</v>
      </c>
      <c r="J39" s="1493">
        <v>760</v>
      </c>
      <c r="K39" s="1494">
        <v>804</v>
      </c>
      <c r="L39" s="1495">
        <v>854</v>
      </c>
      <c r="M39" s="1493">
        <v>729</v>
      </c>
      <c r="N39" s="1493">
        <v>689</v>
      </c>
      <c r="O39" s="1493">
        <v>675</v>
      </c>
      <c r="P39" s="1493">
        <v>796</v>
      </c>
      <c r="Q39" s="1493">
        <v>886</v>
      </c>
      <c r="R39" s="1493">
        <v>691</v>
      </c>
      <c r="S39" s="1493">
        <v>587</v>
      </c>
      <c r="T39" s="696">
        <v>665</v>
      </c>
      <c r="U39" s="1496">
        <v>353</v>
      </c>
      <c r="V39" s="1494">
        <v>12418</v>
      </c>
    </row>
    <row r="40" spans="1:22" s="129" customFormat="1" ht="20.25" customHeight="1">
      <c r="A40" s="1824"/>
      <c r="B40" s="1505" t="s">
        <v>118</v>
      </c>
      <c r="C40" s="1488">
        <v>282</v>
      </c>
      <c r="D40" s="1488">
        <v>322</v>
      </c>
      <c r="E40" s="1488">
        <v>254</v>
      </c>
      <c r="F40" s="1488">
        <v>386</v>
      </c>
      <c r="G40" s="1488">
        <v>184</v>
      </c>
      <c r="H40" s="1488">
        <v>246</v>
      </c>
      <c r="I40" s="1488">
        <v>272</v>
      </c>
      <c r="J40" s="1488">
        <v>366</v>
      </c>
      <c r="K40" s="1489">
        <v>409</v>
      </c>
      <c r="L40" s="1490">
        <v>426</v>
      </c>
      <c r="M40" s="1488">
        <v>345</v>
      </c>
      <c r="N40" s="1488">
        <v>314</v>
      </c>
      <c r="O40" s="1488">
        <v>304</v>
      </c>
      <c r="P40" s="1488">
        <v>364</v>
      </c>
      <c r="Q40" s="1488">
        <v>411</v>
      </c>
      <c r="R40" s="1488">
        <v>279</v>
      </c>
      <c r="S40" s="1488">
        <v>246</v>
      </c>
      <c r="T40" s="1488">
        <v>200</v>
      </c>
      <c r="U40" s="1488">
        <v>202</v>
      </c>
      <c r="V40" s="1489">
        <v>5812</v>
      </c>
    </row>
    <row r="41" spans="1:22" s="129" customFormat="1" ht="20.25" customHeight="1">
      <c r="A41" s="1825"/>
      <c r="B41" s="1497" t="s">
        <v>117</v>
      </c>
      <c r="C41" s="1498">
        <v>282</v>
      </c>
      <c r="D41" s="1498">
        <v>344</v>
      </c>
      <c r="E41" s="1499">
        <v>275</v>
      </c>
      <c r="F41" s="1498">
        <v>269</v>
      </c>
      <c r="G41" s="1498">
        <v>212</v>
      </c>
      <c r="H41" s="1498">
        <v>236</v>
      </c>
      <c r="I41" s="1498">
        <v>365</v>
      </c>
      <c r="J41" s="1498">
        <v>394</v>
      </c>
      <c r="K41" s="1500">
        <v>395</v>
      </c>
      <c r="L41" s="1501">
        <v>428</v>
      </c>
      <c r="M41" s="1498">
        <v>384</v>
      </c>
      <c r="N41" s="1498">
        <v>375</v>
      </c>
      <c r="O41" s="1498">
        <v>371</v>
      </c>
      <c r="P41" s="1498">
        <v>432</v>
      </c>
      <c r="Q41" s="1498">
        <v>475</v>
      </c>
      <c r="R41" s="1498">
        <v>412</v>
      </c>
      <c r="S41" s="1498">
        <v>341</v>
      </c>
      <c r="T41" s="1502">
        <v>465</v>
      </c>
      <c r="U41" s="1503">
        <v>151</v>
      </c>
      <c r="V41" s="1504">
        <v>6606</v>
      </c>
    </row>
    <row r="42" spans="1:22" s="129" customFormat="1" ht="20.25" customHeight="1">
      <c r="A42" s="1824" t="s">
        <v>156</v>
      </c>
      <c r="B42" s="259" t="s">
        <v>111</v>
      </c>
      <c r="C42" s="260">
        <v>413</v>
      </c>
      <c r="D42" s="260">
        <v>533</v>
      </c>
      <c r="E42" s="260">
        <v>558</v>
      </c>
      <c r="F42" s="260">
        <v>890</v>
      </c>
      <c r="G42" s="260">
        <v>1548</v>
      </c>
      <c r="H42" s="260">
        <v>617</v>
      </c>
      <c r="I42" s="260">
        <v>554</v>
      </c>
      <c r="J42" s="260">
        <v>626</v>
      </c>
      <c r="K42" s="779">
        <v>785</v>
      </c>
      <c r="L42" s="1491">
        <v>737</v>
      </c>
      <c r="M42" s="260">
        <v>710</v>
      </c>
      <c r="N42" s="260">
        <v>659</v>
      </c>
      <c r="O42" s="260">
        <v>691</v>
      </c>
      <c r="P42" s="260">
        <v>706</v>
      </c>
      <c r="Q42" s="260">
        <v>631</v>
      </c>
      <c r="R42" s="260">
        <v>517</v>
      </c>
      <c r="S42" s="260">
        <v>448</v>
      </c>
      <c r="T42" s="768">
        <v>574</v>
      </c>
      <c r="U42" s="746">
        <v>1183</v>
      </c>
      <c r="V42" s="779">
        <v>13380</v>
      </c>
    </row>
    <row r="43" spans="1:22" s="129" customFormat="1" ht="20.25" customHeight="1">
      <c r="A43" s="1824"/>
      <c r="B43" s="1505" t="s">
        <v>118</v>
      </c>
      <c r="C43" s="1488">
        <v>238</v>
      </c>
      <c r="D43" s="1488">
        <v>305</v>
      </c>
      <c r="E43" s="1488">
        <v>286</v>
      </c>
      <c r="F43" s="1488">
        <v>465</v>
      </c>
      <c r="G43" s="1488">
        <v>873</v>
      </c>
      <c r="H43" s="1488">
        <v>314</v>
      </c>
      <c r="I43" s="1488">
        <v>273</v>
      </c>
      <c r="J43" s="1488">
        <v>315</v>
      </c>
      <c r="K43" s="1489">
        <v>380</v>
      </c>
      <c r="L43" s="1490">
        <v>359</v>
      </c>
      <c r="M43" s="1488">
        <v>352</v>
      </c>
      <c r="N43" s="1488">
        <v>310</v>
      </c>
      <c r="O43" s="1488">
        <v>346</v>
      </c>
      <c r="P43" s="1488">
        <v>323</v>
      </c>
      <c r="Q43" s="1488">
        <v>299</v>
      </c>
      <c r="R43" s="1488">
        <v>218</v>
      </c>
      <c r="S43" s="1488">
        <v>170</v>
      </c>
      <c r="T43" s="1488">
        <v>185</v>
      </c>
      <c r="U43" s="1488">
        <v>695</v>
      </c>
      <c r="V43" s="1489">
        <v>6706</v>
      </c>
    </row>
    <row r="44" spans="1:22" s="129" customFormat="1" ht="20.25" customHeight="1" thickBot="1">
      <c r="A44" s="1828"/>
      <c r="B44" s="262" t="s">
        <v>117</v>
      </c>
      <c r="C44" s="263">
        <v>175</v>
      </c>
      <c r="D44" s="263">
        <v>228</v>
      </c>
      <c r="E44" s="780">
        <v>272</v>
      </c>
      <c r="F44" s="263">
        <v>425</v>
      </c>
      <c r="G44" s="263">
        <v>675</v>
      </c>
      <c r="H44" s="263">
        <v>303</v>
      </c>
      <c r="I44" s="263">
        <v>281</v>
      </c>
      <c r="J44" s="263">
        <v>311</v>
      </c>
      <c r="K44" s="781">
        <v>405</v>
      </c>
      <c r="L44" s="264">
        <v>378</v>
      </c>
      <c r="M44" s="263">
        <v>358</v>
      </c>
      <c r="N44" s="263">
        <v>349</v>
      </c>
      <c r="O44" s="263">
        <v>345</v>
      </c>
      <c r="P44" s="263">
        <v>383</v>
      </c>
      <c r="Q44" s="263">
        <v>332</v>
      </c>
      <c r="R44" s="263">
        <v>299</v>
      </c>
      <c r="S44" s="263">
        <v>278</v>
      </c>
      <c r="T44" s="704">
        <v>389</v>
      </c>
      <c r="U44" s="743">
        <v>488</v>
      </c>
      <c r="V44" s="781">
        <v>6674</v>
      </c>
    </row>
    <row r="45" spans="1:22" s="183" customFormat="1" ht="13.5" customHeight="1">
      <c r="A45" s="182"/>
      <c r="B45" s="191"/>
      <c r="C45" s="185"/>
      <c r="D45" s="185"/>
      <c r="E45" s="185"/>
      <c r="F45" s="185"/>
      <c r="G45" s="185"/>
      <c r="H45" s="185"/>
      <c r="I45" s="185"/>
      <c r="J45" s="185"/>
      <c r="K45" s="185"/>
      <c r="L45" s="185"/>
      <c r="M45" s="185"/>
      <c r="N45" s="185"/>
      <c r="O45" s="185"/>
      <c r="P45" s="185"/>
      <c r="Q45" s="185"/>
      <c r="R45" s="185"/>
      <c r="S45" s="185"/>
      <c r="T45" s="184"/>
      <c r="U45" s="187"/>
      <c r="V45" s="185"/>
    </row>
    <row r="46" spans="1:22" s="183" customFormat="1" ht="13.5" customHeight="1">
      <c r="A46" s="182"/>
      <c r="B46" s="191"/>
      <c r="C46" s="185"/>
      <c r="D46" s="185"/>
      <c r="E46" s="185"/>
      <c r="F46" s="185"/>
      <c r="G46" s="185"/>
      <c r="H46" s="185"/>
      <c r="I46" s="185"/>
      <c r="J46" s="185"/>
      <c r="K46" s="185"/>
      <c r="L46" s="185"/>
      <c r="M46" s="185"/>
      <c r="N46" s="185"/>
      <c r="O46" s="185"/>
      <c r="P46" s="185"/>
      <c r="Q46" s="185"/>
      <c r="R46" s="185"/>
      <c r="S46" s="185"/>
      <c r="T46" s="184"/>
      <c r="U46" s="187"/>
      <c r="V46" s="185"/>
    </row>
    <row r="47" spans="1:22" s="129" customFormat="1" ht="11.25">
      <c r="A47" s="178"/>
      <c r="B47" s="191"/>
      <c r="C47" s="179"/>
      <c r="D47" s="179"/>
      <c r="E47" s="179"/>
      <c r="F47" s="179"/>
      <c r="G47" s="179"/>
      <c r="H47" s="179"/>
      <c r="I47" s="179"/>
      <c r="J47" s="179"/>
      <c r="K47" s="179"/>
      <c r="L47" s="180"/>
      <c r="M47" s="180"/>
      <c r="N47" s="180"/>
      <c r="O47" s="180"/>
      <c r="P47" s="180"/>
      <c r="Q47" s="180"/>
      <c r="R47" s="180"/>
      <c r="S47" s="180"/>
      <c r="T47" s="180"/>
      <c r="U47" s="180"/>
      <c r="V47" s="181"/>
    </row>
    <row r="48" spans="1:22" ht="22.5" customHeight="1">
      <c r="A48" s="1829" t="s">
        <v>2177</v>
      </c>
      <c r="B48" s="1829"/>
      <c r="C48" s="1829"/>
      <c r="D48" s="1829"/>
      <c r="E48" s="1829"/>
      <c r="F48" s="1829"/>
      <c r="G48" s="1829"/>
      <c r="H48" s="1829"/>
      <c r="I48" s="1829"/>
      <c r="J48" s="1829"/>
      <c r="K48" s="1829"/>
      <c r="L48" s="1830" t="s">
        <v>2030</v>
      </c>
      <c r="M48" s="1830"/>
      <c r="N48" s="1830"/>
      <c r="O48" s="1830"/>
      <c r="P48" s="1830"/>
      <c r="Q48" s="1830"/>
      <c r="R48" s="1830"/>
      <c r="S48" s="1830"/>
      <c r="T48" s="1830"/>
      <c r="U48" s="1830"/>
      <c r="V48" s="1830"/>
    </row>
    <row r="49" spans="1:22" s="129" customFormat="1" ht="13.5" customHeight="1" thickBot="1">
      <c r="A49" s="176"/>
      <c r="B49" s="192"/>
      <c r="C49" s="176"/>
      <c r="D49" s="176"/>
      <c r="E49" s="176"/>
      <c r="F49" s="176"/>
      <c r="G49" s="176"/>
      <c r="H49" s="176"/>
      <c r="I49" s="176"/>
      <c r="J49" s="176"/>
      <c r="K49" s="176"/>
      <c r="L49" s="176"/>
      <c r="M49" s="176"/>
      <c r="N49" s="176"/>
      <c r="O49" s="176"/>
      <c r="P49" s="177"/>
      <c r="Q49" s="176"/>
      <c r="R49" s="176"/>
      <c r="S49" s="176"/>
      <c r="T49" s="1691"/>
      <c r="U49" s="1691"/>
      <c r="V49" s="1691"/>
    </row>
    <row r="50" spans="1:22" s="129" customFormat="1" ht="22.5" customHeight="1">
      <c r="A50" s="1773"/>
      <c r="B50" s="1725"/>
      <c r="C50" s="1736" t="s">
        <v>677</v>
      </c>
      <c r="D50" s="1826"/>
      <c r="E50" s="1826"/>
      <c r="F50" s="1826"/>
      <c r="G50" s="1826"/>
      <c r="H50" s="1826"/>
      <c r="I50" s="1826"/>
      <c r="J50" s="1826"/>
      <c r="K50" s="1826"/>
      <c r="L50" s="1737" t="s">
        <v>676</v>
      </c>
      <c r="M50" s="1826"/>
      <c r="N50" s="1826"/>
      <c r="O50" s="1826"/>
      <c r="P50" s="1826"/>
      <c r="Q50" s="1826"/>
      <c r="R50" s="1826"/>
      <c r="S50" s="1826"/>
      <c r="T50" s="1827"/>
      <c r="U50" s="1772" t="s">
        <v>675</v>
      </c>
      <c r="V50" s="1730" t="s">
        <v>142</v>
      </c>
    </row>
    <row r="51" spans="1:22" s="129" customFormat="1" ht="22.5" customHeight="1">
      <c r="A51" s="1774"/>
      <c r="B51" s="1726"/>
      <c r="C51" s="459" t="s">
        <v>1417</v>
      </c>
      <c r="D51" s="459" t="s">
        <v>1418</v>
      </c>
      <c r="E51" s="459" t="s">
        <v>141</v>
      </c>
      <c r="F51" s="459" t="s">
        <v>140</v>
      </c>
      <c r="G51" s="459" t="s">
        <v>139</v>
      </c>
      <c r="H51" s="459" t="s">
        <v>138</v>
      </c>
      <c r="I51" s="459" t="s">
        <v>137</v>
      </c>
      <c r="J51" s="459" t="s">
        <v>136</v>
      </c>
      <c r="K51" s="457" t="s">
        <v>135</v>
      </c>
      <c r="L51" s="458" t="s">
        <v>134</v>
      </c>
      <c r="M51" s="459" t="s">
        <v>133</v>
      </c>
      <c r="N51" s="459" t="s">
        <v>132</v>
      </c>
      <c r="O51" s="459" t="s">
        <v>131</v>
      </c>
      <c r="P51" s="459" t="s">
        <v>130</v>
      </c>
      <c r="Q51" s="459" t="s">
        <v>129</v>
      </c>
      <c r="R51" s="459" t="s">
        <v>128</v>
      </c>
      <c r="S51" s="459" t="s">
        <v>127</v>
      </c>
      <c r="T51" s="459" t="s">
        <v>654</v>
      </c>
      <c r="U51" s="1672"/>
      <c r="V51" s="1673"/>
    </row>
    <row r="52" spans="1:22" s="129" customFormat="1" ht="20.25" customHeight="1">
      <c r="A52" s="1823" t="s">
        <v>155</v>
      </c>
      <c r="B52" s="1492" t="s">
        <v>111</v>
      </c>
      <c r="C52" s="1493">
        <v>574</v>
      </c>
      <c r="D52" s="1493">
        <v>692</v>
      </c>
      <c r="E52" s="1493">
        <v>681</v>
      </c>
      <c r="F52" s="1493">
        <v>685</v>
      </c>
      <c r="G52" s="1493">
        <v>933</v>
      </c>
      <c r="H52" s="1493">
        <v>657</v>
      </c>
      <c r="I52" s="1493">
        <v>706</v>
      </c>
      <c r="J52" s="1493">
        <v>835</v>
      </c>
      <c r="K52" s="1494">
        <v>799</v>
      </c>
      <c r="L52" s="1495">
        <v>885</v>
      </c>
      <c r="M52" s="1493">
        <v>818</v>
      </c>
      <c r="N52" s="1493">
        <v>861</v>
      </c>
      <c r="O52" s="1493">
        <v>758</v>
      </c>
      <c r="P52" s="1493">
        <v>792</v>
      </c>
      <c r="Q52" s="1493">
        <v>599</v>
      </c>
      <c r="R52" s="1493">
        <v>372</v>
      </c>
      <c r="S52" s="1493">
        <v>252</v>
      </c>
      <c r="T52" s="696">
        <v>448</v>
      </c>
      <c r="U52" s="1496">
        <v>959</v>
      </c>
      <c r="V52" s="1494">
        <v>13306</v>
      </c>
    </row>
    <row r="53" spans="1:22" s="129" customFormat="1" ht="20.25" customHeight="1">
      <c r="A53" s="1824"/>
      <c r="B53" s="1505" t="s">
        <v>118</v>
      </c>
      <c r="C53" s="1488">
        <v>277</v>
      </c>
      <c r="D53" s="1488">
        <v>357</v>
      </c>
      <c r="E53" s="1488">
        <v>351</v>
      </c>
      <c r="F53" s="1488">
        <v>338</v>
      </c>
      <c r="G53" s="1488">
        <v>381</v>
      </c>
      <c r="H53" s="1488">
        <v>293</v>
      </c>
      <c r="I53" s="1488">
        <v>337</v>
      </c>
      <c r="J53" s="1488">
        <v>393</v>
      </c>
      <c r="K53" s="1489">
        <v>390</v>
      </c>
      <c r="L53" s="1490">
        <v>408</v>
      </c>
      <c r="M53" s="1488">
        <v>371</v>
      </c>
      <c r="N53" s="1488">
        <v>376</v>
      </c>
      <c r="O53" s="1488">
        <v>358</v>
      </c>
      <c r="P53" s="1488">
        <v>397</v>
      </c>
      <c r="Q53" s="1488">
        <v>298</v>
      </c>
      <c r="R53" s="1488">
        <v>161</v>
      </c>
      <c r="S53" s="1488">
        <v>87</v>
      </c>
      <c r="T53" s="1488">
        <v>124</v>
      </c>
      <c r="U53" s="1488">
        <v>525</v>
      </c>
      <c r="V53" s="1489">
        <v>6222</v>
      </c>
    </row>
    <row r="54" spans="1:22" s="129" customFormat="1" ht="20.25" customHeight="1">
      <c r="A54" s="1825"/>
      <c r="B54" s="1497" t="s">
        <v>117</v>
      </c>
      <c r="C54" s="1498">
        <v>297</v>
      </c>
      <c r="D54" s="1498">
        <v>335</v>
      </c>
      <c r="E54" s="1499">
        <v>330</v>
      </c>
      <c r="F54" s="1498">
        <v>347</v>
      </c>
      <c r="G54" s="1498">
        <v>552</v>
      </c>
      <c r="H54" s="1498">
        <v>364</v>
      </c>
      <c r="I54" s="1498">
        <v>369</v>
      </c>
      <c r="J54" s="1498">
        <v>442</v>
      </c>
      <c r="K54" s="1500">
        <v>409</v>
      </c>
      <c r="L54" s="1501">
        <v>477</v>
      </c>
      <c r="M54" s="1498">
        <v>447</v>
      </c>
      <c r="N54" s="1498">
        <v>485</v>
      </c>
      <c r="O54" s="1498">
        <v>400</v>
      </c>
      <c r="P54" s="1498">
        <v>395</v>
      </c>
      <c r="Q54" s="1498">
        <v>301</v>
      </c>
      <c r="R54" s="1498">
        <v>211</v>
      </c>
      <c r="S54" s="1498">
        <v>165</v>
      </c>
      <c r="T54" s="1502">
        <v>324</v>
      </c>
      <c r="U54" s="1503">
        <v>434</v>
      </c>
      <c r="V54" s="1504">
        <v>7084</v>
      </c>
    </row>
    <row r="55" spans="1:22" s="129" customFormat="1" ht="20.25" customHeight="1">
      <c r="A55" s="1823" t="s">
        <v>154</v>
      </c>
      <c r="B55" s="1492" t="s">
        <v>111</v>
      </c>
      <c r="C55" s="1493">
        <v>153</v>
      </c>
      <c r="D55" s="1493">
        <v>187</v>
      </c>
      <c r="E55" s="1493">
        <v>462</v>
      </c>
      <c r="F55" s="1493">
        <v>643</v>
      </c>
      <c r="G55" s="1493">
        <v>155</v>
      </c>
      <c r="H55" s="1493">
        <v>155</v>
      </c>
      <c r="I55" s="1493">
        <v>175</v>
      </c>
      <c r="J55" s="1493">
        <v>245</v>
      </c>
      <c r="K55" s="1494">
        <v>304</v>
      </c>
      <c r="L55" s="1495">
        <v>288</v>
      </c>
      <c r="M55" s="1493">
        <v>223</v>
      </c>
      <c r="N55" s="1493">
        <v>274</v>
      </c>
      <c r="O55" s="1493">
        <v>299</v>
      </c>
      <c r="P55" s="1493">
        <v>331</v>
      </c>
      <c r="Q55" s="1493">
        <v>378</v>
      </c>
      <c r="R55" s="1493">
        <v>271</v>
      </c>
      <c r="S55" s="1493">
        <v>240</v>
      </c>
      <c r="T55" s="696">
        <v>331</v>
      </c>
      <c r="U55" s="1496">
        <v>47</v>
      </c>
      <c r="V55" s="1494">
        <v>5161</v>
      </c>
    </row>
    <row r="56" spans="1:22" s="129" customFormat="1" ht="20.25" customHeight="1">
      <c r="A56" s="1824"/>
      <c r="B56" s="1505" t="s">
        <v>118</v>
      </c>
      <c r="C56" s="1488">
        <v>80</v>
      </c>
      <c r="D56" s="1488">
        <v>103</v>
      </c>
      <c r="E56" s="1488">
        <v>271</v>
      </c>
      <c r="F56" s="1488">
        <v>386</v>
      </c>
      <c r="G56" s="1488">
        <v>74</v>
      </c>
      <c r="H56" s="1488">
        <v>82</v>
      </c>
      <c r="I56" s="1488">
        <v>95</v>
      </c>
      <c r="J56" s="1488">
        <v>134</v>
      </c>
      <c r="K56" s="1489">
        <v>149</v>
      </c>
      <c r="L56" s="1490">
        <v>148</v>
      </c>
      <c r="M56" s="1488">
        <v>112</v>
      </c>
      <c r="N56" s="1488">
        <v>132</v>
      </c>
      <c r="O56" s="1488">
        <v>138</v>
      </c>
      <c r="P56" s="1488">
        <v>151</v>
      </c>
      <c r="Q56" s="1488">
        <v>182</v>
      </c>
      <c r="R56" s="1488">
        <v>124</v>
      </c>
      <c r="S56" s="1488">
        <v>100</v>
      </c>
      <c r="T56" s="1488">
        <v>79</v>
      </c>
      <c r="U56" s="1488">
        <v>25</v>
      </c>
      <c r="V56" s="1489">
        <v>2565</v>
      </c>
    </row>
    <row r="57" spans="1:22" s="129" customFormat="1" ht="20.25" customHeight="1">
      <c r="A57" s="1825"/>
      <c r="B57" s="1497" t="s">
        <v>117</v>
      </c>
      <c r="C57" s="1498">
        <v>73</v>
      </c>
      <c r="D57" s="1498">
        <v>84</v>
      </c>
      <c r="E57" s="1499">
        <v>191</v>
      </c>
      <c r="F57" s="1498">
        <v>257</v>
      </c>
      <c r="G57" s="1498">
        <v>81</v>
      </c>
      <c r="H57" s="1498">
        <v>73</v>
      </c>
      <c r="I57" s="1498">
        <v>80</v>
      </c>
      <c r="J57" s="1498">
        <v>111</v>
      </c>
      <c r="K57" s="1500">
        <v>155</v>
      </c>
      <c r="L57" s="1501">
        <v>140</v>
      </c>
      <c r="M57" s="1498">
        <v>111</v>
      </c>
      <c r="N57" s="1498">
        <v>142</v>
      </c>
      <c r="O57" s="1498">
        <v>161</v>
      </c>
      <c r="P57" s="1498">
        <v>180</v>
      </c>
      <c r="Q57" s="1498">
        <v>196</v>
      </c>
      <c r="R57" s="1498">
        <v>147</v>
      </c>
      <c r="S57" s="1498">
        <v>140</v>
      </c>
      <c r="T57" s="1502">
        <v>252</v>
      </c>
      <c r="U57" s="1503">
        <v>22</v>
      </c>
      <c r="V57" s="1504">
        <v>2596</v>
      </c>
    </row>
    <row r="58" spans="1:22" s="129" customFormat="1" ht="20.25" customHeight="1">
      <c r="A58" s="1823" t="s">
        <v>153</v>
      </c>
      <c r="B58" s="1492" t="s">
        <v>111</v>
      </c>
      <c r="C58" s="1493">
        <v>104</v>
      </c>
      <c r="D58" s="1493">
        <v>128</v>
      </c>
      <c r="E58" s="1493">
        <v>144</v>
      </c>
      <c r="F58" s="1493">
        <v>121</v>
      </c>
      <c r="G58" s="1493">
        <v>127</v>
      </c>
      <c r="H58" s="1493">
        <v>125</v>
      </c>
      <c r="I58" s="1493">
        <v>170</v>
      </c>
      <c r="J58" s="1493">
        <v>181</v>
      </c>
      <c r="K58" s="1494">
        <v>201</v>
      </c>
      <c r="L58" s="1495">
        <v>185</v>
      </c>
      <c r="M58" s="1493">
        <v>204</v>
      </c>
      <c r="N58" s="1493">
        <v>191</v>
      </c>
      <c r="O58" s="1493">
        <v>248</v>
      </c>
      <c r="P58" s="1493">
        <v>319</v>
      </c>
      <c r="Q58" s="1493">
        <v>351</v>
      </c>
      <c r="R58" s="1493">
        <v>281</v>
      </c>
      <c r="S58" s="1493">
        <v>237</v>
      </c>
      <c r="T58" s="696">
        <v>356</v>
      </c>
      <c r="U58" s="1496">
        <v>58</v>
      </c>
      <c r="V58" s="1494">
        <v>3731</v>
      </c>
    </row>
    <row r="59" spans="1:22" s="129" customFormat="1" ht="20.25" customHeight="1">
      <c r="A59" s="1824"/>
      <c r="B59" s="1505" t="s">
        <v>118</v>
      </c>
      <c r="C59" s="1488">
        <v>55</v>
      </c>
      <c r="D59" s="1488">
        <v>69</v>
      </c>
      <c r="E59" s="1488">
        <v>80</v>
      </c>
      <c r="F59" s="1488">
        <v>53</v>
      </c>
      <c r="G59" s="1488">
        <v>59</v>
      </c>
      <c r="H59" s="1488">
        <v>60</v>
      </c>
      <c r="I59" s="1488">
        <v>84</v>
      </c>
      <c r="J59" s="1488">
        <v>91</v>
      </c>
      <c r="K59" s="1489">
        <v>102</v>
      </c>
      <c r="L59" s="1490">
        <v>99</v>
      </c>
      <c r="M59" s="1488">
        <v>106</v>
      </c>
      <c r="N59" s="1488">
        <v>88</v>
      </c>
      <c r="O59" s="1488">
        <v>116</v>
      </c>
      <c r="P59" s="1488">
        <v>166</v>
      </c>
      <c r="Q59" s="1488">
        <v>181</v>
      </c>
      <c r="R59" s="1488">
        <v>109</v>
      </c>
      <c r="S59" s="1488">
        <v>115</v>
      </c>
      <c r="T59" s="1488">
        <v>91</v>
      </c>
      <c r="U59" s="1488">
        <v>40</v>
      </c>
      <c r="V59" s="1489">
        <v>1764</v>
      </c>
    </row>
    <row r="60" spans="1:22" s="129" customFormat="1" ht="20.25" customHeight="1">
      <c r="A60" s="1825"/>
      <c r="B60" s="1497" t="s">
        <v>117</v>
      </c>
      <c r="C60" s="1498">
        <v>49</v>
      </c>
      <c r="D60" s="1498">
        <v>59</v>
      </c>
      <c r="E60" s="1499">
        <v>64</v>
      </c>
      <c r="F60" s="1498">
        <v>68</v>
      </c>
      <c r="G60" s="1498">
        <v>68</v>
      </c>
      <c r="H60" s="1498">
        <v>65</v>
      </c>
      <c r="I60" s="1498">
        <v>86</v>
      </c>
      <c r="J60" s="1498">
        <v>90</v>
      </c>
      <c r="K60" s="1500">
        <v>99</v>
      </c>
      <c r="L60" s="1501">
        <v>86</v>
      </c>
      <c r="M60" s="1498">
        <v>98</v>
      </c>
      <c r="N60" s="1498">
        <v>103</v>
      </c>
      <c r="O60" s="1498">
        <v>132</v>
      </c>
      <c r="P60" s="1498">
        <v>153</v>
      </c>
      <c r="Q60" s="1498">
        <v>170</v>
      </c>
      <c r="R60" s="1498">
        <v>172</v>
      </c>
      <c r="S60" s="1498">
        <v>122</v>
      </c>
      <c r="T60" s="1502">
        <v>265</v>
      </c>
      <c r="U60" s="1503">
        <v>18</v>
      </c>
      <c r="V60" s="1504">
        <v>1967</v>
      </c>
    </row>
    <row r="61" spans="1:22" s="129" customFormat="1" ht="20.25" customHeight="1">
      <c r="A61" s="1823" t="s">
        <v>152</v>
      </c>
      <c r="B61" s="1492" t="s">
        <v>111</v>
      </c>
      <c r="C61" s="1493">
        <v>72</v>
      </c>
      <c r="D61" s="1493">
        <v>62</v>
      </c>
      <c r="E61" s="1493">
        <v>53</v>
      </c>
      <c r="F61" s="1493">
        <v>60</v>
      </c>
      <c r="G61" s="1493">
        <v>68</v>
      </c>
      <c r="H61" s="1493">
        <v>67</v>
      </c>
      <c r="I61" s="1493">
        <v>76</v>
      </c>
      <c r="J61" s="1493">
        <v>83</v>
      </c>
      <c r="K61" s="1494">
        <v>92</v>
      </c>
      <c r="L61" s="1495">
        <v>89</v>
      </c>
      <c r="M61" s="1493">
        <v>93</v>
      </c>
      <c r="N61" s="1493">
        <v>102</v>
      </c>
      <c r="O61" s="1493">
        <v>113</v>
      </c>
      <c r="P61" s="1493">
        <v>150</v>
      </c>
      <c r="Q61" s="1493">
        <v>136</v>
      </c>
      <c r="R61" s="1493">
        <v>89</v>
      </c>
      <c r="S61" s="1493">
        <v>76</v>
      </c>
      <c r="T61" s="696">
        <v>126</v>
      </c>
      <c r="U61" s="1496">
        <v>60</v>
      </c>
      <c r="V61" s="1494">
        <v>1667</v>
      </c>
    </row>
    <row r="62" spans="1:22" s="129" customFormat="1" ht="20.25" customHeight="1">
      <c r="A62" s="1824"/>
      <c r="B62" s="1505" t="s">
        <v>118</v>
      </c>
      <c r="C62" s="1488">
        <v>36</v>
      </c>
      <c r="D62" s="1488">
        <v>33</v>
      </c>
      <c r="E62" s="1488">
        <v>28</v>
      </c>
      <c r="F62" s="1488">
        <v>28</v>
      </c>
      <c r="G62" s="1488">
        <v>34</v>
      </c>
      <c r="H62" s="1488">
        <v>40</v>
      </c>
      <c r="I62" s="1488">
        <v>35</v>
      </c>
      <c r="J62" s="1488">
        <v>45</v>
      </c>
      <c r="K62" s="1489">
        <v>53</v>
      </c>
      <c r="L62" s="1490">
        <v>47</v>
      </c>
      <c r="M62" s="1488">
        <v>47</v>
      </c>
      <c r="N62" s="1488">
        <v>44</v>
      </c>
      <c r="O62" s="1488">
        <v>54</v>
      </c>
      <c r="P62" s="1488">
        <v>71</v>
      </c>
      <c r="Q62" s="1488">
        <v>60</v>
      </c>
      <c r="R62" s="1488">
        <v>41</v>
      </c>
      <c r="S62" s="1488">
        <v>28</v>
      </c>
      <c r="T62" s="1488">
        <v>33</v>
      </c>
      <c r="U62" s="1488">
        <v>32</v>
      </c>
      <c r="V62" s="1489">
        <v>789</v>
      </c>
    </row>
    <row r="63" spans="1:22" s="129" customFormat="1" ht="20.25" customHeight="1">
      <c r="A63" s="1825"/>
      <c r="B63" s="1497" t="s">
        <v>117</v>
      </c>
      <c r="C63" s="1498">
        <v>36</v>
      </c>
      <c r="D63" s="1498">
        <v>29</v>
      </c>
      <c r="E63" s="1499">
        <v>25</v>
      </c>
      <c r="F63" s="1498">
        <v>32</v>
      </c>
      <c r="G63" s="1498">
        <v>34</v>
      </c>
      <c r="H63" s="1498">
        <v>27</v>
      </c>
      <c r="I63" s="1498">
        <v>41</v>
      </c>
      <c r="J63" s="1498">
        <v>38</v>
      </c>
      <c r="K63" s="1500">
        <v>39</v>
      </c>
      <c r="L63" s="1501">
        <v>42</v>
      </c>
      <c r="M63" s="1498">
        <v>46</v>
      </c>
      <c r="N63" s="1498">
        <v>58</v>
      </c>
      <c r="O63" s="1498">
        <v>59</v>
      </c>
      <c r="P63" s="1498">
        <v>79</v>
      </c>
      <c r="Q63" s="1498">
        <v>76</v>
      </c>
      <c r="R63" s="1498">
        <v>48</v>
      </c>
      <c r="S63" s="1498">
        <v>48</v>
      </c>
      <c r="T63" s="1502">
        <v>93</v>
      </c>
      <c r="U63" s="1503">
        <v>28</v>
      </c>
      <c r="V63" s="1504">
        <v>878</v>
      </c>
    </row>
    <row r="64" spans="1:22" s="129" customFormat="1" ht="20.25" customHeight="1">
      <c r="A64" s="1823" t="s">
        <v>151</v>
      </c>
      <c r="B64" s="1492" t="s">
        <v>111</v>
      </c>
      <c r="C64" s="1493">
        <v>228</v>
      </c>
      <c r="D64" s="1493">
        <v>305</v>
      </c>
      <c r="E64" s="1493">
        <v>281</v>
      </c>
      <c r="F64" s="1493">
        <v>287</v>
      </c>
      <c r="G64" s="1493">
        <v>264</v>
      </c>
      <c r="H64" s="1493">
        <v>293</v>
      </c>
      <c r="I64" s="1493">
        <v>308</v>
      </c>
      <c r="J64" s="1493">
        <v>399</v>
      </c>
      <c r="K64" s="1494">
        <v>439</v>
      </c>
      <c r="L64" s="1495">
        <v>430</v>
      </c>
      <c r="M64" s="1493">
        <v>431</v>
      </c>
      <c r="N64" s="1493">
        <v>446</v>
      </c>
      <c r="O64" s="1493">
        <v>550</v>
      </c>
      <c r="P64" s="1493">
        <v>568</v>
      </c>
      <c r="Q64" s="1493">
        <v>510</v>
      </c>
      <c r="R64" s="1493">
        <v>324</v>
      </c>
      <c r="S64" s="1493">
        <v>239</v>
      </c>
      <c r="T64" s="696">
        <v>253</v>
      </c>
      <c r="U64" s="1496">
        <v>316</v>
      </c>
      <c r="V64" s="1494">
        <v>6871</v>
      </c>
    </row>
    <row r="65" spans="1:22" s="129" customFormat="1" ht="20.25" customHeight="1">
      <c r="A65" s="1824"/>
      <c r="B65" s="1505" t="s">
        <v>118</v>
      </c>
      <c r="C65" s="1488">
        <v>118</v>
      </c>
      <c r="D65" s="1488">
        <v>176</v>
      </c>
      <c r="E65" s="1488">
        <v>139</v>
      </c>
      <c r="F65" s="1488">
        <v>139</v>
      </c>
      <c r="G65" s="1488">
        <v>129</v>
      </c>
      <c r="H65" s="1488">
        <v>135</v>
      </c>
      <c r="I65" s="1488">
        <v>141</v>
      </c>
      <c r="J65" s="1488">
        <v>186</v>
      </c>
      <c r="K65" s="1489">
        <v>219</v>
      </c>
      <c r="L65" s="1490">
        <v>193</v>
      </c>
      <c r="M65" s="1488">
        <v>198</v>
      </c>
      <c r="N65" s="1488">
        <v>190</v>
      </c>
      <c r="O65" s="1488">
        <v>241</v>
      </c>
      <c r="P65" s="1488">
        <v>269</v>
      </c>
      <c r="Q65" s="1488">
        <v>238</v>
      </c>
      <c r="R65" s="1488">
        <v>139</v>
      </c>
      <c r="S65" s="1488">
        <v>87</v>
      </c>
      <c r="T65" s="1488">
        <v>100</v>
      </c>
      <c r="U65" s="1488">
        <v>162</v>
      </c>
      <c r="V65" s="1489">
        <v>3199</v>
      </c>
    </row>
    <row r="66" spans="1:22" s="129" customFormat="1" ht="20.25" customHeight="1">
      <c r="A66" s="1825"/>
      <c r="B66" s="1497" t="s">
        <v>117</v>
      </c>
      <c r="C66" s="1498">
        <v>110</v>
      </c>
      <c r="D66" s="1498">
        <v>129</v>
      </c>
      <c r="E66" s="1499">
        <v>142</v>
      </c>
      <c r="F66" s="1498">
        <v>148</v>
      </c>
      <c r="G66" s="1498">
        <v>135</v>
      </c>
      <c r="H66" s="1498">
        <v>158</v>
      </c>
      <c r="I66" s="1498">
        <v>167</v>
      </c>
      <c r="J66" s="1498">
        <v>213</v>
      </c>
      <c r="K66" s="1500">
        <v>220</v>
      </c>
      <c r="L66" s="1501">
        <v>237</v>
      </c>
      <c r="M66" s="1498">
        <v>233</v>
      </c>
      <c r="N66" s="1498">
        <v>256</v>
      </c>
      <c r="O66" s="1498">
        <v>309</v>
      </c>
      <c r="P66" s="1498">
        <v>299</v>
      </c>
      <c r="Q66" s="1498">
        <v>272</v>
      </c>
      <c r="R66" s="1498">
        <v>185</v>
      </c>
      <c r="S66" s="1498">
        <v>152</v>
      </c>
      <c r="T66" s="1502">
        <v>153</v>
      </c>
      <c r="U66" s="1503">
        <v>154</v>
      </c>
      <c r="V66" s="1504">
        <v>3672</v>
      </c>
    </row>
    <row r="67" spans="1:22" s="129" customFormat="1" ht="20.25" customHeight="1">
      <c r="A67" s="1823" t="s">
        <v>150</v>
      </c>
      <c r="B67" s="1492" t="s">
        <v>111</v>
      </c>
      <c r="C67" s="1493">
        <v>266</v>
      </c>
      <c r="D67" s="1493">
        <v>306</v>
      </c>
      <c r="E67" s="1493">
        <v>355</v>
      </c>
      <c r="F67" s="1493">
        <v>373</v>
      </c>
      <c r="G67" s="1493">
        <v>363</v>
      </c>
      <c r="H67" s="1493">
        <v>334</v>
      </c>
      <c r="I67" s="1493">
        <v>358</v>
      </c>
      <c r="J67" s="1493">
        <v>388</v>
      </c>
      <c r="K67" s="1494">
        <v>491</v>
      </c>
      <c r="L67" s="1495">
        <v>601</v>
      </c>
      <c r="M67" s="1493">
        <v>606</v>
      </c>
      <c r="N67" s="1493">
        <v>553</v>
      </c>
      <c r="O67" s="1493">
        <v>497</v>
      </c>
      <c r="P67" s="1493">
        <v>503</v>
      </c>
      <c r="Q67" s="1493">
        <v>540</v>
      </c>
      <c r="R67" s="1493">
        <v>430</v>
      </c>
      <c r="S67" s="1493">
        <v>302</v>
      </c>
      <c r="T67" s="696">
        <v>296</v>
      </c>
      <c r="U67" s="1496">
        <v>366</v>
      </c>
      <c r="V67" s="1494">
        <v>7928</v>
      </c>
    </row>
    <row r="68" spans="1:22" s="129" customFormat="1" ht="20.25" customHeight="1">
      <c r="A68" s="1824"/>
      <c r="B68" s="1505" t="s">
        <v>118</v>
      </c>
      <c r="C68" s="1488">
        <v>131</v>
      </c>
      <c r="D68" s="1488">
        <v>171</v>
      </c>
      <c r="E68" s="1488">
        <v>175</v>
      </c>
      <c r="F68" s="1488">
        <v>164</v>
      </c>
      <c r="G68" s="1488">
        <v>174</v>
      </c>
      <c r="H68" s="1488">
        <v>163</v>
      </c>
      <c r="I68" s="1488">
        <v>182</v>
      </c>
      <c r="J68" s="1488">
        <v>182</v>
      </c>
      <c r="K68" s="1489">
        <v>233</v>
      </c>
      <c r="L68" s="1490">
        <v>256</v>
      </c>
      <c r="M68" s="1488">
        <v>274</v>
      </c>
      <c r="N68" s="1488">
        <v>268</v>
      </c>
      <c r="O68" s="1488">
        <v>245</v>
      </c>
      <c r="P68" s="1488">
        <v>239</v>
      </c>
      <c r="Q68" s="1488">
        <v>230</v>
      </c>
      <c r="R68" s="1488">
        <v>177</v>
      </c>
      <c r="S68" s="1488">
        <v>118</v>
      </c>
      <c r="T68" s="1488">
        <v>100</v>
      </c>
      <c r="U68" s="1488">
        <v>198</v>
      </c>
      <c r="V68" s="1489">
        <v>3680</v>
      </c>
    </row>
    <row r="69" spans="1:22" s="129" customFormat="1" ht="20.25" customHeight="1">
      <c r="A69" s="1825"/>
      <c r="B69" s="1497" t="s">
        <v>117</v>
      </c>
      <c r="C69" s="1498">
        <v>135</v>
      </c>
      <c r="D69" s="1498">
        <v>135</v>
      </c>
      <c r="E69" s="1499">
        <v>180</v>
      </c>
      <c r="F69" s="1498">
        <v>209</v>
      </c>
      <c r="G69" s="1498">
        <v>189</v>
      </c>
      <c r="H69" s="1498">
        <v>171</v>
      </c>
      <c r="I69" s="1498">
        <v>176</v>
      </c>
      <c r="J69" s="1498">
        <v>206</v>
      </c>
      <c r="K69" s="1500">
        <v>258</v>
      </c>
      <c r="L69" s="1501">
        <v>345</v>
      </c>
      <c r="M69" s="1498">
        <v>332</v>
      </c>
      <c r="N69" s="1498">
        <v>285</v>
      </c>
      <c r="O69" s="1498">
        <v>252</v>
      </c>
      <c r="P69" s="1498">
        <v>264</v>
      </c>
      <c r="Q69" s="1498">
        <v>310</v>
      </c>
      <c r="R69" s="1498">
        <v>253</v>
      </c>
      <c r="S69" s="1498">
        <v>184</v>
      </c>
      <c r="T69" s="1502">
        <v>196</v>
      </c>
      <c r="U69" s="1503">
        <v>168</v>
      </c>
      <c r="V69" s="1504">
        <v>4248</v>
      </c>
    </row>
    <row r="70" spans="1:22" s="129" customFormat="1" ht="20.25" customHeight="1">
      <c r="A70" s="1823" t="s">
        <v>149</v>
      </c>
      <c r="B70" s="1492" t="s">
        <v>111</v>
      </c>
      <c r="C70" s="1493">
        <v>343</v>
      </c>
      <c r="D70" s="1493">
        <v>424</v>
      </c>
      <c r="E70" s="1493">
        <v>462</v>
      </c>
      <c r="F70" s="1493">
        <v>451</v>
      </c>
      <c r="G70" s="1493">
        <v>325</v>
      </c>
      <c r="H70" s="1493">
        <v>312</v>
      </c>
      <c r="I70" s="1493">
        <v>376</v>
      </c>
      <c r="J70" s="1493">
        <v>563</v>
      </c>
      <c r="K70" s="1494">
        <v>583</v>
      </c>
      <c r="L70" s="1495">
        <v>620</v>
      </c>
      <c r="M70" s="1493">
        <v>564</v>
      </c>
      <c r="N70" s="1493">
        <v>544</v>
      </c>
      <c r="O70" s="1493">
        <v>521</v>
      </c>
      <c r="P70" s="1493">
        <v>691</v>
      </c>
      <c r="Q70" s="1493">
        <v>758</v>
      </c>
      <c r="R70" s="1493">
        <v>530</v>
      </c>
      <c r="S70" s="1493">
        <v>401</v>
      </c>
      <c r="T70" s="696">
        <v>393</v>
      </c>
      <c r="U70" s="1496">
        <v>451</v>
      </c>
      <c r="V70" s="1494">
        <v>9312</v>
      </c>
    </row>
    <row r="71" spans="1:22" ht="20.25" customHeight="1">
      <c r="A71" s="1824"/>
      <c r="B71" s="1505" t="s">
        <v>118</v>
      </c>
      <c r="C71" s="1488">
        <v>175</v>
      </c>
      <c r="D71" s="1488">
        <v>245</v>
      </c>
      <c r="E71" s="1488">
        <v>246</v>
      </c>
      <c r="F71" s="1488">
        <v>220</v>
      </c>
      <c r="G71" s="1488">
        <v>166</v>
      </c>
      <c r="H71" s="1488">
        <v>148</v>
      </c>
      <c r="I71" s="1488">
        <v>177</v>
      </c>
      <c r="J71" s="1488">
        <v>283</v>
      </c>
      <c r="K71" s="1489">
        <v>268</v>
      </c>
      <c r="L71" s="1490">
        <v>280</v>
      </c>
      <c r="M71" s="1488">
        <v>254</v>
      </c>
      <c r="N71" s="1488">
        <v>251</v>
      </c>
      <c r="O71" s="1488">
        <v>229</v>
      </c>
      <c r="P71" s="1488">
        <v>303</v>
      </c>
      <c r="Q71" s="1488">
        <v>327</v>
      </c>
      <c r="R71" s="1488">
        <v>241</v>
      </c>
      <c r="S71" s="1488">
        <v>178</v>
      </c>
      <c r="T71" s="1488">
        <v>127</v>
      </c>
      <c r="U71" s="1488">
        <v>211</v>
      </c>
      <c r="V71" s="1489">
        <v>4329</v>
      </c>
    </row>
    <row r="72" spans="1:22" ht="20.25" customHeight="1">
      <c r="A72" s="1825"/>
      <c r="B72" s="1497" t="s">
        <v>117</v>
      </c>
      <c r="C72" s="1498">
        <v>168</v>
      </c>
      <c r="D72" s="1498">
        <v>179</v>
      </c>
      <c r="E72" s="1499">
        <v>216</v>
      </c>
      <c r="F72" s="1498">
        <v>231</v>
      </c>
      <c r="G72" s="1498">
        <v>159</v>
      </c>
      <c r="H72" s="1498">
        <v>164</v>
      </c>
      <c r="I72" s="1498">
        <v>199</v>
      </c>
      <c r="J72" s="1498">
        <v>280</v>
      </c>
      <c r="K72" s="1500">
        <v>315</v>
      </c>
      <c r="L72" s="1501">
        <v>340</v>
      </c>
      <c r="M72" s="1498">
        <v>310</v>
      </c>
      <c r="N72" s="1498">
        <v>293</v>
      </c>
      <c r="O72" s="1498">
        <v>292</v>
      </c>
      <c r="P72" s="1498">
        <v>388</v>
      </c>
      <c r="Q72" s="1498">
        <v>431</v>
      </c>
      <c r="R72" s="1498">
        <v>289</v>
      </c>
      <c r="S72" s="1498">
        <v>223</v>
      </c>
      <c r="T72" s="1502">
        <v>266</v>
      </c>
      <c r="U72" s="1503">
        <v>240</v>
      </c>
      <c r="V72" s="1504">
        <v>4983</v>
      </c>
    </row>
    <row r="73" spans="1:22" ht="20.25" customHeight="1">
      <c r="A73" s="1823" t="s">
        <v>148</v>
      </c>
      <c r="B73" s="1492" t="s">
        <v>111</v>
      </c>
      <c r="C73" s="1493">
        <v>174</v>
      </c>
      <c r="D73" s="1493">
        <v>207</v>
      </c>
      <c r="E73" s="1493">
        <v>191</v>
      </c>
      <c r="F73" s="1493">
        <v>231</v>
      </c>
      <c r="G73" s="1493">
        <v>182</v>
      </c>
      <c r="H73" s="1493">
        <v>224</v>
      </c>
      <c r="I73" s="1493">
        <v>217</v>
      </c>
      <c r="J73" s="1493">
        <v>288</v>
      </c>
      <c r="K73" s="1494">
        <v>295</v>
      </c>
      <c r="L73" s="1495">
        <v>335</v>
      </c>
      <c r="M73" s="1493">
        <v>379</v>
      </c>
      <c r="N73" s="1493">
        <v>318</v>
      </c>
      <c r="O73" s="1493">
        <v>354</v>
      </c>
      <c r="P73" s="1493">
        <v>418</v>
      </c>
      <c r="Q73" s="1493">
        <v>449</v>
      </c>
      <c r="R73" s="1493">
        <v>398</v>
      </c>
      <c r="S73" s="1493">
        <v>336</v>
      </c>
      <c r="T73" s="696">
        <v>426</v>
      </c>
      <c r="U73" s="1496">
        <v>35</v>
      </c>
      <c r="V73" s="1494">
        <v>5457</v>
      </c>
    </row>
    <row r="74" spans="1:22" ht="20.25" customHeight="1">
      <c r="A74" s="1824"/>
      <c r="B74" s="1505" t="s">
        <v>118</v>
      </c>
      <c r="C74" s="1488">
        <v>95</v>
      </c>
      <c r="D74" s="1488">
        <v>108</v>
      </c>
      <c r="E74" s="1488">
        <v>98</v>
      </c>
      <c r="F74" s="1488">
        <v>123</v>
      </c>
      <c r="G74" s="1488">
        <v>80</v>
      </c>
      <c r="H74" s="1488">
        <v>104</v>
      </c>
      <c r="I74" s="1488">
        <v>118</v>
      </c>
      <c r="J74" s="1488">
        <v>133</v>
      </c>
      <c r="K74" s="1489">
        <v>161</v>
      </c>
      <c r="L74" s="1490">
        <v>161</v>
      </c>
      <c r="M74" s="1488">
        <v>187</v>
      </c>
      <c r="N74" s="1488">
        <v>157</v>
      </c>
      <c r="O74" s="1488">
        <v>167</v>
      </c>
      <c r="P74" s="1488">
        <v>203</v>
      </c>
      <c r="Q74" s="1488">
        <v>214</v>
      </c>
      <c r="R74" s="1488">
        <v>168</v>
      </c>
      <c r="S74" s="1488">
        <v>154</v>
      </c>
      <c r="T74" s="1488">
        <v>142</v>
      </c>
      <c r="U74" s="1488">
        <v>20</v>
      </c>
      <c r="V74" s="1489">
        <v>2593</v>
      </c>
    </row>
    <row r="75" spans="1:22" ht="20.25" customHeight="1">
      <c r="A75" s="1825"/>
      <c r="B75" s="1497" t="s">
        <v>117</v>
      </c>
      <c r="C75" s="1498">
        <v>79</v>
      </c>
      <c r="D75" s="1498">
        <v>99</v>
      </c>
      <c r="E75" s="1499">
        <v>93</v>
      </c>
      <c r="F75" s="1498">
        <v>108</v>
      </c>
      <c r="G75" s="1498">
        <v>102</v>
      </c>
      <c r="H75" s="1498">
        <v>120</v>
      </c>
      <c r="I75" s="1498">
        <v>99</v>
      </c>
      <c r="J75" s="1498">
        <v>155</v>
      </c>
      <c r="K75" s="1500">
        <v>134</v>
      </c>
      <c r="L75" s="1501">
        <v>174</v>
      </c>
      <c r="M75" s="1498">
        <v>192</v>
      </c>
      <c r="N75" s="1498">
        <v>161</v>
      </c>
      <c r="O75" s="1498">
        <v>187</v>
      </c>
      <c r="P75" s="1498">
        <v>215</v>
      </c>
      <c r="Q75" s="1498">
        <v>235</v>
      </c>
      <c r="R75" s="1498">
        <v>230</v>
      </c>
      <c r="S75" s="1498">
        <v>182</v>
      </c>
      <c r="T75" s="1502">
        <v>284</v>
      </c>
      <c r="U75" s="1503">
        <v>15</v>
      </c>
      <c r="V75" s="1504">
        <v>2864</v>
      </c>
    </row>
    <row r="76" spans="1:22" ht="20.25" customHeight="1">
      <c r="A76" s="1823" t="s">
        <v>147</v>
      </c>
      <c r="B76" s="1492" t="s">
        <v>111</v>
      </c>
      <c r="C76" s="1493">
        <v>183</v>
      </c>
      <c r="D76" s="1493">
        <v>186</v>
      </c>
      <c r="E76" s="1493">
        <v>244</v>
      </c>
      <c r="F76" s="1493">
        <v>203</v>
      </c>
      <c r="G76" s="1493">
        <v>180</v>
      </c>
      <c r="H76" s="1493">
        <v>179</v>
      </c>
      <c r="I76" s="1493">
        <v>235</v>
      </c>
      <c r="J76" s="1493">
        <v>222</v>
      </c>
      <c r="K76" s="1494">
        <v>230</v>
      </c>
      <c r="L76" s="1495">
        <v>307</v>
      </c>
      <c r="M76" s="1493">
        <v>325</v>
      </c>
      <c r="N76" s="1493">
        <v>292</v>
      </c>
      <c r="O76" s="1493">
        <v>305</v>
      </c>
      <c r="P76" s="1493">
        <v>354</v>
      </c>
      <c r="Q76" s="1493">
        <v>381</v>
      </c>
      <c r="R76" s="1493">
        <v>319</v>
      </c>
      <c r="S76" s="1493">
        <v>256</v>
      </c>
      <c r="T76" s="696">
        <v>284</v>
      </c>
      <c r="U76" s="1496">
        <v>25</v>
      </c>
      <c r="V76" s="1494">
        <v>4710</v>
      </c>
    </row>
    <row r="77" spans="1:22" ht="20.25" customHeight="1">
      <c r="A77" s="1824"/>
      <c r="B77" s="1505" t="s">
        <v>118</v>
      </c>
      <c r="C77" s="1488">
        <v>111</v>
      </c>
      <c r="D77" s="1488">
        <v>92</v>
      </c>
      <c r="E77" s="1488">
        <v>127</v>
      </c>
      <c r="F77" s="1488">
        <v>108</v>
      </c>
      <c r="G77" s="1488">
        <v>82</v>
      </c>
      <c r="H77" s="1488">
        <v>86</v>
      </c>
      <c r="I77" s="1488">
        <v>111</v>
      </c>
      <c r="J77" s="1488">
        <v>111</v>
      </c>
      <c r="K77" s="1489">
        <v>111</v>
      </c>
      <c r="L77" s="1490">
        <v>150</v>
      </c>
      <c r="M77" s="1488">
        <v>151</v>
      </c>
      <c r="N77" s="1488">
        <v>136</v>
      </c>
      <c r="O77" s="1488">
        <v>159</v>
      </c>
      <c r="P77" s="1488">
        <v>173</v>
      </c>
      <c r="Q77" s="1488">
        <v>172</v>
      </c>
      <c r="R77" s="1488">
        <v>143</v>
      </c>
      <c r="S77" s="1488">
        <v>110</v>
      </c>
      <c r="T77" s="1488">
        <v>76</v>
      </c>
      <c r="U77" s="1488">
        <v>16</v>
      </c>
      <c r="V77" s="1489">
        <v>2225</v>
      </c>
    </row>
    <row r="78" spans="1:22" ht="20.25" customHeight="1">
      <c r="A78" s="1825"/>
      <c r="B78" s="1497" t="s">
        <v>117</v>
      </c>
      <c r="C78" s="1498">
        <v>72</v>
      </c>
      <c r="D78" s="1498">
        <v>94</v>
      </c>
      <c r="E78" s="1499">
        <v>117</v>
      </c>
      <c r="F78" s="1498">
        <v>95</v>
      </c>
      <c r="G78" s="1498">
        <v>98</v>
      </c>
      <c r="H78" s="1498">
        <v>93</v>
      </c>
      <c r="I78" s="1498">
        <v>124</v>
      </c>
      <c r="J78" s="1498">
        <v>111</v>
      </c>
      <c r="K78" s="1500">
        <v>119</v>
      </c>
      <c r="L78" s="1501">
        <v>157</v>
      </c>
      <c r="M78" s="1498">
        <v>174</v>
      </c>
      <c r="N78" s="1498">
        <v>156</v>
      </c>
      <c r="O78" s="1498">
        <v>146</v>
      </c>
      <c r="P78" s="1498">
        <v>181</v>
      </c>
      <c r="Q78" s="1498">
        <v>209</v>
      </c>
      <c r="R78" s="1498">
        <v>176</v>
      </c>
      <c r="S78" s="1498">
        <v>146</v>
      </c>
      <c r="T78" s="1502">
        <v>208</v>
      </c>
      <c r="U78" s="1503">
        <v>9</v>
      </c>
      <c r="V78" s="1504">
        <v>2485</v>
      </c>
    </row>
    <row r="79" spans="1:22" ht="20.25" customHeight="1">
      <c r="A79" s="1823" t="s">
        <v>146</v>
      </c>
      <c r="B79" s="1492" t="s">
        <v>111</v>
      </c>
      <c r="C79" s="1493">
        <v>437</v>
      </c>
      <c r="D79" s="1493">
        <v>427</v>
      </c>
      <c r="E79" s="1493">
        <v>403</v>
      </c>
      <c r="F79" s="1493">
        <v>426</v>
      </c>
      <c r="G79" s="1493">
        <v>386</v>
      </c>
      <c r="H79" s="1493">
        <v>471</v>
      </c>
      <c r="I79" s="1493">
        <v>492</v>
      </c>
      <c r="J79" s="1493">
        <v>490</v>
      </c>
      <c r="K79" s="1494">
        <v>607</v>
      </c>
      <c r="L79" s="1495">
        <v>594</v>
      </c>
      <c r="M79" s="1493">
        <v>456</v>
      </c>
      <c r="N79" s="1493">
        <v>427</v>
      </c>
      <c r="O79" s="1493">
        <v>496</v>
      </c>
      <c r="P79" s="1493">
        <v>598</v>
      </c>
      <c r="Q79" s="1493">
        <v>577</v>
      </c>
      <c r="R79" s="1493">
        <v>400</v>
      </c>
      <c r="S79" s="1493">
        <v>302</v>
      </c>
      <c r="T79" s="696">
        <v>367</v>
      </c>
      <c r="U79" s="1496">
        <v>288</v>
      </c>
      <c r="V79" s="1494">
        <v>8644</v>
      </c>
    </row>
    <row r="80" spans="1:22" ht="20.25" customHeight="1">
      <c r="A80" s="1824"/>
      <c r="B80" s="1505" t="s">
        <v>118</v>
      </c>
      <c r="C80" s="1488">
        <v>227</v>
      </c>
      <c r="D80" s="1488">
        <v>213</v>
      </c>
      <c r="E80" s="1488">
        <v>221</v>
      </c>
      <c r="F80" s="1488">
        <v>209</v>
      </c>
      <c r="G80" s="1488">
        <v>166</v>
      </c>
      <c r="H80" s="1488">
        <v>217</v>
      </c>
      <c r="I80" s="1488">
        <v>220</v>
      </c>
      <c r="J80" s="1488">
        <v>231</v>
      </c>
      <c r="K80" s="1489">
        <v>283</v>
      </c>
      <c r="L80" s="1490">
        <v>292</v>
      </c>
      <c r="M80" s="1488">
        <v>217</v>
      </c>
      <c r="N80" s="1488">
        <v>201</v>
      </c>
      <c r="O80" s="1488">
        <v>231</v>
      </c>
      <c r="P80" s="1488">
        <v>269</v>
      </c>
      <c r="Q80" s="1488">
        <v>271</v>
      </c>
      <c r="R80" s="1488">
        <v>184</v>
      </c>
      <c r="S80" s="1488">
        <v>138</v>
      </c>
      <c r="T80" s="1488">
        <v>87</v>
      </c>
      <c r="U80" s="1488">
        <v>163</v>
      </c>
      <c r="V80" s="1489">
        <v>4040</v>
      </c>
    </row>
    <row r="81" spans="1:22" s="129" customFormat="1" ht="20.25" customHeight="1">
      <c r="A81" s="1825"/>
      <c r="B81" s="1497" t="s">
        <v>117</v>
      </c>
      <c r="C81" s="1498">
        <v>210</v>
      </c>
      <c r="D81" s="1498">
        <v>214</v>
      </c>
      <c r="E81" s="1499">
        <v>182</v>
      </c>
      <c r="F81" s="1498">
        <v>217</v>
      </c>
      <c r="G81" s="1498">
        <v>220</v>
      </c>
      <c r="H81" s="1498">
        <v>254</v>
      </c>
      <c r="I81" s="1498">
        <v>272</v>
      </c>
      <c r="J81" s="1498">
        <v>259</v>
      </c>
      <c r="K81" s="1500">
        <v>324</v>
      </c>
      <c r="L81" s="1501">
        <v>302</v>
      </c>
      <c r="M81" s="1498">
        <v>239</v>
      </c>
      <c r="N81" s="1498">
        <v>226</v>
      </c>
      <c r="O81" s="1498">
        <v>265</v>
      </c>
      <c r="P81" s="1498">
        <v>329</v>
      </c>
      <c r="Q81" s="1498">
        <v>306</v>
      </c>
      <c r="R81" s="1498">
        <v>216</v>
      </c>
      <c r="S81" s="1498">
        <v>164</v>
      </c>
      <c r="T81" s="1502">
        <v>280</v>
      </c>
      <c r="U81" s="1503">
        <v>125</v>
      </c>
      <c r="V81" s="1504">
        <v>4604</v>
      </c>
    </row>
    <row r="82" spans="1:22" s="129" customFormat="1" ht="20.25" customHeight="1">
      <c r="A82" s="1823" t="s">
        <v>145</v>
      </c>
      <c r="B82" s="1492" t="s">
        <v>111</v>
      </c>
      <c r="C82" s="1493">
        <v>198</v>
      </c>
      <c r="D82" s="1493">
        <v>249</v>
      </c>
      <c r="E82" s="1493">
        <v>260</v>
      </c>
      <c r="F82" s="1493">
        <v>288</v>
      </c>
      <c r="G82" s="1493">
        <v>193</v>
      </c>
      <c r="H82" s="1493">
        <v>213</v>
      </c>
      <c r="I82" s="1493">
        <v>251</v>
      </c>
      <c r="J82" s="1493">
        <v>303</v>
      </c>
      <c r="K82" s="1494">
        <v>283</v>
      </c>
      <c r="L82" s="1495">
        <v>344</v>
      </c>
      <c r="M82" s="1493">
        <v>313</v>
      </c>
      <c r="N82" s="1493">
        <v>367</v>
      </c>
      <c r="O82" s="1493">
        <v>428</v>
      </c>
      <c r="P82" s="1493">
        <v>434</v>
      </c>
      <c r="Q82" s="1493">
        <v>393</v>
      </c>
      <c r="R82" s="1493">
        <v>339</v>
      </c>
      <c r="S82" s="1493">
        <v>280</v>
      </c>
      <c r="T82" s="696">
        <v>389</v>
      </c>
      <c r="U82" s="1496">
        <v>119</v>
      </c>
      <c r="V82" s="1494">
        <v>5644</v>
      </c>
    </row>
    <row r="83" spans="1:22" s="129" customFormat="1" ht="20.25" customHeight="1">
      <c r="A83" s="1824"/>
      <c r="B83" s="1505" t="s">
        <v>118</v>
      </c>
      <c r="C83" s="1488">
        <v>96</v>
      </c>
      <c r="D83" s="1488">
        <v>130</v>
      </c>
      <c r="E83" s="1488">
        <v>137</v>
      </c>
      <c r="F83" s="1488">
        <v>135</v>
      </c>
      <c r="G83" s="1488">
        <v>85</v>
      </c>
      <c r="H83" s="1488">
        <v>118</v>
      </c>
      <c r="I83" s="1488">
        <v>135</v>
      </c>
      <c r="J83" s="1488">
        <v>153</v>
      </c>
      <c r="K83" s="1489">
        <v>133</v>
      </c>
      <c r="L83" s="1490">
        <v>176</v>
      </c>
      <c r="M83" s="1488">
        <v>143</v>
      </c>
      <c r="N83" s="1488">
        <v>173</v>
      </c>
      <c r="O83" s="1488">
        <v>215</v>
      </c>
      <c r="P83" s="1488">
        <v>216</v>
      </c>
      <c r="Q83" s="1488">
        <v>183</v>
      </c>
      <c r="R83" s="1488">
        <v>140</v>
      </c>
      <c r="S83" s="1488">
        <v>108</v>
      </c>
      <c r="T83" s="1488">
        <v>118</v>
      </c>
      <c r="U83" s="1488">
        <v>60</v>
      </c>
      <c r="V83" s="1489">
        <v>2654</v>
      </c>
    </row>
    <row r="84" spans="1:22" s="129" customFormat="1" ht="20.25" customHeight="1">
      <c r="A84" s="1825"/>
      <c r="B84" s="1497" t="s">
        <v>117</v>
      </c>
      <c r="C84" s="1498">
        <v>102</v>
      </c>
      <c r="D84" s="1498">
        <v>119</v>
      </c>
      <c r="E84" s="1499">
        <v>123</v>
      </c>
      <c r="F84" s="1498">
        <v>153</v>
      </c>
      <c r="G84" s="1498">
        <v>108</v>
      </c>
      <c r="H84" s="1498">
        <v>95</v>
      </c>
      <c r="I84" s="1498">
        <v>116</v>
      </c>
      <c r="J84" s="1498">
        <v>150</v>
      </c>
      <c r="K84" s="1500">
        <v>150</v>
      </c>
      <c r="L84" s="1501">
        <v>168</v>
      </c>
      <c r="M84" s="1498">
        <v>170</v>
      </c>
      <c r="N84" s="1498">
        <v>194</v>
      </c>
      <c r="O84" s="1498">
        <v>213</v>
      </c>
      <c r="P84" s="1498">
        <v>218</v>
      </c>
      <c r="Q84" s="1498">
        <v>210</v>
      </c>
      <c r="R84" s="1498">
        <v>199</v>
      </c>
      <c r="S84" s="1498">
        <v>172</v>
      </c>
      <c r="T84" s="1502">
        <v>271</v>
      </c>
      <c r="U84" s="1503">
        <v>59</v>
      </c>
      <c r="V84" s="1504">
        <v>2990</v>
      </c>
    </row>
    <row r="85" spans="1:22" s="129" customFormat="1" ht="20.25" customHeight="1">
      <c r="A85" s="1823" t="s">
        <v>144</v>
      </c>
      <c r="B85" s="1492" t="s">
        <v>111</v>
      </c>
      <c r="C85" s="1493">
        <v>382</v>
      </c>
      <c r="D85" s="1493">
        <v>449</v>
      </c>
      <c r="E85" s="1493">
        <v>412</v>
      </c>
      <c r="F85" s="1493">
        <v>316</v>
      </c>
      <c r="G85" s="1493">
        <v>242</v>
      </c>
      <c r="H85" s="1493">
        <v>313</v>
      </c>
      <c r="I85" s="1493">
        <v>432</v>
      </c>
      <c r="J85" s="1493">
        <v>514</v>
      </c>
      <c r="K85" s="1494">
        <v>532</v>
      </c>
      <c r="L85" s="1495">
        <v>475</v>
      </c>
      <c r="M85" s="1493">
        <v>385</v>
      </c>
      <c r="N85" s="1493">
        <v>415</v>
      </c>
      <c r="O85" s="1493">
        <v>464</v>
      </c>
      <c r="P85" s="1493">
        <v>549</v>
      </c>
      <c r="Q85" s="1493">
        <v>456</v>
      </c>
      <c r="R85" s="1493">
        <v>358</v>
      </c>
      <c r="S85" s="1493">
        <v>241</v>
      </c>
      <c r="T85" s="696">
        <v>303</v>
      </c>
      <c r="U85" s="1496">
        <v>487</v>
      </c>
      <c r="V85" s="1494">
        <v>7725</v>
      </c>
    </row>
    <row r="86" spans="1:22" s="129" customFormat="1" ht="20.25" customHeight="1">
      <c r="A86" s="1824"/>
      <c r="B86" s="1505" t="s">
        <v>118</v>
      </c>
      <c r="C86" s="1488">
        <v>194</v>
      </c>
      <c r="D86" s="1488">
        <v>229</v>
      </c>
      <c r="E86" s="1488">
        <v>212</v>
      </c>
      <c r="F86" s="1488">
        <v>162</v>
      </c>
      <c r="G86" s="1488">
        <v>118</v>
      </c>
      <c r="H86" s="1488">
        <v>156</v>
      </c>
      <c r="I86" s="1488">
        <v>214</v>
      </c>
      <c r="J86" s="1488">
        <v>256</v>
      </c>
      <c r="K86" s="1489">
        <v>273</v>
      </c>
      <c r="L86" s="1490">
        <v>240</v>
      </c>
      <c r="M86" s="1488">
        <v>185</v>
      </c>
      <c r="N86" s="1488">
        <v>191</v>
      </c>
      <c r="O86" s="1488">
        <v>201</v>
      </c>
      <c r="P86" s="1488">
        <v>257</v>
      </c>
      <c r="Q86" s="1488">
        <v>222</v>
      </c>
      <c r="R86" s="1488">
        <v>141</v>
      </c>
      <c r="S86" s="1488">
        <v>81</v>
      </c>
      <c r="T86" s="1488">
        <v>68</v>
      </c>
      <c r="U86" s="1488">
        <v>260</v>
      </c>
      <c r="V86" s="1489">
        <v>3660</v>
      </c>
    </row>
    <row r="87" spans="1:22" s="129" customFormat="1" ht="20.25" customHeight="1">
      <c r="A87" s="1825"/>
      <c r="B87" s="1497" t="s">
        <v>117</v>
      </c>
      <c r="C87" s="1498">
        <v>188</v>
      </c>
      <c r="D87" s="1498">
        <v>220</v>
      </c>
      <c r="E87" s="1499">
        <v>200</v>
      </c>
      <c r="F87" s="1498">
        <v>154</v>
      </c>
      <c r="G87" s="1498">
        <v>124</v>
      </c>
      <c r="H87" s="1498">
        <v>157</v>
      </c>
      <c r="I87" s="1498">
        <v>218</v>
      </c>
      <c r="J87" s="1498">
        <v>258</v>
      </c>
      <c r="K87" s="1500">
        <v>259</v>
      </c>
      <c r="L87" s="1501">
        <v>235</v>
      </c>
      <c r="M87" s="1498">
        <v>200</v>
      </c>
      <c r="N87" s="1498">
        <v>224</v>
      </c>
      <c r="O87" s="1498">
        <v>263</v>
      </c>
      <c r="P87" s="1498">
        <v>292</v>
      </c>
      <c r="Q87" s="1498">
        <v>234</v>
      </c>
      <c r="R87" s="1498">
        <v>217</v>
      </c>
      <c r="S87" s="1498">
        <v>160</v>
      </c>
      <c r="T87" s="1502">
        <v>235</v>
      </c>
      <c r="U87" s="1503">
        <v>227</v>
      </c>
      <c r="V87" s="1504">
        <v>4065</v>
      </c>
    </row>
    <row r="88" spans="1:22" s="183" customFormat="1" ht="13.5" customHeight="1">
      <c r="A88" s="182"/>
      <c r="B88" s="191"/>
      <c r="C88" s="185"/>
      <c r="D88" s="185"/>
      <c r="E88" s="185"/>
      <c r="F88" s="185"/>
      <c r="G88" s="185"/>
      <c r="H88" s="185"/>
      <c r="I88" s="185"/>
      <c r="J88" s="185"/>
      <c r="K88" s="185"/>
      <c r="L88" s="185"/>
      <c r="M88" s="185"/>
      <c r="N88" s="185"/>
      <c r="O88" s="185"/>
      <c r="P88" s="185"/>
      <c r="Q88" s="185"/>
      <c r="R88" s="185"/>
      <c r="S88" s="185"/>
      <c r="T88" s="184"/>
      <c r="U88" s="187"/>
      <c r="V88" s="185"/>
    </row>
    <row r="89" spans="1:22" s="183" customFormat="1" ht="13.5" customHeight="1">
      <c r="A89" s="182"/>
      <c r="B89" s="191"/>
      <c r="C89" s="185"/>
      <c r="D89" s="185"/>
      <c r="E89" s="185"/>
      <c r="F89" s="185"/>
      <c r="G89" s="185"/>
      <c r="H89" s="185"/>
      <c r="I89" s="185"/>
      <c r="J89" s="185"/>
      <c r="K89" s="185"/>
      <c r="L89" s="185"/>
      <c r="M89" s="185"/>
      <c r="N89" s="185"/>
      <c r="O89" s="185"/>
      <c r="P89" s="185"/>
      <c r="Q89" s="185"/>
      <c r="R89" s="185"/>
      <c r="S89" s="185"/>
      <c r="T89" s="184"/>
      <c r="U89" s="187"/>
      <c r="V89" s="185"/>
    </row>
    <row r="90" spans="1:22" s="183" customFormat="1" ht="18" customHeight="1">
      <c r="A90" s="182"/>
      <c r="B90" s="191"/>
      <c r="C90" s="185"/>
      <c r="D90" s="185"/>
      <c r="E90" s="185"/>
      <c r="F90" s="185"/>
      <c r="G90" s="185"/>
      <c r="H90" s="185"/>
      <c r="I90" s="185"/>
      <c r="J90" s="185"/>
      <c r="K90" s="185"/>
      <c r="L90" s="185"/>
      <c r="M90" s="185"/>
      <c r="N90" s="185"/>
      <c r="O90" s="185"/>
      <c r="P90" s="185"/>
      <c r="Q90" s="185"/>
      <c r="R90" s="185"/>
      <c r="S90" s="185"/>
      <c r="T90" s="184"/>
      <c r="U90" s="187"/>
      <c r="V90" s="185"/>
    </row>
    <row r="91" spans="1:22" s="183" customFormat="1" ht="11.25">
      <c r="A91" s="182"/>
      <c r="B91" s="191"/>
      <c r="C91" s="185"/>
      <c r="D91" s="185"/>
      <c r="E91" s="185"/>
      <c r="F91" s="185"/>
      <c r="G91" s="185"/>
      <c r="H91" s="185"/>
      <c r="I91" s="185"/>
      <c r="J91" s="185"/>
      <c r="K91" s="185"/>
      <c r="L91" s="185"/>
      <c r="M91" s="185"/>
      <c r="N91" s="185"/>
      <c r="O91" s="185"/>
      <c r="P91" s="185"/>
      <c r="Q91" s="185"/>
      <c r="R91" s="185"/>
      <c r="S91" s="185"/>
      <c r="T91" s="184"/>
      <c r="U91" s="187"/>
      <c r="V91" s="185"/>
    </row>
    <row r="92" spans="1:22" s="183" customFormat="1" ht="11.25">
      <c r="A92" s="182"/>
      <c r="B92" s="191"/>
      <c r="C92" s="185"/>
      <c r="D92" s="185"/>
      <c r="E92" s="185"/>
      <c r="F92" s="185"/>
      <c r="G92" s="185"/>
      <c r="H92" s="185"/>
      <c r="I92" s="185"/>
      <c r="J92" s="185"/>
      <c r="K92" s="185"/>
      <c r="L92" s="185"/>
      <c r="M92" s="185"/>
      <c r="N92" s="185"/>
      <c r="O92" s="185"/>
      <c r="P92" s="185"/>
      <c r="Q92" s="185"/>
      <c r="R92" s="185"/>
      <c r="S92" s="185"/>
      <c r="T92" s="184"/>
      <c r="U92" s="187"/>
      <c r="V92" s="185"/>
    </row>
    <row r="93" spans="1:22" s="183" customFormat="1" ht="11.25">
      <c r="A93" s="178"/>
      <c r="B93" s="191"/>
      <c r="C93" s="179"/>
      <c r="D93" s="179"/>
      <c r="E93" s="179"/>
      <c r="F93" s="179"/>
      <c r="G93" s="179"/>
      <c r="H93" s="179"/>
      <c r="I93" s="179"/>
      <c r="J93" s="179"/>
      <c r="K93" s="179"/>
      <c r="L93" s="180"/>
      <c r="M93" s="180"/>
      <c r="N93" s="180"/>
      <c r="O93" s="180"/>
      <c r="P93" s="180"/>
      <c r="Q93" s="180"/>
      <c r="R93" s="180"/>
      <c r="S93" s="180"/>
      <c r="T93" s="180"/>
      <c r="U93" s="180"/>
      <c r="V93" s="181"/>
    </row>
    <row r="94" spans="1:22" ht="22.5" customHeight="1">
      <c r="A94" s="1829" t="s">
        <v>2177</v>
      </c>
      <c r="B94" s="1829"/>
      <c r="C94" s="1829"/>
      <c r="D94" s="1829"/>
      <c r="E94" s="1829"/>
      <c r="F94" s="1829"/>
      <c r="G94" s="1829"/>
      <c r="H94" s="1829"/>
      <c r="I94" s="1829"/>
      <c r="J94" s="1829"/>
      <c r="K94" s="1829"/>
      <c r="L94" s="1830" t="s">
        <v>2030</v>
      </c>
      <c r="M94" s="1830"/>
      <c r="N94" s="1830"/>
      <c r="O94" s="1830"/>
      <c r="P94" s="1830"/>
      <c r="Q94" s="1830"/>
      <c r="R94" s="1830"/>
      <c r="S94" s="1830"/>
      <c r="T94" s="1830"/>
      <c r="U94" s="1830"/>
      <c r="V94" s="1830"/>
    </row>
    <row r="95" spans="1:22" s="129" customFormat="1" ht="13.5" customHeight="1" thickBot="1">
      <c r="A95" s="176"/>
      <c r="B95" s="192"/>
      <c r="C95" s="176"/>
      <c r="D95" s="176"/>
      <c r="E95" s="176"/>
      <c r="F95" s="176"/>
      <c r="G95" s="176"/>
      <c r="H95" s="176"/>
      <c r="I95" s="176"/>
      <c r="J95" s="176"/>
      <c r="K95" s="176"/>
      <c r="L95" s="176"/>
      <c r="M95" s="176"/>
      <c r="N95" s="176"/>
      <c r="O95" s="176"/>
      <c r="P95" s="177"/>
      <c r="Q95" s="176"/>
      <c r="R95" s="176"/>
      <c r="S95" s="176"/>
      <c r="T95" s="1691"/>
      <c r="U95" s="1691"/>
      <c r="V95" s="1691"/>
    </row>
    <row r="96" spans="1:22" s="129" customFormat="1" ht="22.5" customHeight="1">
      <c r="A96" s="1773"/>
      <c r="B96" s="1725"/>
      <c r="C96" s="1736" t="s">
        <v>677</v>
      </c>
      <c r="D96" s="1826"/>
      <c r="E96" s="1826"/>
      <c r="F96" s="1826"/>
      <c r="G96" s="1826"/>
      <c r="H96" s="1826"/>
      <c r="I96" s="1826"/>
      <c r="J96" s="1826"/>
      <c r="K96" s="1826"/>
      <c r="L96" s="1737" t="s">
        <v>676</v>
      </c>
      <c r="M96" s="1826"/>
      <c r="N96" s="1826"/>
      <c r="O96" s="1826"/>
      <c r="P96" s="1826"/>
      <c r="Q96" s="1826"/>
      <c r="R96" s="1826"/>
      <c r="S96" s="1826"/>
      <c r="T96" s="1827"/>
      <c r="U96" s="1772" t="s">
        <v>675</v>
      </c>
      <c r="V96" s="1730" t="s">
        <v>142</v>
      </c>
    </row>
    <row r="97" spans="1:22" s="129" customFormat="1" ht="22.5" customHeight="1">
      <c r="A97" s="1774"/>
      <c r="B97" s="1726"/>
      <c r="C97" s="459" t="s">
        <v>1417</v>
      </c>
      <c r="D97" s="459" t="s">
        <v>1418</v>
      </c>
      <c r="E97" s="459" t="s">
        <v>141</v>
      </c>
      <c r="F97" s="459" t="s">
        <v>140</v>
      </c>
      <c r="G97" s="459" t="s">
        <v>139</v>
      </c>
      <c r="H97" s="459" t="s">
        <v>138</v>
      </c>
      <c r="I97" s="459" t="s">
        <v>137</v>
      </c>
      <c r="J97" s="459" t="s">
        <v>136</v>
      </c>
      <c r="K97" s="457" t="s">
        <v>135</v>
      </c>
      <c r="L97" s="458" t="s">
        <v>134</v>
      </c>
      <c r="M97" s="459" t="s">
        <v>133</v>
      </c>
      <c r="N97" s="459" t="s">
        <v>132</v>
      </c>
      <c r="O97" s="459" t="s">
        <v>131</v>
      </c>
      <c r="P97" s="459" t="s">
        <v>130</v>
      </c>
      <c r="Q97" s="459" t="s">
        <v>129</v>
      </c>
      <c r="R97" s="459" t="s">
        <v>128</v>
      </c>
      <c r="S97" s="459" t="s">
        <v>127</v>
      </c>
      <c r="T97" s="459" t="s">
        <v>654</v>
      </c>
      <c r="U97" s="1672"/>
      <c r="V97" s="1673"/>
    </row>
    <row r="98" spans="1:22" s="129" customFormat="1" ht="20.25" customHeight="1">
      <c r="A98" s="1823" t="s">
        <v>124</v>
      </c>
      <c r="B98" s="1492" t="s">
        <v>111</v>
      </c>
      <c r="C98" s="1493">
        <v>22</v>
      </c>
      <c r="D98" s="1493">
        <v>34</v>
      </c>
      <c r="E98" s="1493">
        <v>49</v>
      </c>
      <c r="F98" s="1493">
        <v>29</v>
      </c>
      <c r="G98" s="1493">
        <v>20</v>
      </c>
      <c r="H98" s="1493">
        <v>19</v>
      </c>
      <c r="I98" s="1493">
        <v>23</v>
      </c>
      <c r="J98" s="1493">
        <v>36</v>
      </c>
      <c r="K98" s="1494">
        <v>49</v>
      </c>
      <c r="L98" s="1495">
        <v>53</v>
      </c>
      <c r="M98" s="1493">
        <v>42</v>
      </c>
      <c r="N98" s="1493">
        <v>54</v>
      </c>
      <c r="O98" s="1493">
        <v>82</v>
      </c>
      <c r="P98" s="1493">
        <v>77</v>
      </c>
      <c r="Q98" s="1493">
        <v>103</v>
      </c>
      <c r="R98" s="1493">
        <v>66</v>
      </c>
      <c r="S98" s="1493">
        <v>47</v>
      </c>
      <c r="T98" s="696">
        <v>55</v>
      </c>
      <c r="U98" s="1496">
        <v>8</v>
      </c>
      <c r="V98" s="1494">
        <v>868</v>
      </c>
    </row>
    <row r="99" spans="1:22" s="129" customFormat="1" ht="20.25" customHeight="1">
      <c r="A99" s="1824"/>
      <c r="B99" s="1505" t="s">
        <v>118</v>
      </c>
      <c r="C99" s="1488">
        <v>7</v>
      </c>
      <c r="D99" s="1488">
        <v>16</v>
      </c>
      <c r="E99" s="1488">
        <v>23</v>
      </c>
      <c r="F99" s="1488">
        <v>15</v>
      </c>
      <c r="G99" s="1488">
        <v>10</v>
      </c>
      <c r="H99" s="1488">
        <v>7</v>
      </c>
      <c r="I99" s="1488">
        <v>15</v>
      </c>
      <c r="J99" s="1488">
        <v>20</v>
      </c>
      <c r="K99" s="1489">
        <v>21</v>
      </c>
      <c r="L99" s="1490">
        <v>30</v>
      </c>
      <c r="M99" s="1488">
        <v>17</v>
      </c>
      <c r="N99" s="1488">
        <v>28</v>
      </c>
      <c r="O99" s="1488">
        <v>42</v>
      </c>
      <c r="P99" s="1488">
        <v>44</v>
      </c>
      <c r="Q99" s="1488">
        <v>49</v>
      </c>
      <c r="R99" s="1488">
        <v>28</v>
      </c>
      <c r="S99" s="1488">
        <v>22</v>
      </c>
      <c r="T99" s="1488">
        <v>18</v>
      </c>
      <c r="U99" s="1488">
        <v>4</v>
      </c>
      <c r="V99" s="1489">
        <v>416</v>
      </c>
    </row>
    <row r="100" spans="1:22" s="129" customFormat="1" ht="20.25" customHeight="1">
      <c r="A100" s="1825"/>
      <c r="B100" s="1497" t="s">
        <v>117</v>
      </c>
      <c r="C100" s="1498">
        <v>15</v>
      </c>
      <c r="D100" s="1498">
        <v>18</v>
      </c>
      <c r="E100" s="1499">
        <v>26</v>
      </c>
      <c r="F100" s="1498">
        <v>14</v>
      </c>
      <c r="G100" s="1498">
        <v>10</v>
      </c>
      <c r="H100" s="1498">
        <v>12</v>
      </c>
      <c r="I100" s="1498">
        <v>8</v>
      </c>
      <c r="J100" s="1498">
        <v>16</v>
      </c>
      <c r="K100" s="1500">
        <v>28</v>
      </c>
      <c r="L100" s="1501">
        <v>23</v>
      </c>
      <c r="M100" s="1498">
        <v>25</v>
      </c>
      <c r="N100" s="1498">
        <v>26</v>
      </c>
      <c r="O100" s="1498">
        <v>40</v>
      </c>
      <c r="P100" s="1498">
        <v>33</v>
      </c>
      <c r="Q100" s="1498">
        <v>54</v>
      </c>
      <c r="R100" s="1498">
        <v>38</v>
      </c>
      <c r="S100" s="1498">
        <v>25</v>
      </c>
      <c r="T100" s="1502">
        <v>37</v>
      </c>
      <c r="U100" s="1503">
        <v>4</v>
      </c>
      <c r="V100" s="1504">
        <v>452</v>
      </c>
    </row>
    <row r="101" spans="1:22" s="129" customFormat="1" ht="20.25" customHeight="1">
      <c r="A101" s="1823" t="s">
        <v>123</v>
      </c>
      <c r="B101" s="1492" t="s">
        <v>111</v>
      </c>
      <c r="C101" s="1493">
        <v>50</v>
      </c>
      <c r="D101" s="1493">
        <v>67</v>
      </c>
      <c r="E101" s="1493">
        <v>77</v>
      </c>
      <c r="F101" s="1493">
        <v>71</v>
      </c>
      <c r="G101" s="1493">
        <v>66</v>
      </c>
      <c r="H101" s="1493">
        <v>66</v>
      </c>
      <c r="I101" s="1493">
        <v>86</v>
      </c>
      <c r="J101" s="1493">
        <v>92</v>
      </c>
      <c r="K101" s="1494">
        <v>119</v>
      </c>
      <c r="L101" s="1495">
        <v>114</v>
      </c>
      <c r="M101" s="1493">
        <v>108</v>
      </c>
      <c r="N101" s="1493">
        <v>151</v>
      </c>
      <c r="O101" s="1493">
        <v>225</v>
      </c>
      <c r="P101" s="1493">
        <v>250</v>
      </c>
      <c r="Q101" s="1493">
        <v>245</v>
      </c>
      <c r="R101" s="1493">
        <v>159</v>
      </c>
      <c r="S101" s="1493">
        <v>184</v>
      </c>
      <c r="T101" s="696">
        <v>297</v>
      </c>
      <c r="U101" s="1496">
        <v>13</v>
      </c>
      <c r="V101" s="1494">
        <v>2440</v>
      </c>
    </row>
    <row r="102" spans="1:22" s="129" customFormat="1" ht="20.25" customHeight="1">
      <c r="A102" s="1824"/>
      <c r="B102" s="1505" t="s">
        <v>118</v>
      </c>
      <c r="C102" s="1488">
        <v>26</v>
      </c>
      <c r="D102" s="1488">
        <v>40</v>
      </c>
      <c r="E102" s="1488">
        <v>29</v>
      </c>
      <c r="F102" s="1488">
        <v>38</v>
      </c>
      <c r="G102" s="1488">
        <v>34</v>
      </c>
      <c r="H102" s="1488">
        <v>36</v>
      </c>
      <c r="I102" s="1488">
        <v>43</v>
      </c>
      <c r="J102" s="1488">
        <v>50</v>
      </c>
      <c r="K102" s="1489">
        <v>63</v>
      </c>
      <c r="L102" s="1490">
        <v>62</v>
      </c>
      <c r="M102" s="1488">
        <v>55</v>
      </c>
      <c r="N102" s="1488">
        <v>73</v>
      </c>
      <c r="O102" s="1488">
        <v>108</v>
      </c>
      <c r="P102" s="1488">
        <v>125</v>
      </c>
      <c r="Q102" s="1488">
        <v>130</v>
      </c>
      <c r="R102" s="1488">
        <v>61</v>
      </c>
      <c r="S102" s="1488">
        <v>74</v>
      </c>
      <c r="T102" s="1488">
        <v>80</v>
      </c>
      <c r="U102" s="1488">
        <v>6</v>
      </c>
      <c r="V102" s="1489">
        <v>1133</v>
      </c>
    </row>
    <row r="103" spans="1:22" s="129" customFormat="1" ht="20.25" customHeight="1">
      <c r="A103" s="1825"/>
      <c r="B103" s="1497" t="s">
        <v>117</v>
      </c>
      <c r="C103" s="1498">
        <v>24</v>
      </c>
      <c r="D103" s="1498">
        <v>27</v>
      </c>
      <c r="E103" s="1499">
        <v>48</v>
      </c>
      <c r="F103" s="1498">
        <v>33</v>
      </c>
      <c r="G103" s="1498">
        <v>32</v>
      </c>
      <c r="H103" s="1498">
        <v>30</v>
      </c>
      <c r="I103" s="1498">
        <v>43</v>
      </c>
      <c r="J103" s="1498">
        <v>42</v>
      </c>
      <c r="K103" s="1500">
        <v>56</v>
      </c>
      <c r="L103" s="1501">
        <v>52</v>
      </c>
      <c r="M103" s="1498">
        <v>53</v>
      </c>
      <c r="N103" s="1498">
        <v>78</v>
      </c>
      <c r="O103" s="1498">
        <v>117</v>
      </c>
      <c r="P103" s="1498">
        <v>125</v>
      </c>
      <c r="Q103" s="1498">
        <v>115</v>
      </c>
      <c r="R103" s="1498">
        <v>98</v>
      </c>
      <c r="S103" s="1498">
        <v>110</v>
      </c>
      <c r="T103" s="1502">
        <v>217</v>
      </c>
      <c r="U103" s="1503">
        <v>7</v>
      </c>
      <c r="V103" s="1504">
        <v>1307</v>
      </c>
    </row>
    <row r="104" spans="1:22" s="129" customFormat="1" ht="20.25" customHeight="1">
      <c r="A104" s="1823" t="s">
        <v>122</v>
      </c>
      <c r="B104" s="1492" t="s">
        <v>111</v>
      </c>
      <c r="C104" s="1493">
        <v>25</v>
      </c>
      <c r="D104" s="1493">
        <v>32</v>
      </c>
      <c r="E104" s="1493">
        <v>18</v>
      </c>
      <c r="F104" s="1493">
        <v>25</v>
      </c>
      <c r="G104" s="1493">
        <v>11</v>
      </c>
      <c r="H104" s="1493">
        <v>13</v>
      </c>
      <c r="I104" s="1493">
        <v>24</v>
      </c>
      <c r="J104" s="1493">
        <v>39</v>
      </c>
      <c r="K104" s="1494">
        <v>38</v>
      </c>
      <c r="L104" s="1495">
        <v>27</v>
      </c>
      <c r="M104" s="1493">
        <v>27</v>
      </c>
      <c r="N104" s="1493">
        <v>38</v>
      </c>
      <c r="O104" s="1493">
        <v>78</v>
      </c>
      <c r="P104" s="1493">
        <v>81</v>
      </c>
      <c r="Q104" s="1493">
        <v>70</v>
      </c>
      <c r="R104" s="1493">
        <v>58</v>
      </c>
      <c r="S104" s="1493">
        <v>55</v>
      </c>
      <c r="T104" s="696">
        <v>90</v>
      </c>
      <c r="U104" s="1496">
        <v>8</v>
      </c>
      <c r="V104" s="1494">
        <v>757</v>
      </c>
    </row>
    <row r="105" spans="1:22" s="129" customFormat="1" ht="20.25" customHeight="1">
      <c r="A105" s="1824"/>
      <c r="B105" s="1505" t="s">
        <v>118</v>
      </c>
      <c r="C105" s="1488">
        <v>12</v>
      </c>
      <c r="D105" s="1488">
        <v>18</v>
      </c>
      <c r="E105" s="1488">
        <v>12</v>
      </c>
      <c r="F105" s="1488">
        <v>14</v>
      </c>
      <c r="G105" s="1488">
        <v>8</v>
      </c>
      <c r="H105" s="1488">
        <v>10</v>
      </c>
      <c r="I105" s="1488">
        <v>14</v>
      </c>
      <c r="J105" s="1488">
        <v>21</v>
      </c>
      <c r="K105" s="1489">
        <v>23</v>
      </c>
      <c r="L105" s="1490">
        <v>12</v>
      </c>
      <c r="M105" s="1488">
        <v>14</v>
      </c>
      <c r="N105" s="1488">
        <v>19</v>
      </c>
      <c r="O105" s="1488">
        <v>36</v>
      </c>
      <c r="P105" s="1488">
        <v>43</v>
      </c>
      <c r="Q105" s="1488">
        <v>37</v>
      </c>
      <c r="R105" s="1488">
        <v>28</v>
      </c>
      <c r="S105" s="1488">
        <v>17</v>
      </c>
      <c r="T105" s="1488">
        <v>32</v>
      </c>
      <c r="U105" s="1488">
        <v>7</v>
      </c>
      <c r="V105" s="1489">
        <v>377</v>
      </c>
    </row>
    <row r="106" spans="1:22" s="129" customFormat="1" ht="20.25" customHeight="1">
      <c r="A106" s="1825"/>
      <c r="B106" s="1497" t="s">
        <v>117</v>
      </c>
      <c r="C106" s="1498">
        <v>13</v>
      </c>
      <c r="D106" s="1498">
        <v>14</v>
      </c>
      <c r="E106" s="1499">
        <v>6</v>
      </c>
      <c r="F106" s="1498">
        <v>11</v>
      </c>
      <c r="G106" s="1498">
        <v>3</v>
      </c>
      <c r="H106" s="1498">
        <v>3</v>
      </c>
      <c r="I106" s="1498">
        <v>10</v>
      </c>
      <c r="J106" s="1498">
        <v>18</v>
      </c>
      <c r="K106" s="1500">
        <v>15</v>
      </c>
      <c r="L106" s="1501">
        <v>15</v>
      </c>
      <c r="M106" s="1498">
        <v>13</v>
      </c>
      <c r="N106" s="1498">
        <v>19</v>
      </c>
      <c r="O106" s="1498">
        <v>42</v>
      </c>
      <c r="P106" s="1498">
        <v>38</v>
      </c>
      <c r="Q106" s="1498">
        <v>33</v>
      </c>
      <c r="R106" s="1498">
        <v>30</v>
      </c>
      <c r="S106" s="1498">
        <v>38</v>
      </c>
      <c r="T106" s="1502">
        <v>58</v>
      </c>
      <c r="U106" s="1503">
        <v>1</v>
      </c>
      <c r="V106" s="1504">
        <v>380</v>
      </c>
    </row>
    <row r="107" spans="1:22" s="129" customFormat="1" ht="20.25" customHeight="1">
      <c r="A107" s="1823" t="s">
        <v>121</v>
      </c>
      <c r="B107" s="1492" t="s">
        <v>111</v>
      </c>
      <c r="C107" s="1493">
        <v>12</v>
      </c>
      <c r="D107" s="1493">
        <v>14</v>
      </c>
      <c r="E107" s="1493">
        <v>17</v>
      </c>
      <c r="F107" s="1493">
        <v>13</v>
      </c>
      <c r="G107" s="1493">
        <v>3</v>
      </c>
      <c r="H107" s="1493">
        <v>7</v>
      </c>
      <c r="I107" s="1493">
        <v>10</v>
      </c>
      <c r="J107" s="1493">
        <v>23</v>
      </c>
      <c r="K107" s="1494">
        <v>13</v>
      </c>
      <c r="L107" s="1495">
        <v>17</v>
      </c>
      <c r="M107" s="1493">
        <v>15</v>
      </c>
      <c r="N107" s="1493">
        <v>22</v>
      </c>
      <c r="O107" s="1493">
        <v>24</v>
      </c>
      <c r="P107" s="1493">
        <v>39</v>
      </c>
      <c r="Q107" s="1493">
        <v>39</v>
      </c>
      <c r="R107" s="1493">
        <v>17</v>
      </c>
      <c r="S107" s="1493">
        <v>25</v>
      </c>
      <c r="T107" s="696">
        <v>22</v>
      </c>
      <c r="U107" s="1496">
        <v>0</v>
      </c>
      <c r="V107" s="1494">
        <v>332</v>
      </c>
    </row>
    <row r="108" spans="1:22" s="129" customFormat="1" ht="20.25" customHeight="1">
      <c r="A108" s="1824"/>
      <c r="B108" s="1505" t="s">
        <v>118</v>
      </c>
      <c r="C108" s="1488">
        <v>4</v>
      </c>
      <c r="D108" s="1488">
        <v>7</v>
      </c>
      <c r="E108" s="1488">
        <v>8</v>
      </c>
      <c r="F108" s="1488">
        <v>6</v>
      </c>
      <c r="G108" s="1488">
        <v>0</v>
      </c>
      <c r="H108" s="1488">
        <v>4</v>
      </c>
      <c r="I108" s="1488">
        <v>5</v>
      </c>
      <c r="J108" s="1488">
        <v>12</v>
      </c>
      <c r="K108" s="1489">
        <v>9</v>
      </c>
      <c r="L108" s="1490">
        <v>8</v>
      </c>
      <c r="M108" s="1488">
        <v>5</v>
      </c>
      <c r="N108" s="1488">
        <v>8</v>
      </c>
      <c r="O108" s="1488">
        <v>13</v>
      </c>
      <c r="P108" s="1488">
        <v>22</v>
      </c>
      <c r="Q108" s="1488">
        <v>21</v>
      </c>
      <c r="R108" s="1488">
        <v>7</v>
      </c>
      <c r="S108" s="1488">
        <v>10</v>
      </c>
      <c r="T108" s="1488">
        <v>6</v>
      </c>
      <c r="U108" s="1488">
        <v>0</v>
      </c>
      <c r="V108" s="1489">
        <v>155</v>
      </c>
    </row>
    <row r="109" spans="1:22" s="129" customFormat="1" ht="20.25" customHeight="1">
      <c r="A109" s="1825"/>
      <c r="B109" s="1497" t="s">
        <v>117</v>
      </c>
      <c r="C109" s="1498">
        <v>8</v>
      </c>
      <c r="D109" s="1498">
        <v>7</v>
      </c>
      <c r="E109" s="1499">
        <v>9</v>
      </c>
      <c r="F109" s="1498">
        <v>7</v>
      </c>
      <c r="G109" s="1498">
        <v>3</v>
      </c>
      <c r="H109" s="1498">
        <v>3</v>
      </c>
      <c r="I109" s="1498">
        <v>5</v>
      </c>
      <c r="J109" s="1498">
        <v>11</v>
      </c>
      <c r="K109" s="1500">
        <v>4</v>
      </c>
      <c r="L109" s="1501">
        <v>9</v>
      </c>
      <c r="M109" s="1498">
        <v>10</v>
      </c>
      <c r="N109" s="1498">
        <v>14</v>
      </c>
      <c r="O109" s="1498">
        <v>11</v>
      </c>
      <c r="P109" s="1498">
        <v>17</v>
      </c>
      <c r="Q109" s="1498">
        <v>18</v>
      </c>
      <c r="R109" s="1498">
        <v>10</v>
      </c>
      <c r="S109" s="1498">
        <v>15</v>
      </c>
      <c r="T109" s="1502">
        <v>16</v>
      </c>
      <c r="U109" s="1503">
        <v>0</v>
      </c>
      <c r="V109" s="1504">
        <v>177</v>
      </c>
    </row>
    <row r="110" spans="1:22" s="129" customFormat="1" ht="20.25" customHeight="1">
      <c r="A110" s="1823" t="s">
        <v>120</v>
      </c>
      <c r="B110" s="1492" t="s">
        <v>111</v>
      </c>
      <c r="C110" s="1493">
        <v>25</v>
      </c>
      <c r="D110" s="1493">
        <v>56</v>
      </c>
      <c r="E110" s="1493">
        <v>58</v>
      </c>
      <c r="F110" s="1493">
        <v>54</v>
      </c>
      <c r="G110" s="1493">
        <v>37</v>
      </c>
      <c r="H110" s="1493">
        <v>29</v>
      </c>
      <c r="I110" s="1493">
        <v>27</v>
      </c>
      <c r="J110" s="1493">
        <v>65</v>
      </c>
      <c r="K110" s="1494">
        <v>49</v>
      </c>
      <c r="L110" s="1495">
        <v>72</v>
      </c>
      <c r="M110" s="1493">
        <v>56</v>
      </c>
      <c r="N110" s="1493">
        <v>78</v>
      </c>
      <c r="O110" s="1493">
        <v>70</v>
      </c>
      <c r="P110" s="1493">
        <v>111</v>
      </c>
      <c r="Q110" s="1493">
        <v>115</v>
      </c>
      <c r="R110" s="1493">
        <v>60</v>
      </c>
      <c r="S110" s="1493">
        <v>71</v>
      </c>
      <c r="T110" s="696">
        <v>149</v>
      </c>
      <c r="U110" s="1496">
        <v>0</v>
      </c>
      <c r="V110" s="1494">
        <v>1182</v>
      </c>
    </row>
    <row r="111" spans="1:22" s="129" customFormat="1" ht="20.25" customHeight="1">
      <c r="A111" s="1824"/>
      <c r="B111" s="1505" t="s">
        <v>118</v>
      </c>
      <c r="C111" s="1488">
        <v>13</v>
      </c>
      <c r="D111" s="1488">
        <v>27</v>
      </c>
      <c r="E111" s="1488">
        <v>30</v>
      </c>
      <c r="F111" s="1488">
        <v>26</v>
      </c>
      <c r="G111" s="1488">
        <v>25</v>
      </c>
      <c r="H111" s="1488">
        <v>19</v>
      </c>
      <c r="I111" s="1488">
        <v>8</v>
      </c>
      <c r="J111" s="1488">
        <v>33</v>
      </c>
      <c r="K111" s="1489">
        <v>28</v>
      </c>
      <c r="L111" s="1490">
        <v>32</v>
      </c>
      <c r="M111" s="1488">
        <v>30</v>
      </c>
      <c r="N111" s="1488">
        <v>43</v>
      </c>
      <c r="O111" s="1488">
        <v>38</v>
      </c>
      <c r="P111" s="1488">
        <v>52</v>
      </c>
      <c r="Q111" s="1488">
        <v>59</v>
      </c>
      <c r="R111" s="1488">
        <v>24</v>
      </c>
      <c r="S111" s="1488">
        <v>27</v>
      </c>
      <c r="T111" s="1488">
        <v>49</v>
      </c>
      <c r="U111" s="1488">
        <v>0</v>
      </c>
      <c r="V111" s="1489">
        <v>563</v>
      </c>
    </row>
    <row r="112" spans="1:22" s="129" customFormat="1" ht="20.25" customHeight="1">
      <c r="A112" s="1825"/>
      <c r="B112" s="1497" t="s">
        <v>117</v>
      </c>
      <c r="C112" s="1498">
        <v>12</v>
      </c>
      <c r="D112" s="1498">
        <v>29</v>
      </c>
      <c r="E112" s="1499">
        <v>28</v>
      </c>
      <c r="F112" s="1498">
        <v>28</v>
      </c>
      <c r="G112" s="1498">
        <v>12</v>
      </c>
      <c r="H112" s="1498">
        <v>10</v>
      </c>
      <c r="I112" s="1498">
        <v>19</v>
      </c>
      <c r="J112" s="1498">
        <v>32</v>
      </c>
      <c r="K112" s="1500">
        <v>21</v>
      </c>
      <c r="L112" s="1501">
        <v>40</v>
      </c>
      <c r="M112" s="1498">
        <v>26</v>
      </c>
      <c r="N112" s="1498">
        <v>35</v>
      </c>
      <c r="O112" s="1498">
        <v>32</v>
      </c>
      <c r="P112" s="1498">
        <v>59</v>
      </c>
      <c r="Q112" s="1498">
        <v>56</v>
      </c>
      <c r="R112" s="1498">
        <v>36</v>
      </c>
      <c r="S112" s="1498">
        <v>44</v>
      </c>
      <c r="T112" s="1502">
        <v>100</v>
      </c>
      <c r="U112" s="1503">
        <v>0</v>
      </c>
      <c r="V112" s="1504">
        <v>619</v>
      </c>
    </row>
    <row r="113" spans="1:22" s="129" customFormat="1" ht="20.25" customHeight="1">
      <c r="A113" s="1823" t="s">
        <v>79</v>
      </c>
      <c r="B113" s="1492" t="s">
        <v>111</v>
      </c>
      <c r="C113" s="1493">
        <v>84</v>
      </c>
      <c r="D113" s="1493">
        <v>94</v>
      </c>
      <c r="E113" s="1493">
        <v>90</v>
      </c>
      <c r="F113" s="1493">
        <v>86</v>
      </c>
      <c r="G113" s="1493">
        <v>112</v>
      </c>
      <c r="H113" s="1493">
        <v>108</v>
      </c>
      <c r="I113" s="1493">
        <v>133</v>
      </c>
      <c r="J113" s="1493">
        <v>137</v>
      </c>
      <c r="K113" s="1494">
        <v>146</v>
      </c>
      <c r="L113" s="1495">
        <v>154</v>
      </c>
      <c r="M113" s="1493">
        <v>198</v>
      </c>
      <c r="N113" s="1493">
        <v>227</v>
      </c>
      <c r="O113" s="1493">
        <v>220</v>
      </c>
      <c r="P113" s="1493">
        <v>265</v>
      </c>
      <c r="Q113" s="1493">
        <v>273</v>
      </c>
      <c r="R113" s="1493">
        <v>231</v>
      </c>
      <c r="S113" s="1493">
        <v>192</v>
      </c>
      <c r="T113" s="696">
        <v>324</v>
      </c>
      <c r="U113" s="1496">
        <v>89</v>
      </c>
      <c r="V113" s="1494">
        <v>3163</v>
      </c>
    </row>
    <row r="114" spans="1:22" ht="20.25" customHeight="1">
      <c r="A114" s="1824"/>
      <c r="B114" s="1505" t="s">
        <v>118</v>
      </c>
      <c r="C114" s="1488">
        <v>47</v>
      </c>
      <c r="D114" s="1488">
        <v>49</v>
      </c>
      <c r="E114" s="1488">
        <v>47</v>
      </c>
      <c r="F114" s="1488">
        <v>43</v>
      </c>
      <c r="G114" s="1488">
        <v>52</v>
      </c>
      <c r="H114" s="1488">
        <v>57</v>
      </c>
      <c r="I114" s="1488">
        <v>69</v>
      </c>
      <c r="J114" s="1488">
        <v>75</v>
      </c>
      <c r="K114" s="1489">
        <v>75</v>
      </c>
      <c r="L114" s="1490">
        <v>79</v>
      </c>
      <c r="M114" s="1488">
        <v>91</v>
      </c>
      <c r="N114" s="1488">
        <v>120</v>
      </c>
      <c r="O114" s="1488">
        <v>123</v>
      </c>
      <c r="P114" s="1488">
        <v>127</v>
      </c>
      <c r="Q114" s="1488">
        <v>140</v>
      </c>
      <c r="R114" s="1488">
        <v>95</v>
      </c>
      <c r="S114" s="1488">
        <v>71</v>
      </c>
      <c r="T114" s="1488">
        <v>91</v>
      </c>
      <c r="U114" s="1488">
        <v>51</v>
      </c>
      <c r="V114" s="1489">
        <v>1502</v>
      </c>
    </row>
    <row r="115" spans="1:22" ht="20.25" customHeight="1">
      <c r="A115" s="1825"/>
      <c r="B115" s="1497" t="s">
        <v>117</v>
      </c>
      <c r="C115" s="1498">
        <v>37</v>
      </c>
      <c r="D115" s="1498">
        <v>45</v>
      </c>
      <c r="E115" s="1499">
        <v>43</v>
      </c>
      <c r="F115" s="1498">
        <v>43</v>
      </c>
      <c r="G115" s="1498">
        <v>60</v>
      </c>
      <c r="H115" s="1498">
        <v>51</v>
      </c>
      <c r="I115" s="1498">
        <v>64</v>
      </c>
      <c r="J115" s="1498">
        <v>62</v>
      </c>
      <c r="K115" s="1500">
        <v>71</v>
      </c>
      <c r="L115" s="1501">
        <v>75</v>
      </c>
      <c r="M115" s="1498">
        <v>107</v>
      </c>
      <c r="N115" s="1498">
        <v>107</v>
      </c>
      <c r="O115" s="1498">
        <v>97</v>
      </c>
      <c r="P115" s="1498">
        <v>138</v>
      </c>
      <c r="Q115" s="1498">
        <v>133</v>
      </c>
      <c r="R115" s="1498">
        <v>136</v>
      </c>
      <c r="S115" s="1498">
        <v>121</v>
      </c>
      <c r="T115" s="1502">
        <v>233</v>
      </c>
      <c r="U115" s="1503">
        <v>38</v>
      </c>
      <c r="V115" s="1504">
        <v>1661</v>
      </c>
    </row>
    <row r="116" spans="1:22" ht="20.25" customHeight="1">
      <c r="A116" s="1823" t="s">
        <v>119</v>
      </c>
      <c r="B116" s="1492" t="s">
        <v>111</v>
      </c>
      <c r="C116" s="1493">
        <v>41</v>
      </c>
      <c r="D116" s="1493">
        <v>50</v>
      </c>
      <c r="E116" s="1493">
        <v>37</v>
      </c>
      <c r="F116" s="1493">
        <v>39</v>
      </c>
      <c r="G116" s="1493">
        <v>56</v>
      </c>
      <c r="H116" s="1493">
        <v>47</v>
      </c>
      <c r="I116" s="1493">
        <v>55</v>
      </c>
      <c r="J116" s="1493">
        <v>44</v>
      </c>
      <c r="K116" s="1494">
        <v>59</v>
      </c>
      <c r="L116" s="1495">
        <v>75</v>
      </c>
      <c r="M116" s="1493">
        <v>113</v>
      </c>
      <c r="N116" s="1493">
        <v>103</v>
      </c>
      <c r="O116" s="1493">
        <v>124</v>
      </c>
      <c r="P116" s="1493">
        <v>125</v>
      </c>
      <c r="Q116" s="1493">
        <v>125</v>
      </c>
      <c r="R116" s="1493">
        <v>90</v>
      </c>
      <c r="S116" s="1493">
        <v>106</v>
      </c>
      <c r="T116" s="696">
        <v>109</v>
      </c>
      <c r="U116" s="1496">
        <v>13</v>
      </c>
      <c r="V116" s="1494">
        <v>1411</v>
      </c>
    </row>
    <row r="117" spans="1:22" ht="20.25" customHeight="1">
      <c r="A117" s="1824"/>
      <c r="B117" s="1505" t="s">
        <v>118</v>
      </c>
      <c r="C117" s="1488">
        <v>22</v>
      </c>
      <c r="D117" s="1488">
        <v>27</v>
      </c>
      <c r="E117" s="1488">
        <v>21</v>
      </c>
      <c r="F117" s="1488">
        <v>16</v>
      </c>
      <c r="G117" s="1488">
        <v>29</v>
      </c>
      <c r="H117" s="1488">
        <v>27</v>
      </c>
      <c r="I117" s="1488">
        <v>24</v>
      </c>
      <c r="J117" s="1488">
        <v>29</v>
      </c>
      <c r="K117" s="1489">
        <v>32</v>
      </c>
      <c r="L117" s="1490">
        <v>36</v>
      </c>
      <c r="M117" s="1488">
        <v>65</v>
      </c>
      <c r="N117" s="1488">
        <v>51</v>
      </c>
      <c r="O117" s="1488">
        <v>65</v>
      </c>
      <c r="P117" s="1488">
        <v>69</v>
      </c>
      <c r="Q117" s="1488">
        <v>68</v>
      </c>
      <c r="R117" s="1488">
        <v>34</v>
      </c>
      <c r="S117" s="1488">
        <v>37</v>
      </c>
      <c r="T117" s="1488">
        <v>39</v>
      </c>
      <c r="U117" s="1488">
        <v>7</v>
      </c>
      <c r="V117" s="1489">
        <v>698</v>
      </c>
    </row>
    <row r="118" spans="1:22" ht="20.25" customHeight="1">
      <c r="A118" s="1825"/>
      <c r="B118" s="1497" t="s">
        <v>117</v>
      </c>
      <c r="C118" s="1498">
        <v>19</v>
      </c>
      <c r="D118" s="1498">
        <v>23</v>
      </c>
      <c r="E118" s="1499">
        <v>16</v>
      </c>
      <c r="F118" s="1498">
        <v>23</v>
      </c>
      <c r="G118" s="1498">
        <v>27</v>
      </c>
      <c r="H118" s="1498">
        <v>20</v>
      </c>
      <c r="I118" s="1498">
        <v>31</v>
      </c>
      <c r="J118" s="1498">
        <v>15</v>
      </c>
      <c r="K118" s="1500">
        <v>27</v>
      </c>
      <c r="L118" s="1501">
        <v>39</v>
      </c>
      <c r="M118" s="1498">
        <v>48</v>
      </c>
      <c r="N118" s="1498">
        <v>52</v>
      </c>
      <c r="O118" s="1498">
        <v>59</v>
      </c>
      <c r="P118" s="1498">
        <v>56</v>
      </c>
      <c r="Q118" s="1498">
        <v>57</v>
      </c>
      <c r="R118" s="1498">
        <v>56</v>
      </c>
      <c r="S118" s="1498">
        <v>69</v>
      </c>
      <c r="T118" s="1502">
        <v>70</v>
      </c>
      <c r="U118" s="1503">
        <v>6</v>
      </c>
      <c r="V118" s="1504">
        <v>713</v>
      </c>
    </row>
    <row r="119" spans="1:22" ht="20.25" customHeight="1">
      <c r="A119" s="1823" t="s">
        <v>81</v>
      </c>
      <c r="B119" s="1492" t="s">
        <v>111</v>
      </c>
      <c r="C119" s="1493">
        <v>163</v>
      </c>
      <c r="D119" s="1493">
        <v>167</v>
      </c>
      <c r="E119" s="1493">
        <v>198</v>
      </c>
      <c r="F119" s="1493">
        <v>207</v>
      </c>
      <c r="G119" s="1493">
        <v>189</v>
      </c>
      <c r="H119" s="1493">
        <v>215</v>
      </c>
      <c r="I119" s="1493">
        <v>213</v>
      </c>
      <c r="J119" s="1493">
        <v>272</v>
      </c>
      <c r="K119" s="1494">
        <v>256</v>
      </c>
      <c r="L119" s="1495">
        <v>318</v>
      </c>
      <c r="M119" s="1493">
        <v>352</v>
      </c>
      <c r="N119" s="1493">
        <v>334</v>
      </c>
      <c r="O119" s="1493">
        <v>416</v>
      </c>
      <c r="P119" s="1493">
        <v>455</v>
      </c>
      <c r="Q119" s="1493">
        <v>426</v>
      </c>
      <c r="R119" s="1493">
        <v>370</v>
      </c>
      <c r="S119" s="1493">
        <v>322</v>
      </c>
      <c r="T119" s="696">
        <v>334</v>
      </c>
      <c r="U119" s="1496">
        <v>178</v>
      </c>
      <c r="V119" s="1494">
        <v>5385</v>
      </c>
    </row>
    <row r="120" spans="1:22" ht="20.25" customHeight="1">
      <c r="A120" s="1824"/>
      <c r="B120" s="1505" t="s">
        <v>118</v>
      </c>
      <c r="C120" s="1488">
        <v>78</v>
      </c>
      <c r="D120" s="1488">
        <v>83</v>
      </c>
      <c r="E120" s="1488">
        <v>102</v>
      </c>
      <c r="F120" s="1488">
        <v>92</v>
      </c>
      <c r="G120" s="1488">
        <v>97</v>
      </c>
      <c r="H120" s="1488">
        <v>104</v>
      </c>
      <c r="I120" s="1488">
        <v>110</v>
      </c>
      <c r="J120" s="1488">
        <v>140</v>
      </c>
      <c r="K120" s="1489">
        <v>130</v>
      </c>
      <c r="L120" s="1490">
        <v>160</v>
      </c>
      <c r="M120" s="1488">
        <v>176</v>
      </c>
      <c r="N120" s="1488">
        <v>161</v>
      </c>
      <c r="O120" s="1488">
        <v>200</v>
      </c>
      <c r="P120" s="1488">
        <v>222</v>
      </c>
      <c r="Q120" s="1488">
        <v>195</v>
      </c>
      <c r="R120" s="1488">
        <v>142</v>
      </c>
      <c r="S120" s="1488">
        <v>128</v>
      </c>
      <c r="T120" s="1488">
        <v>98</v>
      </c>
      <c r="U120" s="1488">
        <v>99</v>
      </c>
      <c r="V120" s="1489">
        <v>2517</v>
      </c>
    </row>
    <row r="121" spans="1:22" ht="20.25" customHeight="1">
      <c r="A121" s="1825"/>
      <c r="B121" s="1497" t="s">
        <v>117</v>
      </c>
      <c r="C121" s="1498">
        <v>85</v>
      </c>
      <c r="D121" s="1498">
        <v>84</v>
      </c>
      <c r="E121" s="1499">
        <v>96</v>
      </c>
      <c r="F121" s="1498">
        <v>115</v>
      </c>
      <c r="G121" s="1498">
        <v>92</v>
      </c>
      <c r="H121" s="1498">
        <v>111</v>
      </c>
      <c r="I121" s="1498">
        <v>103</v>
      </c>
      <c r="J121" s="1498">
        <v>132</v>
      </c>
      <c r="K121" s="1500">
        <v>126</v>
      </c>
      <c r="L121" s="1501">
        <v>158</v>
      </c>
      <c r="M121" s="1498">
        <v>176</v>
      </c>
      <c r="N121" s="1498">
        <v>173</v>
      </c>
      <c r="O121" s="1498">
        <v>216</v>
      </c>
      <c r="P121" s="1498">
        <v>233</v>
      </c>
      <c r="Q121" s="1498">
        <v>231</v>
      </c>
      <c r="R121" s="1498">
        <v>228</v>
      </c>
      <c r="S121" s="1498">
        <v>194</v>
      </c>
      <c r="T121" s="1502">
        <v>236</v>
      </c>
      <c r="U121" s="1503">
        <v>79</v>
      </c>
      <c r="V121" s="1504">
        <v>2868</v>
      </c>
    </row>
    <row r="122" spans="1:22" ht="20.25" customHeight="1">
      <c r="A122" s="1823" t="s">
        <v>80</v>
      </c>
      <c r="B122" s="1492" t="s">
        <v>111</v>
      </c>
      <c r="C122" s="1493">
        <v>182</v>
      </c>
      <c r="D122" s="1493">
        <v>220</v>
      </c>
      <c r="E122" s="1493">
        <v>213</v>
      </c>
      <c r="F122" s="1493">
        <v>249</v>
      </c>
      <c r="G122" s="1493">
        <v>181</v>
      </c>
      <c r="H122" s="1493">
        <v>186</v>
      </c>
      <c r="I122" s="1493">
        <v>220</v>
      </c>
      <c r="J122" s="1493">
        <v>301</v>
      </c>
      <c r="K122" s="1494">
        <v>285</v>
      </c>
      <c r="L122" s="1495">
        <v>348</v>
      </c>
      <c r="M122" s="1493">
        <v>314</v>
      </c>
      <c r="N122" s="1493">
        <v>321</v>
      </c>
      <c r="O122" s="1493">
        <v>354</v>
      </c>
      <c r="P122" s="1493">
        <v>436</v>
      </c>
      <c r="Q122" s="1493">
        <v>408</v>
      </c>
      <c r="R122" s="1493">
        <v>301</v>
      </c>
      <c r="S122" s="1493">
        <v>239</v>
      </c>
      <c r="T122" s="696">
        <v>277</v>
      </c>
      <c r="U122" s="1496">
        <v>229</v>
      </c>
      <c r="V122" s="1494">
        <v>5264</v>
      </c>
    </row>
    <row r="123" spans="1:22" ht="20.25" customHeight="1">
      <c r="A123" s="1824"/>
      <c r="B123" s="1505" t="s">
        <v>118</v>
      </c>
      <c r="C123" s="1488">
        <v>99</v>
      </c>
      <c r="D123" s="1488">
        <v>111</v>
      </c>
      <c r="E123" s="1488">
        <v>105</v>
      </c>
      <c r="F123" s="1488">
        <v>125</v>
      </c>
      <c r="G123" s="1488">
        <v>91</v>
      </c>
      <c r="H123" s="1488">
        <v>95</v>
      </c>
      <c r="I123" s="1488">
        <v>113</v>
      </c>
      <c r="J123" s="1488">
        <v>158</v>
      </c>
      <c r="K123" s="1489">
        <v>142</v>
      </c>
      <c r="L123" s="1490">
        <v>179</v>
      </c>
      <c r="M123" s="1488">
        <v>149</v>
      </c>
      <c r="N123" s="1488">
        <v>159</v>
      </c>
      <c r="O123" s="1488">
        <v>162</v>
      </c>
      <c r="P123" s="1488">
        <v>208</v>
      </c>
      <c r="Q123" s="1488">
        <v>198</v>
      </c>
      <c r="R123" s="1488">
        <v>131</v>
      </c>
      <c r="S123" s="1488">
        <v>101</v>
      </c>
      <c r="T123" s="1488">
        <v>95</v>
      </c>
      <c r="U123" s="1488">
        <v>120</v>
      </c>
      <c r="V123" s="1489">
        <v>2541</v>
      </c>
    </row>
    <row r="124" spans="1:22" s="129" customFormat="1" ht="20.25" customHeight="1">
      <c r="A124" s="1825"/>
      <c r="B124" s="1497" t="s">
        <v>117</v>
      </c>
      <c r="C124" s="1498">
        <v>83</v>
      </c>
      <c r="D124" s="1498">
        <v>109</v>
      </c>
      <c r="E124" s="1499">
        <v>108</v>
      </c>
      <c r="F124" s="1498">
        <v>124</v>
      </c>
      <c r="G124" s="1498">
        <v>90</v>
      </c>
      <c r="H124" s="1498">
        <v>91</v>
      </c>
      <c r="I124" s="1498">
        <v>107</v>
      </c>
      <c r="J124" s="1498">
        <v>143</v>
      </c>
      <c r="K124" s="1500">
        <v>143</v>
      </c>
      <c r="L124" s="1501">
        <v>169</v>
      </c>
      <c r="M124" s="1498">
        <v>165</v>
      </c>
      <c r="N124" s="1498">
        <v>162</v>
      </c>
      <c r="O124" s="1498">
        <v>192</v>
      </c>
      <c r="P124" s="1498">
        <v>228</v>
      </c>
      <c r="Q124" s="1498">
        <v>210</v>
      </c>
      <c r="R124" s="1498">
        <v>170</v>
      </c>
      <c r="S124" s="1498">
        <v>138</v>
      </c>
      <c r="T124" s="1502">
        <v>182</v>
      </c>
      <c r="U124" s="1503">
        <v>109</v>
      </c>
      <c r="V124" s="1504">
        <v>2723</v>
      </c>
    </row>
    <row r="125" spans="1:22" s="129" customFormat="1" ht="20.25" customHeight="1">
      <c r="A125" s="1823" t="s">
        <v>77</v>
      </c>
      <c r="B125" s="1492" t="s">
        <v>111</v>
      </c>
      <c r="C125" s="1493">
        <v>307</v>
      </c>
      <c r="D125" s="1493">
        <v>373</v>
      </c>
      <c r="E125" s="1493">
        <v>418</v>
      </c>
      <c r="F125" s="1493">
        <v>473</v>
      </c>
      <c r="G125" s="1493">
        <v>326</v>
      </c>
      <c r="H125" s="1493">
        <v>299</v>
      </c>
      <c r="I125" s="1493">
        <v>348</v>
      </c>
      <c r="J125" s="1493">
        <v>471</v>
      </c>
      <c r="K125" s="1494">
        <v>500</v>
      </c>
      <c r="L125" s="1495">
        <v>602</v>
      </c>
      <c r="M125" s="1493">
        <v>519</v>
      </c>
      <c r="N125" s="1493">
        <v>534</v>
      </c>
      <c r="O125" s="1493">
        <v>489</v>
      </c>
      <c r="P125" s="1493">
        <v>568</v>
      </c>
      <c r="Q125" s="1493">
        <v>544</v>
      </c>
      <c r="R125" s="1493">
        <v>375</v>
      </c>
      <c r="S125" s="1493">
        <v>283</v>
      </c>
      <c r="T125" s="696">
        <v>391</v>
      </c>
      <c r="U125" s="1496">
        <v>27</v>
      </c>
      <c r="V125" s="1494">
        <v>7847</v>
      </c>
    </row>
    <row r="126" spans="1:22" s="129" customFormat="1" ht="20.25" customHeight="1">
      <c r="A126" s="1824"/>
      <c r="B126" s="1505" t="s">
        <v>118</v>
      </c>
      <c r="C126" s="1488">
        <v>138</v>
      </c>
      <c r="D126" s="1488">
        <v>191</v>
      </c>
      <c r="E126" s="1488">
        <v>204</v>
      </c>
      <c r="F126" s="1488">
        <v>237</v>
      </c>
      <c r="G126" s="1488">
        <v>157</v>
      </c>
      <c r="H126" s="1488">
        <v>142</v>
      </c>
      <c r="I126" s="1488">
        <v>170</v>
      </c>
      <c r="J126" s="1488">
        <v>244</v>
      </c>
      <c r="K126" s="1489">
        <v>269</v>
      </c>
      <c r="L126" s="1490">
        <v>284</v>
      </c>
      <c r="M126" s="1488">
        <v>248</v>
      </c>
      <c r="N126" s="1488">
        <v>269</v>
      </c>
      <c r="O126" s="1488">
        <v>235</v>
      </c>
      <c r="P126" s="1488">
        <v>270</v>
      </c>
      <c r="Q126" s="1488">
        <v>263</v>
      </c>
      <c r="R126" s="1488">
        <v>170</v>
      </c>
      <c r="S126" s="1488">
        <v>109</v>
      </c>
      <c r="T126" s="1488">
        <v>108</v>
      </c>
      <c r="U126" s="1488">
        <v>17</v>
      </c>
      <c r="V126" s="1489">
        <v>3725</v>
      </c>
    </row>
    <row r="127" spans="1:22" s="129" customFormat="1" ht="20.25" customHeight="1">
      <c r="A127" s="1825"/>
      <c r="B127" s="1497" t="s">
        <v>117</v>
      </c>
      <c r="C127" s="1498">
        <v>169</v>
      </c>
      <c r="D127" s="1498">
        <v>182</v>
      </c>
      <c r="E127" s="1499">
        <v>214</v>
      </c>
      <c r="F127" s="1498">
        <v>236</v>
      </c>
      <c r="G127" s="1498">
        <v>169</v>
      </c>
      <c r="H127" s="1498">
        <v>157</v>
      </c>
      <c r="I127" s="1498">
        <v>178</v>
      </c>
      <c r="J127" s="1498">
        <v>227</v>
      </c>
      <c r="K127" s="1500">
        <v>231</v>
      </c>
      <c r="L127" s="1501">
        <v>318</v>
      </c>
      <c r="M127" s="1498">
        <v>271</v>
      </c>
      <c r="N127" s="1498">
        <v>265</v>
      </c>
      <c r="O127" s="1498">
        <v>254</v>
      </c>
      <c r="P127" s="1498">
        <v>298</v>
      </c>
      <c r="Q127" s="1498">
        <v>281</v>
      </c>
      <c r="R127" s="1498">
        <v>205</v>
      </c>
      <c r="S127" s="1498">
        <v>174</v>
      </c>
      <c r="T127" s="1502">
        <v>283</v>
      </c>
      <c r="U127" s="1503">
        <v>10</v>
      </c>
      <c r="V127" s="1504">
        <v>4122</v>
      </c>
    </row>
    <row r="128" spans="1:22" s="129" customFormat="1" ht="20.25" customHeight="1">
      <c r="A128" s="1823" t="s">
        <v>76</v>
      </c>
      <c r="B128" s="1492" t="s">
        <v>111</v>
      </c>
      <c r="C128" s="1493">
        <v>259</v>
      </c>
      <c r="D128" s="1493">
        <v>336</v>
      </c>
      <c r="E128" s="1493">
        <v>388</v>
      </c>
      <c r="F128" s="1493">
        <v>359</v>
      </c>
      <c r="G128" s="1493">
        <v>274</v>
      </c>
      <c r="H128" s="1493">
        <v>317</v>
      </c>
      <c r="I128" s="1493">
        <v>357</v>
      </c>
      <c r="J128" s="1493">
        <v>383</v>
      </c>
      <c r="K128" s="1494">
        <v>472</v>
      </c>
      <c r="L128" s="1495">
        <v>464</v>
      </c>
      <c r="M128" s="1493">
        <v>489</v>
      </c>
      <c r="N128" s="1493">
        <v>511</v>
      </c>
      <c r="O128" s="1493">
        <v>529</v>
      </c>
      <c r="P128" s="1493">
        <v>556</v>
      </c>
      <c r="Q128" s="1493">
        <v>507</v>
      </c>
      <c r="R128" s="1493">
        <v>377</v>
      </c>
      <c r="S128" s="1493">
        <v>320</v>
      </c>
      <c r="T128" s="696">
        <v>457</v>
      </c>
      <c r="U128" s="1496">
        <v>198</v>
      </c>
      <c r="V128" s="1494">
        <v>7553</v>
      </c>
    </row>
    <row r="129" spans="1:22" s="129" customFormat="1" ht="20.25" customHeight="1">
      <c r="A129" s="1824"/>
      <c r="B129" s="1505" t="s">
        <v>118</v>
      </c>
      <c r="C129" s="1488">
        <v>131</v>
      </c>
      <c r="D129" s="1488">
        <v>177</v>
      </c>
      <c r="E129" s="1488">
        <v>190</v>
      </c>
      <c r="F129" s="1488">
        <v>166</v>
      </c>
      <c r="G129" s="1488">
        <v>140</v>
      </c>
      <c r="H129" s="1488">
        <v>157</v>
      </c>
      <c r="I129" s="1488">
        <v>179</v>
      </c>
      <c r="J129" s="1488">
        <v>182</v>
      </c>
      <c r="K129" s="1489">
        <v>219</v>
      </c>
      <c r="L129" s="1490">
        <v>224</v>
      </c>
      <c r="M129" s="1488">
        <v>236</v>
      </c>
      <c r="N129" s="1488">
        <v>256</v>
      </c>
      <c r="O129" s="1488">
        <v>254</v>
      </c>
      <c r="P129" s="1488">
        <v>280</v>
      </c>
      <c r="Q129" s="1488">
        <v>238</v>
      </c>
      <c r="R129" s="1488">
        <v>150</v>
      </c>
      <c r="S129" s="1488">
        <v>108</v>
      </c>
      <c r="T129" s="1488">
        <v>128</v>
      </c>
      <c r="U129" s="1488">
        <v>106</v>
      </c>
      <c r="V129" s="1489">
        <v>3521</v>
      </c>
    </row>
    <row r="130" spans="1:22" s="129" customFormat="1" ht="20.25" customHeight="1" thickBot="1">
      <c r="A130" s="1828"/>
      <c r="B130" s="262" t="s">
        <v>117</v>
      </c>
      <c r="C130" s="263">
        <v>128</v>
      </c>
      <c r="D130" s="263">
        <v>159</v>
      </c>
      <c r="E130" s="780">
        <v>198</v>
      </c>
      <c r="F130" s="263">
        <v>193</v>
      </c>
      <c r="G130" s="263">
        <v>134</v>
      </c>
      <c r="H130" s="263">
        <v>160</v>
      </c>
      <c r="I130" s="263">
        <v>178</v>
      </c>
      <c r="J130" s="263">
        <v>201</v>
      </c>
      <c r="K130" s="781">
        <v>253</v>
      </c>
      <c r="L130" s="264">
        <v>240</v>
      </c>
      <c r="M130" s="263">
        <v>253</v>
      </c>
      <c r="N130" s="263">
        <v>255</v>
      </c>
      <c r="O130" s="263">
        <v>275</v>
      </c>
      <c r="P130" s="263">
        <v>276</v>
      </c>
      <c r="Q130" s="263">
        <v>269</v>
      </c>
      <c r="R130" s="263">
        <v>227</v>
      </c>
      <c r="S130" s="263">
        <v>212</v>
      </c>
      <c r="T130" s="704">
        <v>329</v>
      </c>
      <c r="U130" s="743">
        <v>92</v>
      </c>
      <c r="V130" s="606">
        <v>4032</v>
      </c>
    </row>
    <row r="131" spans="1:22" s="129" customFormat="1" ht="13.5" customHeight="1">
      <c r="A131" s="57" t="s">
        <v>1975</v>
      </c>
      <c r="B131" s="782"/>
      <c r="C131" s="783"/>
      <c r="D131" s="783"/>
      <c r="E131" s="783"/>
      <c r="F131" s="783"/>
      <c r="G131" s="783"/>
      <c r="H131" s="783"/>
      <c r="I131" s="783"/>
      <c r="J131" s="783"/>
      <c r="K131" s="784"/>
      <c r="L131" s="784"/>
      <c r="M131" s="784"/>
      <c r="N131" s="784"/>
      <c r="O131" s="784"/>
      <c r="P131" s="784"/>
      <c r="Q131" s="784"/>
      <c r="R131" s="784"/>
      <c r="S131" s="784"/>
      <c r="T131" s="784"/>
      <c r="U131" s="699"/>
      <c r="V131" s="171"/>
    </row>
    <row r="132" spans="1:22">
      <c r="A132" s="171" t="s">
        <v>1930</v>
      </c>
      <c r="B132" s="785"/>
      <c r="C132" s="265"/>
      <c r="D132" s="265"/>
      <c r="E132" s="265"/>
      <c r="F132" s="265"/>
      <c r="G132" s="265"/>
      <c r="H132" s="265"/>
      <c r="I132" s="265"/>
      <c r="J132" s="265"/>
      <c r="K132" s="265"/>
      <c r="L132" s="265"/>
      <c r="M132" s="265"/>
      <c r="N132" s="265"/>
      <c r="O132" s="265"/>
      <c r="P132" s="265"/>
      <c r="Q132" s="265"/>
      <c r="R132" s="265"/>
      <c r="S132" s="265"/>
      <c r="T132" s="265"/>
      <c r="U132" s="265"/>
      <c r="V132" s="265"/>
    </row>
    <row r="133" spans="1:22">
      <c r="A133" s="171"/>
      <c r="C133" s="171"/>
      <c r="D133" s="171"/>
      <c r="E133" s="171"/>
      <c r="F133" s="171"/>
      <c r="G133" s="171"/>
      <c r="H133" s="171"/>
      <c r="I133" s="171"/>
      <c r="J133" s="171"/>
      <c r="K133" s="171"/>
      <c r="L133" s="171"/>
      <c r="M133" s="171"/>
      <c r="N133" s="171"/>
      <c r="O133" s="171"/>
      <c r="P133" s="171"/>
      <c r="Q133" s="171"/>
      <c r="R133" s="171"/>
      <c r="S133" s="171"/>
      <c r="T133" s="171"/>
      <c r="U133" s="171"/>
      <c r="V133" s="171"/>
    </row>
    <row r="134" spans="1:22">
      <c r="A134" s="175"/>
      <c r="C134" s="171"/>
      <c r="D134" s="171"/>
      <c r="E134" s="171"/>
      <c r="F134" s="171"/>
      <c r="G134" s="171"/>
      <c r="H134" s="171"/>
      <c r="I134" s="171"/>
      <c r="J134" s="171"/>
      <c r="K134" s="171"/>
      <c r="L134" s="171"/>
      <c r="M134" s="171"/>
      <c r="N134" s="171"/>
      <c r="O134" s="171"/>
      <c r="P134" s="171"/>
      <c r="Q134" s="171"/>
      <c r="R134" s="171"/>
      <c r="S134" s="171"/>
      <c r="T134" s="171"/>
      <c r="U134" s="171"/>
      <c r="V134" s="171"/>
    </row>
  </sheetData>
  <mergeCells count="60">
    <mergeCell ref="A128:A130"/>
    <mergeCell ref="A98:A100"/>
    <mergeCell ref="A101:A103"/>
    <mergeCell ref="A104:A106"/>
    <mergeCell ref="A107:A109"/>
    <mergeCell ref="A110:A112"/>
    <mergeCell ref="A113:A115"/>
    <mergeCell ref="A116:A118"/>
    <mergeCell ref="A119:A121"/>
    <mergeCell ref="A122:A124"/>
    <mergeCell ref="A125:A127"/>
    <mergeCell ref="A94:K94"/>
    <mergeCell ref="A96:B97"/>
    <mergeCell ref="C96:K96"/>
    <mergeCell ref="L96:T96"/>
    <mergeCell ref="T95:V95"/>
    <mergeCell ref="U96:U97"/>
    <mergeCell ref="V96:V97"/>
    <mergeCell ref="L94:V94"/>
    <mergeCell ref="L48:V48"/>
    <mergeCell ref="A39:A41"/>
    <mergeCell ref="A9:A11"/>
    <mergeCell ref="A12:A14"/>
    <mergeCell ref="A82:A84"/>
    <mergeCell ref="A50:B51"/>
    <mergeCell ref="A2:K2"/>
    <mergeCell ref="T3:V3"/>
    <mergeCell ref="A4:B5"/>
    <mergeCell ref="C4:K4"/>
    <mergeCell ref="L4:T4"/>
    <mergeCell ref="U4:U5"/>
    <mergeCell ref="V4:V5"/>
    <mergeCell ref="L2:V2"/>
    <mergeCell ref="A6:A8"/>
    <mergeCell ref="T49:V49"/>
    <mergeCell ref="C50:K50"/>
    <mergeCell ref="L50:T50"/>
    <mergeCell ref="U50:U51"/>
    <mergeCell ref="V50:V51"/>
    <mergeCell ref="A15:A17"/>
    <mergeCell ref="A18:A20"/>
    <mergeCell ref="A21:A23"/>
    <mergeCell ref="A24:A26"/>
    <mergeCell ref="A27:A29"/>
    <mergeCell ref="A30:A32"/>
    <mergeCell ref="A33:A35"/>
    <mergeCell ref="A36:A38"/>
    <mergeCell ref="A42:A44"/>
    <mergeCell ref="A48:K48"/>
    <mergeCell ref="A85:A87"/>
    <mergeCell ref="A52:A54"/>
    <mergeCell ref="A55:A57"/>
    <mergeCell ref="A58:A60"/>
    <mergeCell ref="A61:A63"/>
    <mergeCell ref="A64:A66"/>
    <mergeCell ref="A67:A69"/>
    <mergeCell ref="A70:A72"/>
    <mergeCell ref="A73:A75"/>
    <mergeCell ref="A76:A78"/>
    <mergeCell ref="A79:A81"/>
  </mergeCells>
  <phoneticPr fontId="7"/>
  <printOptions horizontalCentered="1"/>
  <pageMargins left="0.78740157480314965" right="0.78740157480314965" top="0.78740157480314965" bottom="0.78740157480314965" header="0.59055118110236227" footer="0.59055118110236227"/>
  <pageSetup paperSize="9" scale="97" fitToHeight="3" pageOrder="overThenDown" orientation="portrait" r:id="rId1"/>
  <headerFooter alignWithMargins="0"/>
  <rowBreaks count="1" manualBreakCount="1">
    <brk id="46"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U639"/>
  <sheetViews>
    <sheetView showGridLines="0" zoomScale="75" zoomScaleNormal="75" workbookViewId="0"/>
  </sheetViews>
  <sheetFormatPr defaultColWidth="9" defaultRowHeight="13.5"/>
  <cols>
    <col min="1" max="1" width="0.875" style="196" customWidth="1"/>
    <col min="2" max="2" width="19.375" style="193" customWidth="1"/>
    <col min="3" max="3" width="9.625" style="147" customWidth="1"/>
    <col min="4" max="4" width="10.125" style="147" customWidth="1"/>
    <col min="5" max="5" width="11.625" style="147" customWidth="1"/>
    <col min="6" max="6" width="13.375" style="147" customWidth="1"/>
    <col min="7" max="7" width="8.875" style="147" customWidth="1"/>
    <col min="8" max="8" width="10.25" style="147" customWidth="1"/>
    <col min="9" max="10" width="11.125" style="147" customWidth="1"/>
    <col min="11" max="11" width="12.625" style="147" customWidth="1"/>
    <col min="12" max="12" width="13.75" style="147" customWidth="1"/>
    <col min="13" max="14" width="10" style="147" customWidth="1"/>
    <col min="15" max="16" width="9" style="147" customWidth="1"/>
    <col min="17" max="17" width="10.75" style="147" customWidth="1"/>
    <col min="18" max="18" width="13.75" style="147" customWidth="1"/>
    <col min="19" max="20" width="8.875" style="147" customWidth="1"/>
    <col min="21" max="16384" width="9" style="147"/>
  </cols>
  <sheetData>
    <row r="1" spans="1:21" ht="30" customHeight="1">
      <c r="B1" s="174"/>
      <c r="C1" s="1"/>
      <c r="D1" s="1"/>
      <c r="E1" s="1"/>
      <c r="F1" s="1"/>
      <c r="G1" s="1"/>
      <c r="H1" s="1"/>
      <c r="I1" s="1"/>
      <c r="J1" s="2"/>
      <c r="K1" s="1"/>
      <c r="L1" s="1"/>
      <c r="M1" s="1"/>
      <c r="N1" s="1"/>
      <c r="O1" s="1"/>
      <c r="P1" s="1"/>
      <c r="Q1" s="1"/>
      <c r="R1" s="1"/>
      <c r="S1" s="1"/>
      <c r="T1" s="2"/>
      <c r="U1" s="1"/>
    </row>
    <row r="2" spans="1:21" ht="22.5" customHeight="1">
      <c r="A2" s="1832" t="s">
        <v>2189</v>
      </c>
      <c r="B2" s="1832"/>
      <c r="C2" s="1832"/>
      <c r="D2" s="1832"/>
      <c r="E2" s="1832"/>
      <c r="F2" s="1832"/>
      <c r="G2" s="1832"/>
      <c r="H2" s="1832"/>
      <c r="I2" s="1832"/>
      <c r="J2" s="1832"/>
      <c r="K2" s="1847" t="s">
        <v>2190</v>
      </c>
      <c r="L2" s="1847"/>
      <c r="M2" s="1847"/>
      <c r="N2" s="1847"/>
      <c r="O2" s="1847"/>
      <c r="P2" s="1847"/>
      <c r="Q2" s="1847"/>
      <c r="R2" s="1847"/>
      <c r="S2" s="1847"/>
      <c r="T2" s="1847"/>
      <c r="U2" s="1"/>
    </row>
    <row r="3" spans="1:21" ht="13.5" customHeight="1" thickBot="1">
      <c r="A3" s="1004"/>
      <c r="B3" s="994"/>
      <c r="C3" s="232"/>
      <c r="D3" s="232"/>
      <c r="E3" s="232"/>
      <c r="F3" s="232"/>
      <c r="G3" s="232"/>
      <c r="H3" s="232"/>
      <c r="I3" s="232"/>
      <c r="J3" s="232"/>
      <c r="K3" s="232"/>
      <c r="L3" s="232"/>
      <c r="M3" s="232"/>
      <c r="N3" s="232"/>
      <c r="O3" s="232"/>
      <c r="P3" s="232"/>
      <c r="Q3" s="232"/>
      <c r="R3" s="232"/>
      <c r="S3" s="232"/>
      <c r="T3" s="460" t="s">
        <v>1933</v>
      </c>
      <c r="U3" s="1"/>
    </row>
    <row r="4" spans="1:21" ht="15.75" customHeight="1">
      <c r="A4" s="1765" t="s">
        <v>454</v>
      </c>
      <c r="B4" s="1742"/>
      <c r="C4" s="1730" t="s">
        <v>690</v>
      </c>
      <c r="D4" s="1676"/>
      <c r="E4" s="1676"/>
      <c r="F4" s="1676"/>
      <c r="G4" s="1676"/>
      <c r="H4" s="1676"/>
      <c r="I4" s="786"/>
      <c r="J4" s="717"/>
      <c r="K4" s="787" t="s">
        <v>689</v>
      </c>
      <c r="L4" s="717"/>
      <c r="M4" s="717"/>
      <c r="N4" s="788"/>
      <c r="O4" s="1730" t="s">
        <v>1269</v>
      </c>
      <c r="P4" s="1676"/>
      <c r="Q4" s="1676"/>
      <c r="R4" s="1676"/>
      <c r="S4" s="1676"/>
      <c r="T4" s="1676"/>
      <c r="U4" s="1"/>
    </row>
    <row r="5" spans="1:21" ht="15.75" customHeight="1">
      <c r="A5" s="1831"/>
      <c r="B5" s="1843"/>
      <c r="C5" s="1840" t="s">
        <v>1712</v>
      </c>
      <c r="D5" s="1779" t="s">
        <v>687</v>
      </c>
      <c r="E5" s="1836"/>
      <c r="F5" s="1837"/>
      <c r="G5" s="1775" t="s">
        <v>1270</v>
      </c>
      <c r="H5" s="1839" t="s">
        <v>1271</v>
      </c>
      <c r="I5" s="1840" t="s">
        <v>1734</v>
      </c>
      <c r="J5" s="789"/>
      <c r="K5" s="790" t="s">
        <v>687</v>
      </c>
      <c r="L5" s="791"/>
      <c r="M5" s="1831" t="s">
        <v>1270</v>
      </c>
      <c r="N5" s="1839" t="s">
        <v>1271</v>
      </c>
      <c r="O5" s="1775" t="s">
        <v>1272</v>
      </c>
      <c r="P5" s="1779" t="s">
        <v>687</v>
      </c>
      <c r="Q5" s="1836"/>
      <c r="R5" s="1837"/>
      <c r="S5" s="1831" t="s">
        <v>1270</v>
      </c>
      <c r="T5" s="1839" t="s">
        <v>1711</v>
      </c>
      <c r="U5" s="1"/>
    </row>
    <row r="6" spans="1:21" ht="15.75" customHeight="1">
      <c r="A6" s="1831"/>
      <c r="B6" s="1843"/>
      <c r="C6" s="1841"/>
      <c r="D6" s="1834" t="s">
        <v>643</v>
      </c>
      <c r="E6" s="1839" t="s">
        <v>1273</v>
      </c>
      <c r="F6" s="1775" t="s">
        <v>1274</v>
      </c>
      <c r="G6" s="1838"/>
      <c r="H6" s="1846"/>
      <c r="I6" s="1841"/>
      <c r="J6" s="1844" t="s">
        <v>643</v>
      </c>
      <c r="K6" s="1848" t="s">
        <v>1273</v>
      </c>
      <c r="L6" s="1775" t="s">
        <v>1274</v>
      </c>
      <c r="M6" s="1831"/>
      <c r="N6" s="1846"/>
      <c r="O6" s="1838"/>
      <c r="P6" s="1834" t="s">
        <v>686</v>
      </c>
      <c r="Q6" s="1839" t="s">
        <v>1273</v>
      </c>
      <c r="R6" s="1775" t="s">
        <v>1274</v>
      </c>
      <c r="S6" s="1831"/>
      <c r="T6" s="1846"/>
      <c r="U6" s="1"/>
    </row>
    <row r="7" spans="1:21" ht="15.75" customHeight="1">
      <c r="A7" s="1766"/>
      <c r="B7" s="1816"/>
      <c r="C7" s="1842"/>
      <c r="D7" s="1835"/>
      <c r="E7" s="1769"/>
      <c r="F7" s="1776"/>
      <c r="G7" s="1776"/>
      <c r="H7" s="1817"/>
      <c r="I7" s="1842"/>
      <c r="J7" s="1845"/>
      <c r="K7" s="1726"/>
      <c r="L7" s="1776"/>
      <c r="M7" s="1766"/>
      <c r="N7" s="1817"/>
      <c r="O7" s="1776"/>
      <c r="P7" s="1835"/>
      <c r="Q7" s="1769"/>
      <c r="R7" s="1776"/>
      <c r="S7" s="1766"/>
      <c r="T7" s="1817"/>
      <c r="U7" s="137"/>
    </row>
    <row r="8" spans="1:21" ht="18" customHeight="1">
      <c r="A8" s="409"/>
      <c r="B8" s="409" t="s">
        <v>266</v>
      </c>
      <c r="C8" s="792">
        <v>96522</v>
      </c>
      <c r="D8" s="792">
        <v>60012</v>
      </c>
      <c r="E8" s="792">
        <v>50969</v>
      </c>
      <c r="F8" s="792">
        <v>9043</v>
      </c>
      <c r="G8" s="792">
        <v>657</v>
      </c>
      <c r="H8" s="792">
        <v>34618</v>
      </c>
      <c r="I8" s="792">
        <v>224813</v>
      </c>
      <c r="J8" s="995">
        <v>184530</v>
      </c>
      <c r="K8" s="996">
        <v>145245</v>
      </c>
      <c r="L8" s="792">
        <v>39285</v>
      </c>
      <c r="M8" s="792">
        <v>1703</v>
      </c>
      <c r="N8" s="792">
        <v>34618</v>
      </c>
      <c r="O8" s="792">
        <v>8196</v>
      </c>
      <c r="P8" s="792">
        <v>8166</v>
      </c>
      <c r="Q8" s="792">
        <v>6867</v>
      </c>
      <c r="R8" s="792">
        <v>1299</v>
      </c>
      <c r="S8" s="792">
        <v>30</v>
      </c>
      <c r="T8" s="995" t="s">
        <v>447</v>
      </c>
      <c r="U8" s="2"/>
    </row>
    <row r="9" spans="1:21" ht="18" customHeight="1">
      <c r="A9" s="999"/>
      <c r="B9" s="999" t="s">
        <v>842</v>
      </c>
      <c r="C9" s="793">
        <v>374</v>
      </c>
      <c r="D9" s="793">
        <v>103</v>
      </c>
      <c r="E9" s="793">
        <v>97</v>
      </c>
      <c r="F9" s="793">
        <v>6</v>
      </c>
      <c r="G9" s="793">
        <v>2</v>
      </c>
      <c r="H9" s="793">
        <v>266</v>
      </c>
      <c r="I9" s="793">
        <v>579</v>
      </c>
      <c r="J9" s="794">
        <v>300</v>
      </c>
      <c r="K9" s="795">
        <v>278</v>
      </c>
      <c r="L9" s="793">
        <v>22</v>
      </c>
      <c r="M9" s="793">
        <v>6</v>
      </c>
      <c r="N9" s="793">
        <v>266</v>
      </c>
      <c r="O9" s="793">
        <v>14</v>
      </c>
      <c r="P9" s="793">
        <v>14</v>
      </c>
      <c r="Q9" s="793">
        <v>13</v>
      </c>
      <c r="R9" s="793">
        <v>1</v>
      </c>
      <c r="S9" s="793" t="s">
        <v>447</v>
      </c>
      <c r="T9" s="794" t="s">
        <v>447</v>
      </c>
      <c r="U9" s="2"/>
    </row>
    <row r="10" spans="1:21" ht="18" customHeight="1">
      <c r="A10" s="1000"/>
      <c r="B10" s="1000" t="s">
        <v>841</v>
      </c>
      <c r="C10" s="793">
        <v>576</v>
      </c>
      <c r="D10" s="793">
        <v>273</v>
      </c>
      <c r="E10" s="793">
        <v>265</v>
      </c>
      <c r="F10" s="793">
        <v>8</v>
      </c>
      <c r="G10" s="793">
        <v>6</v>
      </c>
      <c r="H10" s="793">
        <v>291</v>
      </c>
      <c r="I10" s="793">
        <v>1081</v>
      </c>
      <c r="J10" s="794">
        <v>758</v>
      </c>
      <c r="K10" s="795">
        <v>724</v>
      </c>
      <c r="L10" s="793">
        <v>34</v>
      </c>
      <c r="M10" s="793">
        <v>17</v>
      </c>
      <c r="N10" s="793">
        <v>291</v>
      </c>
      <c r="O10" s="793">
        <v>51</v>
      </c>
      <c r="P10" s="793">
        <v>50</v>
      </c>
      <c r="Q10" s="793">
        <v>48</v>
      </c>
      <c r="R10" s="793">
        <v>2</v>
      </c>
      <c r="S10" s="793">
        <v>1</v>
      </c>
      <c r="T10" s="794" t="s">
        <v>447</v>
      </c>
      <c r="U10" s="2"/>
    </row>
    <row r="11" spans="1:21" ht="18" customHeight="1">
      <c r="A11" s="999"/>
      <c r="B11" s="999" t="s">
        <v>840</v>
      </c>
      <c r="C11" s="796">
        <v>431</v>
      </c>
      <c r="D11" s="793">
        <v>204</v>
      </c>
      <c r="E11" s="793">
        <v>194</v>
      </c>
      <c r="F11" s="793">
        <v>10</v>
      </c>
      <c r="G11" s="793">
        <v>5</v>
      </c>
      <c r="H11" s="793">
        <v>220</v>
      </c>
      <c r="I11" s="793">
        <v>813</v>
      </c>
      <c r="J11" s="794">
        <v>577</v>
      </c>
      <c r="K11" s="795">
        <v>542</v>
      </c>
      <c r="L11" s="793">
        <v>35</v>
      </c>
      <c r="M11" s="793">
        <v>10</v>
      </c>
      <c r="N11" s="793">
        <v>220</v>
      </c>
      <c r="O11" s="793">
        <v>40</v>
      </c>
      <c r="P11" s="793">
        <v>40</v>
      </c>
      <c r="Q11" s="793">
        <v>40</v>
      </c>
      <c r="R11" s="793" t="s">
        <v>447</v>
      </c>
      <c r="S11" s="793" t="s">
        <v>447</v>
      </c>
      <c r="T11" s="794" t="s">
        <v>447</v>
      </c>
      <c r="U11" s="2"/>
    </row>
    <row r="12" spans="1:21" ht="18" customHeight="1">
      <c r="A12" s="230"/>
      <c r="B12" s="230" t="s">
        <v>839</v>
      </c>
      <c r="C12" s="793">
        <v>201</v>
      </c>
      <c r="D12" s="793">
        <v>64</v>
      </c>
      <c r="E12" s="793">
        <v>54</v>
      </c>
      <c r="F12" s="793">
        <v>10</v>
      </c>
      <c r="G12" s="793" t="s">
        <v>447</v>
      </c>
      <c r="H12" s="793">
        <v>130</v>
      </c>
      <c r="I12" s="793">
        <v>335</v>
      </c>
      <c r="J12" s="794">
        <v>184</v>
      </c>
      <c r="K12" s="795">
        <v>150</v>
      </c>
      <c r="L12" s="793">
        <v>34</v>
      </c>
      <c r="M12" s="793" t="s">
        <v>447</v>
      </c>
      <c r="N12" s="793">
        <v>130</v>
      </c>
      <c r="O12" s="793">
        <v>11</v>
      </c>
      <c r="P12" s="793">
        <v>11</v>
      </c>
      <c r="Q12" s="793">
        <v>9</v>
      </c>
      <c r="R12" s="793">
        <v>2</v>
      </c>
      <c r="S12" s="793" t="s">
        <v>447</v>
      </c>
      <c r="T12" s="794" t="s">
        <v>447</v>
      </c>
      <c r="U12" s="2"/>
    </row>
    <row r="13" spans="1:21" ht="18" customHeight="1">
      <c r="A13" s="999"/>
      <c r="B13" s="999" t="s">
        <v>838</v>
      </c>
      <c r="C13" s="793">
        <v>412</v>
      </c>
      <c r="D13" s="793">
        <v>196</v>
      </c>
      <c r="E13" s="793">
        <v>170</v>
      </c>
      <c r="F13" s="793">
        <v>26</v>
      </c>
      <c r="G13" s="793">
        <v>1</v>
      </c>
      <c r="H13" s="793">
        <v>206</v>
      </c>
      <c r="I13" s="793">
        <v>793</v>
      </c>
      <c r="J13" s="794">
        <v>559</v>
      </c>
      <c r="K13" s="795">
        <v>460</v>
      </c>
      <c r="L13" s="793">
        <v>99</v>
      </c>
      <c r="M13" s="793">
        <v>2</v>
      </c>
      <c r="N13" s="793">
        <v>206</v>
      </c>
      <c r="O13" s="793">
        <v>27</v>
      </c>
      <c r="P13" s="793">
        <v>27</v>
      </c>
      <c r="Q13" s="793">
        <v>24</v>
      </c>
      <c r="R13" s="793">
        <v>3</v>
      </c>
      <c r="S13" s="793" t="s">
        <v>447</v>
      </c>
      <c r="T13" s="794" t="s">
        <v>447</v>
      </c>
      <c r="U13" s="2"/>
    </row>
    <row r="14" spans="1:21" ht="18" customHeight="1">
      <c r="A14" s="999"/>
      <c r="B14" s="999" t="s">
        <v>837</v>
      </c>
      <c r="C14" s="797">
        <v>357</v>
      </c>
      <c r="D14" s="793">
        <v>140</v>
      </c>
      <c r="E14" s="793">
        <v>126</v>
      </c>
      <c r="F14" s="793">
        <v>14</v>
      </c>
      <c r="G14" s="793">
        <v>5</v>
      </c>
      <c r="H14" s="793">
        <v>210</v>
      </c>
      <c r="I14" s="793">
        <v>626</v>
      </c>
      <c r="J14" s="794">
        <v>400</v>
      </c>
      <c r="K14" s="795">
        <v>348</v>
      </c>
      <c r="L14" s="793">
        <v>52</v>
      </c>
      <c r="M14" s="793">
        <v>11</v>
      </c>
      <c r="N14" s="793">
        <v>210</v>
      </c>
      <c r="O14" s="793">
        <v>14</v>
      </c>
      <c r="P14" s="793">
        <v>14</v>
      </c>
      <c r="Q14" s="793">
        <v>12</v>
      </c>
      <c r="R14" s="793">
        <v>2</v>
      </c>
      <c r="S14" s="793" t="s">
        <v>447</v>
      </c>
      <c r="T14" s="794" t="s">
        <v>447</v>
      </c>
      <c r="U14" s="2"/>
    </row>
    <row r="15" spans="1:21" ht="18" customHeight="1">
      <c r="A15" s="999"/>
      <c r="B15" s="999" t="s">
        <v>836</v>
      </c>
      <c r="C15" s="793">
        <v>307</v>
      </c>
      <c r="D15" s="793">
        <v>120</v>
      </c>
      <c r="E15" s="793">
        <v>107</v>
      </c>
      <c r="F15" s="793">
        <v>13</v>
      </c>
      <c r="G15" s="793">
        <v>5</v>
      </c>
      <c r="H15" s="793">
        <v>180</v>
      </c>
      <c r="I15" s="793">
        <v>549</v>
      </c>
      <c r="J15" s="794">
        <v>347</v>
      </c>
      <c r="K15" s="795">
        <v>298</v>
      </c>
      <c r="L15" s="793">
        <v>49</v>
      </c>
      <c r="M15" s="793">
        <v>11</v>
      </c>
      <c r="N15" s="793">
        <v>180</v>
      </c>
      <c r="O15" s="793">
        <v>24</v>
      </c>
      <c r="P15" s="793">
        <v>24</v>
      </c>
      <c r="Q15" s="793">
        <v>23</v>
      </c>
      <c r="R15" s="793">
        <v>1</v>
      </c>
      <c r="S15" s="793" t="s">
        <v>447</v>
      </c>
      <c r="T15" s="794" t="s">
        <v>447</v>
      </c>
      <c r="U15" s="2"/>
    </row>
    <row r="16" spans="1:21" ht="18" customHeight="1">
      <c r="A16" s="999"/>
      <c r="B16" s="999" t="s">
        <v>835</v>
      </c>
      <c r="C16" s="793">
        <v>241</v>
      </c>
      <c r="D16" s="793">
        <v>147</v>
      </c>
      <c r="E16" s="793">
        <v>133</v>
      </c>
      <c r="F16" s="793">
        <v>14</v>
      </c>
      <c r="G16" s="793">
        <v>1</v>
      </c>
      <c r="H16" s="793">
        <v>92</v>
      </c>
      <c r="I16" s="793">
        <v>533</v>
      </c>
      <c r="J16" s="794">
        <v>436</v>
      </c>
      <c r="K16" s="795">
        <v>376</v>
      </c>
      <c r="L16" s="793">
        <v>60</v>
      </c>
      <c r="M16" s="793">
        <v>2</v>
      </c>
      <c r="N16" s="793">
        <v>92</v>
      </c>
      <c r="O16" s="793">
        <v>18</v>
      </c>
      <c r="P16" s="793">
        <v>18</v>
      </c>
      <c r="Q16" s="793">
        <v>15</v>
      </c>
      <c r="R16" s="793">
        <v>3</v>
      </c>
      <c r="S16" s="793" t="s">
        <v>447</v>
      </c>
      <c r="T16" s="794" t="s">
        <v>447</v>
      </c>
      <c r="U16" s="2"/>
    </row>
    <row r="17" spans="1:21" ht="18" customHeight="1">
      <c r="A17" s="230"/>
      <c r="B17" s="230" t="s">
        <v>834</v>
      </c>
      <c r="C17" s="799">
        <v>528</v>
      </c>
      <c r="D17" s="793">
        <v>323</v>
      </c>
      <c r="E17" s="793">
        <v>284</v>
      </c>
      <c r="F17" s="793">
        <v>39</v>
      </c>
      <c r="G17" s="793">
        <v>4</v>
      </c>
      <c r="H17" s="793">
        <v>194</v>
      </c>
      <c r="I17" s="793">
        <v>1181</v>
      </c>
      <c r="J17" s="794">
        <v>956</v>
      </c>
      <c r="K17" s="795">
        <v>806</v>
      </c>
      <c r="L17" s="793">
        <v>150</v>
      </c>
      <c r="M17" s="793">
        <v>9</v>
      </c>
      <c r="N17" s="793">
        <v>194</v>
      </c>
      <c r="O17" s="793">
        <v>40</v>
      </c>
      <c r="P17" s="793">
        <v>40</v>
      </c>
      <c r="Q17" s="793">
        <v>35</v>
      </c>
      <c r="R17" s="793">
        <v>5</v>
      </c>
      <c r="S17" s="793" t="s">
        <v>447</v>
      </c>
      <c r="T17" s="794" t="s">
        <v>447</v>
      </c>
      <c r="U17" s="2"/>
    </row>
    <row r="18" spans="1:21" ht="18" customHeight="1">
      <c r="A18" s="1001"/>
      <c r="B18" s="1001" t="s">
        <v>833</v>
      </c>
      <c r="C18" s="793">
        <v>54</v>
      </c>
      <c r="D18" s="793">
        <v>36</v>
      </c>
      <c r="E18" s="793">
        <v>34</v>
      </c>
      <c r="F18" s="793">
        <v>2</v>
      </c>
      <c r="G18" s="793" t="s">
        <v>447</v>
      </c>
      <c r="H18" s="793">
        <v>18</v>
      </c>
      <c r="I18" s="793">
        <v>131</v>
      </c>
      <c r="J18" s="794">
        <v>113</v>
      </c>
      <c r="K18" s="795">
        <v>107</v>
      </c>
      <c r="L18" s="793">
        <v>6</v>
      </c>
      <c r="M18" s="793" t="s">
        <v>447</v>
      </c>
      <c r="N18" s="793">
        <v>18</v>
      </c>
      <c r="O18" s="793">
        <v>6</v>
      </c>
      <c r="P18" s="793">
        <v>6</v>
      </c>
      <c r="Q18" s="793">
        <v>6</v>
      </c>
      <c r="R18" s="793" t="s">
        <v>447</v>
      </c>
      <c r="S18" s="793" t="s">
        <v>447</v>
      </c>
      <c r="T18" s="794" t="s">
        <v>447</v>
      </c>
      <c r="U18" s="2"/>
    </row>
    <row r="19" spans="1:21" ht="18" customHeight="1">
      <c r="A19" s="999"/>
      <c r="B19" s="999" t="s">
        <v>832</v>
      </c>
      <c r="C19" s="793">
        <v>259</v>
      </c>
      <c r="D19" s="793">
        <v>157</v>
      </c>
      <c r="E19" s="793">
        <v>144</v>
      </c>
      <c r="F19" s="793">
        <v>13</v>
      </c>
      <c r="G19" s="793">
        <v>4</v>
      </c>
      <c r="H19" s="793">
        <v>97</v>
      </c>
      <c r="I19" s="793">
        <v>558</v>
      </c>
      <c r="J19" s="794">
        <v>444</v>
      </c>
      <c r="K19" s="795">
        <v>389</v>
      </c>
      <c r="L19" s="793">
        <v>55</v>
      </c>
      <c r="M19" s="793">
        <v>14</v>
      </c>
      <c r="N19" s="793">
        <v>97</v>
      </c>
      <c r="O19" s="793">
        <v>16</v>
      </c>
      <c r="P19" s="793">
        <v>16</v>
      </c>
      <c r="Q19" s="793">
        <v>13</v>
      </c>
      <c r="R19" s="793">
        <v>3</v>
      </c>
      <c r="S19" s="793" t="s">
        <v>447</v>
      </c>
      <c r="T19" s="794" t="s">
        <v>447</v>
      </c>
      <c r="U19" s="2"/>
    </row>
    <row r="20" spans="1:21" ht="18" customHeight="1">
      <c r="A20" s="1000"/>
      <c r="B20" s="1000" t="s">
        <v>831</v>
      </c>
      <c r="C20" s="793">
        <v>477</v>
      </c>
      <c r="D20" s="793">
        <v>254</v>
      </c>
      <c r="E20" s="793">
        <v>238</v>
      </c>
      <c r="F20" s="793">
        <v>16</v>
      </c>
      <c r="G20" s="793">
        <v>3</v>
      </c>
      <c r="H20" s="793">
        <v>210</v>
      </c>
      <c r="I20" s="793">
        <v>947</v>
      </c>
      <c r="J20" s="794">
        <v>702</v>
      </c>
      <c r="K20" s="795">
        <v>639</v>
      </c>
      <c r="L20" s="793">
        <v>63</v>
      </c>
      <c r="M20" s="793">
        <v>6</v>
      </c>
      <c r="N20" s="793">
        <v>210</v>
      </c>
      <c r="O20" s="793">
        <v>36</v>
      </c>
      <c r="P20" s="793">
        <v>36</v>
      </c>
      <c r="Q20" s="793">
        <v>32</v>
      </c>
      <c r="R20" s="793">
        <v>4</v>
      </c>
      <c r="S20" s="793" t="s">
        <v>447</v>
      </c>
      <c r="T20" s="794" t="s">
        <v>447</v>
      </c>
      <c r="U20" s="2"/>
    </row>
    <row r="21" spans="1:21" ht="18" customHeight="1">
      <c r="A21" s="999"/>
      <c r="B21" s="999" t="s">
        <v>830</v>
      </c>
      <c r="C21" s="793">
        <v>217</v>
      </c>
      <c r="D21" s="793">
        <v>89</v>
      </c>
      <c r="E21" s="793">
        <v>80</v>
      </c>
      <c r="F21" s="793">
        <v>9</v>
      </c>
      <c r="G21" s="793" t="s">
        <v>447</v>
      </c>
      <c r="H21" s="793">
        <v>128</v>
      </c>
      <c r="I21" s="793">
        <v>369</v>
      </c>
      <c r="J21" s="794">
        <v>241</v>
      </c>
      <c r="K21" s="795">
        <v>204</v>
      </c>
      <c r="L21" s="793">
        <v>37</v>
      </c>
      <c r="M21" s="793" t="s">
        <v>447</v>
      </c>
      <c r="N21" s="793">
        <v>128</v>
      </c>
      <c r="O21" s="793">
        <v>7</v>
      </c>
      <c r="P21" s="793">
        <v>7</v>
      </c>
      <c r="Q21" s="793">
        <v>7</v>
      </c>
      <c r="R21" s="793" t="s">
        <v>447</v>
      </c>
      <c r="S21" s="793" t="s">
        <v>447</v>
      </c>
      <c r="T21" s="794" t="s">
        <v>447</v>
      </c>
      <c r="U21" s="2"/>
    </row>
    <row r="22" spans="1:21" ht="18" customHeight="1">
      <c r="A22" s="999"/>
      <c r="B22" s="999" t="s">
        <v>829</v>
      </c>
      <c r="C22" s="797">
        <v>243</v>
      </c>
      <c r="D22" s="793">
        <v>144</v>
      </c>
      <c r="E22" s="793">
        <v>123</v>
      </c>
      <c r="F22" s="793">
        <v>21</v>
      </c>
      <c r="G22" s="793">
        <v>4</v>
      </c>
      <c r="H22" s="793">
        <v>93</v>
      </c>
      <c r="I22" s="793">
        <v>552</v>
      </c>
      <c r="J22" s="794">
        <v>446</v>
      </c>
      <c r="K22" s="795">
        <v>347</v>
      </c>
      <c r="L22" s="793">
        <v>99</v>
      </c>
      <c r="M22" s="793">
        <v>8</v>
      </c>
      <c r="N22" s="793">
        <v>93</v>
      </c>
      <c r="O22" s="793">
        <v>12</v>
      </c>
      <c r="P22" s="793">
        <v>12</v>
      </c>
      <c r="Q22" s="793">
        <v>9</v>
      </c>
      <c r="R22" s="793">
        <v>3</v>
      </c>
      <c r="S22" s="793" t="s">
        <v>447</v>
      </c>
      <c r="T22" s="794" t="s">
        <v>447</v>
      </c>
      <c r="U22" s="2"/>
    </row>
    <row r="23" spans="1:21" ht="18" customHeight="1">
      <c r="A23" s="230"/>
      <c r="B23" s="230" t="s">
        <v>828</v>
      </c>
      <c r="C23" s="797">
        <v>156</v>
      </c>
      <c r="D23" s="793">
        <v>95</v>
      </c>
      <c r="E23" s="793">
        <v>75</v>
      </c>
      <c r="F23" s="793">
        <v>20</v>
      </c>
      <c r="G23" s="793">
        <v>1</v>
      </c>
      <c r="H23" s="793">
        <v>59</v>
      </c>
      <c r="I23" s="793">
        <v>371</v>
      </c>
      <c r="J23" s="794">
        <v>301</v>
      </c>
      <c r="K23" s="795">
        <v>219</v>
      </c>
      <c r="L23" s="793">
        <v>82</v>
      </c>
      <c r="M23" s="793">
        <v>7</v>
      </c>
      <c r="N23" s="793">
        <v>59</v>
      </c>
      <c r="O23" s="793">
        <v>13</v>
      </c>
      <c r="P23" s="793">
        <v>12</v>
      </c>
      <c r="Q23" s="793">
        <v>9</v>
      </c>
      <c r="R23" s="793">
        <v>3</v>
      </c>
      <c r="S23" s="793">
        <v>1</v>
      </c>
      <c r="T23" s="794" t="s">
        <v>447</v>
      </c>
      <c r="U23" s="1"/>
    </row>
    <row r="24" spans="1:21" ht="18" customHeight="1">
      <c r="A24" s="1001"/>
      <c r="B24" s="1001" t="s">
        <v>827</v>
      </c>
      <c r="C24" s="793">
        <v>209</v>
      </c>
      <c r="D24" s="793">
        <v>115</v>
      </c>
      <c r="E24" s="793">
        <v>106</v>
      </c>
      <c r="F24" s="793">
        <v>9</v>
      </c>
      <c r="G24" s="793" t="s">
        <v>447</v>
      </c>
      <c r="H24" s="793">
        <v>89</v>
      </c>
      <c r="I24" s="793">
        <v>450</v>
      </c>
      <c r="J24" s="794">
        <v>350</v>
      </c>
      <c r="K24" s="795">
        <v>314</v>
      </c>
      <c r="L24" s="793">
        <v>36</v>
      </c>
      <c r="M24" s="793" t="s">
        <v>447</v>
      </c>
      <c r="N24" s="793">
        <v>89</v>
      </c>
      <c r="O24" s="793">
        <v>12</v>
      </c>
      <c r="P24" s="793">
        <v>12</v>
      </c>
      <c r="Q24" s="793">
        <v>10</v>
      </c>
      <c r="R24" s="793">
        <v>2</v>
      </c>
      <c r="S24" s="793" t="s">
        <v>447</v>
      </c>
      <c r="T24" s="794" t="s">
        <v>447</v>
      </c>
      <c r="U24" s="1"/>
    </row>
    <row r="25" spans="1:21" ht="18" customHeight="1">
      <c r="A25" s="1001"/>
      <c r="B25" s="1001" t="s">
        <v>826</v>
      </c>
      <c r="C25" s="796">
        <v>281</v>
      </c>
      <c r="D25" s="793">
        <v>154</v>
      </c>
      <c r="E25" s="793">
        <v>136</v>
      </c>
      <c r="F25" s="793">
        <v>18</v>
      </c>
      <c r="G25" s="793" t="s">
        <v>447</v>
      </c>
      <c r="H25" s="793">
        <v>127</v>
      </c>
      <c r="I25" s="793">
        <v>588</v>
      </c>
      <c r="J25" s="794">
        <v>461</v>
      </c>
      <c r="K25" s="795">
        <v>386</v>
      </c>
      <c r="L25" s="793">
        <v>75</v>
      </c>
      <c r="M25" s="793" t="s">
        <v>447</v>
      </c>
      <c r="N25" s="793">
        <v>127</v>
      </c>
      <c r="O25" s="793">
        <v>21</v>
      </c>
      <c r="P25" s="793">
        <v>21</v>
      </c>
      <c r="Q25" s="793">
        <v>19</v>
      </c>
      <c r="R25" s="793">
        <v>2</v>
      </c>
      <c r="S25" s="793" t="s">
        <v>447</v>
      </c>
      <c r="T25" s="794" t="s">
        <v>447</v>
      </c>
      <c r="U25" s="1"/>
    </row>
    <row r="26" spans="1:21" ht="18" customHeight="1">
      <c r="A26" s="1001"/>
      <c r="B26" s="1001" t="s">
        <v>825</v>
      </c>
      <c r="C26" s="797">
        <v>393</v>
      </c>
      <c r="D26" s="793">
        <v>258</v>
      </c>
      <c r="E26" s="793">
        <v>226</v>
      </c>
      <c r="F26" s="793">
        <v>32</v>
      </c>
      <c r="G26" s="793">
        <v>1</v>
      </c>
      <c r="H26" s="793">
        <v>132</v>
      </c>
      <c r="I26" s="793">
        <v>930</v>
      </c>
      <c r="J26" s="794">
        <v>792</v>
      </c>
      <c r="K26" s="795">
        <v>661</v>
      </c>
      <c r="L26" s="793">
        <v>131</v>
      </c>
      <c r="M26" s="793">
        <v>2</v>
      </c>
      <c r="N26" s="793">
        <v>132</v>
      </c>
      <c r="O26" s="793">
        <v>36</v>
      </c>
      <c r="P26" s="793">
        <v>36</v>
      </c>
      <c r="Q26" s="793">
        <v>35</v>
      </c>
      <c r="R26" s="793">
        <v>1</v>
      </c>
      <c r="S26" s="793" t="s">
        <v>447</v>
      </c>
      <c r="T26" s="794" t="s">
        <v>447</v>
      </c>
      <c r="U26" s="1"/>
    </row>
    <row r="27" spans="1:21" ht="18" customHeight="1">
      <c r="A27" s="1001"/>
      <c r="B27" s="1001" t="s">
        <v>824</v>
      </c>
      <c r="C27" s="793">
        <v>453</v>
      </c>
      <c r="D27" s="793">
        <v>302</v>
      </c>
      <c r="E27" s="793">
        <v>282</v>
      </c>
      <c r="F27" s="793">
        <v>20</v>
      </c>
      <c r="G27" s="793" t="s">
        <v>447</v>
      </c>
      <c r="H27" s="793">
        <v>150</v>
      </c>
      <c r="I27" s="793">
        <v>1081</v>
      </c>
      <c r="J27" s="794">
        <v>929</v>
      </c>
      <c r="K27" s="795">
        <v>847</v>
      </c>
      <c r="L27" s="793">
        <v>82</v>
      </c>
      <c r="M27" s="793" t="s">
        <v>447</v>
      </c>
      <c r="N27" s="793">
        <v>150</v>
      </c>
      <c r="O27" s="793">
        <v>52</v>
      </c>
      <c r="P27" s="793">
        <v>52</v>
      </c>
      <c r="Q27" s="793">
        <v>50</v>
      </c>
      <c r="R27" s="793">
        <v>2</v>
      </c>
      <c r="S27" s="793" t="s">
        <v>447</v>
      </c>
      <c r="T27" s="794" t="s">
        <v>447</v>
      </c>
      <c r="U27" s="1"/>
    </row>
    <row r="28" spans="1:21" ht="18" customHeight="1">
      <c r="A28" s="999"/>
      <c r="B28" s="999" t="s">
        <v>823</v>
      </c>
      <c r="C28" s="793">
        <v>265</v>
      </c>
      <c r="D28" s="793">
        <v>151</v>
      </c>
      <c r="E28" s="793">
        <v>140</v>
      </c>
      <c r="F28" s="793">
        <v>11</v>
      </c>
      <c r="G28" s="793" t="s">
        <v>447</v>
      </c>
      <c r="H28" s="793">
        <v>112</v>
      </c>
      <c r="I28" s="793">
        <v>540</v>
      </c>
      <c r="J28" s="794">
        <v>423</v>
      </c>
      <c r="K28" s="795">
        <v>378</v>
      </c>
      <c r="L28" s="793">
        <v>45</v>
      </c>
      <c r="M28" s="793" t="s">
        <v>447</v>
      </c>
      <c r="N28" s="793">
        <v>112</v>
      </c>
      <c r="O28" s="793">
        <v>12</v>
      </c>
      <c r="P28" s="793">
        <v>12</v>
      </c>
      <c r="Q28" s="793">
        <v>12</v>
      </c>
      <c r="R28" s="793" t="s">
        <v>447</v>
      </c>
      <c r="S28" s="793" t="s">
        <v>447</v>
      </c>
      <c r="T28" s="794" t="s">
        <v>447</v>
      </c>
      <c r="U28" s="1"/>
    </row>
    <row r="29" spans="1:21" ht="18" customHeight="1">
      <c r="A29" s="999"/>
      <c r="B29" s="999" t="s">
        <v>822</v>
      </c>
      <c r="C29" s="793">
        <v>223</v>
      </c>
      <c r="D29" s="793">
        <v>72</v>
      </c>
      <c r="E29" s="793">
        <v>65</v>
      </c>
      <c r="F29" s="793">
        <v>7</v>
      </c>
      <c r="G29" s="793" t="s">
        <v>447</v>
      </c>
      <c r="H29" s="793">
        <v>149</v>
      </c>
      <c r="I29" s="793">
        <v>348</v>
      </c>
      <c r="J29" s="794">
        <v>193</v>
      </c>
      <c r="K29" s="795">
        <v>169</v>
      </c>
      <c r="L29" s="793">
        <v>24</v>
      </c>
      <c r="M29" s="793" t="s">
        <v>447</v>
      </c>
      <c r="N29" s="793">
        <v>149</v>
      </c>
      <c r="O29" s="793">
        <v>11</v>
      </c>
      <c r="P29" s="793">
        <v>11</v>
      </c>
      <c r="Q29" s="793">
        <v>9</v>
      </c>
      <c r="R29" s="793">
        <v>2</v>
      </c>
      <c r="S29" s="793" t="s">
        <v>447</v>
      </c>
      <c r="T29" s="794" t="s">
        <v>447</v>
      </c>
      <c r="U29" s="1"/>
    </row>
    <row r="30" spans="1:21" ht="18" customHeight="1">
      <c r="A30" s="999"/>
      <c r="B30" s="999" t="s">
        <v>821</v>
      </c>
      <c r="C30" s="793">
        <v>320</v>
      </c>
      <c r="D30" s="793">
        <v>118</v>
      </c>
      <c r="E30" s="793">
        <v>103</v>
      </c>
      <c r="F30" s="793">
        <v>15</v>
      </c>
      <c r="G30" s="793" t="s">
        <v>447</v>
      </c>
      <c r="H30" s="793">
        <v>202</v>
      </c>
      <c r="I30" s="793">
        <v>532</v>
      </c>
      <c r="J30" s="794">
        <v>330</v>
      </c>
      <c r="K30" s="795">
        <v>270</v>
      </c>
      <c r="L30" s="793">
        <v>60</v>
      </c>
      <c r="M30" s="793" t="s">
        <v>447</v>
      </c>
      <c r="N30" s="793">
        <v>202</v>
      </c>
      <c r="O30" s="793">
        <v>12</v>
      </c>
      <c r="P30" s="793">
        <v>12</v>
      </c>
      <c r="Q30" s="793">
        <v>10</v>
      </c>
      <c r="R30" s="793">
        <v>2</v>
      </c>
      <c r="S30" s="793" t="s">
        <v>447</v>
      </c>
      <c r="T30" s="794" t="s">
        <v>447</v>
      </c>
      <c r="U30" s="1"/>
    </row>
    <row r="31" spans="1:21" ht="18" customHeight="1">
      <c r="A31" s="1001"/>
      <c r="B31" s="1001" t="s">
        <v>820</v>
      </c>
      <c r="C31" s="793">
        <v>252</v>
      </c>
      <c r="D31" s="793">
        <v>158</v>
      </c>
      <c r="E31" s="793">
        <v>144</v>
      </c>
      <c r="F31" s="793">
        <v>14</v>
      </c>
      <c r="G31" s="793">
        <v>3</v>
      </c>
      <c r="H31" s="793">
        <v>90</v>
      </c>
      <c r="I31" s="793">
        <v>582</v>
      </c>
      <c r="J31" s="794">
        <v>483</v>
      </c>
      <c r="K31" s="795">
        <v>421</v>
      </c>
      <c r="L31" s="793">
        <v>62</v>
      </c>
      <c r="M31" s="793">
        <v>7</v>
      </c>
      <c r="N31" s="793">
        <v>90</v>
      </c>
      <c r="O31" s="793">
        <v>19</v>
      </c>
      <c r="P31" s="793">
        <v>19</v>
      </c>
      <c r="Q31" s="793">
        <v>18</v>
      </c>
      <c r="R31" s="793">
        <v>1</v>
      </c>
      <c r="S31" s="793" t="s">
        <v>447</v>
      </c>
      <c r="T31" s="794" t="s">
        <v>447</v>
      </c>
      <c r="U31" s="1"/>
    </row>
    <row r="32" spans="1:21" ht="18" customHeight="1">
      <c r="A32" s="999"/>
      <c r="B32" s="999" t="s">
        <v>819</v>
      </c>
      <c r="C32" s="793">
        <v>73</v>
      </c>
      <c r="D32" s="793">
        <v>37</v>
      </c>
      <c r="E32" s="793">
        <v>34</v>
      </c>
      <c r="F32" s="793">
        <v>3</v>
      </c>
      <c r="G32" s="793">
        <v>1</v>
      </c>
      <c r="H32" s="793">
        <v>35</v>
      </c>
      <c r="I32" s="793">
        <v>149</v>
      </c>
      <c r="J32" s="794">
        <v>109</v>
      </c>
      <c r="K32" s="795">
        <v>96</v>
      </c>
      <c r="L32" s="793">
        <v>13</v>
      </c>
      <c r="M32" s="793">
        <v>5</v>
      </c>
      <c r="N32" s="793">
        <v>35</v>
      </c>
      <c r="O32" s="793">
        <v>6</v>
      </c>
      <c r="P32" s="793">
        <v>5</v>
      </c>
      <c r="Q32" s="793">
        <v>4</v>
      </c>
      <c r="R32" s="793">
        <v>1</v>
      </c>
      <c r="S32" s="793">
        <v>1</v>
      </c>
      <c r="T32" s="794" t="s">
        <v>447</v>
      </c>
      <c r="U32" s="1"/>
    </row>
    <row r="33" spans="1:20" ht="18" customHeight="1">
      <c r="A33" s="230"/>
      <c r="B33" s="230" t="s">
        <v>818</v>
      </c>
      <c r="C33" s="797">
        <v>166</v>
      </c>
      <c r="D33" s="793">
        <v>93</v>
      </c>
      <c r="E33" s="793">
        <v>80</v>
      </c>
      <c r="F33" s="793">
        <v>13</v>
      </c>
      <c r="G33" s="793">
        <v>2</v>
      </c>
      <c r="H33" s="793">
        <v>70</v>
      </c>
      <c r="I33" s="793">
        <v>349</v>
      </c>
      <c r="J33" s="794">
        <v>268</v>
      </c>
      <c r="K33" s="795">
        <v>218</v>
      </c>
      <c r="L33" s="793">
        <v>50</v>
      </c>
      <c r="M33" s="793">
        <v>8</v>
      </c>
      <c r="N33" s="793">
        <v>70</v>
      </c>
      <c r="O33" s="793">
        <v>9</v>
      </c>
      <c r="P33" s="793">
        <v>9</v>
      </c>
      <c r="Q33" s="793">
        <v>8</v>
      </c>
      <c r="R33" s="793">
        <v>1</v>
      </c>
      <c r="S33" s="793" t="s">
        <v>447</v>
      </c>
      <c r="T33" s="794" t="s">
        <v>447</v>
      </c>
    </row>
    <row r="34" spans="1:20" ht="18" customHeight="1">
      <c r="A34" s="999"/>
      <c r="B34" s="999" t="s">
        <v>817</v>
      </c>
      <c r="C34" s="793">
        <v>179</v>
      </c>
      <c r="D34" s="793">
        <v>95</v>
      </c>
      <c r="E34" s="793">
        <v>84</v>
      </c>
      <c r="F34" s="793">
        <v>11</v>
      </c>
      <c r="G34" s="793" t="s">
        <v>447</v>
      </c>
      <c r="H34" s="793">
        <v>81</v>
      </c>
      <c r="I34" s="793">
        <v>387</v>
      </c>
      <c r="J34" s="794">
        <v>297</v>
      </c>
      <c r="K34" s="795">
        <v>259</v>
      </c>
      <c r="L34" s="793">
        <v>38</v>
      </c>
      <c r="M34" s="793" t="s">
        <v>447</v>
      </c>
      <c r="N34" s="793">
        <v>81</v>
      </c>
      <c r="O34" s="793">
        <v>16</v>
      </c>
      <c r="P34" s="793">
        <v>16</v>
      </c>
      <c r="Q34" s="793">
        <v>15</v>
      </c>
      <c r="R34" s="793">
        <v>1</v>
      </c>
      <c r="S34" s="793" t="s">
        <v>447</v>
      </c>
      <c r="T34" s="794" t="s">
        <v>447</v>
      </c>
    </row>
    <row r="35" spans="1:20" ht="18" customHeight="1">
      <c r="A35" s="1001"/>
      <c r="B35" s="1001" t="s">
        <v>816</v>
      </c>
      <c r="C35" s="797">
        <v>178</v>
      </c>
      <c r="D35" s="793">
        <v>85</v>
      </c>
      <c r="E35" s="793">
        <v>77</v>
      </c>
      <c r="F35" s="793">
        <v>8</v>
      </c>
      <c r="G35" s="793">
        <v>2</v>
      </c>
      <c r="H35" s="793">
        <v>88</v>
      </c>
      <c r="I35" s="793">
        <v>340</v>
      </c>
      <c r="J35" s="794">
        <v>236</v>
      </c>
      <c r="K35" s="795">
        <v>202</v>
      </c>
      <c r="L35" s="793">
        <v>34</v>
      </c>
      <c r="M35" s="793">
        <v>4</v>
      </c>
      <c r="N35" s="793">
        <v>88</v>
      </c>
      <c r="O35" s="793">
        <v>6</v>
      </c>
      <c r="P35" s="793">
        <v>6</v>
      </c>
      <c r="Q35" s="793">
        <v>5</v>
      </c>
      <c r="R35" s="793">
        <v>1</v>
      </c>
      <c r="S35" s="793" t="s">
        <v>447</v>
      </c>
      <c r="T35" s="794" t="s">
        <v>447</v>
      </c>
    </row>
    <row r="36" spans="1:20" ht="18" customHeight="1">
      <c r="A36" s="999"/>
      <c r="B36" s="999" t="s">
        <v>815</v>
      </c>
      <c r="C36" s="794">
        <v>212</v>
      </c>
      <c r="D36" s="793">
        <v>137</v>
      </c>
      <c r="E36" s="793">
        <v>123</v>
      </c>
      <c r="F36" s="793">
        <v>14</v>
      </c>
      <c r="G36" s="793" t="s">
        <v>447</v>
      </c>
      <c r="H36" s="793">
        <v>74</v>
      </c>
      <c r="I36" s="793">
        <v>457</v>
      </c>
      <c r="J36" s="794">
        <v>381</v>
      </c>
      <c r="K36" s="795">
        <v>331</v>
      </c>
      <c r="L36" s="793">
        <v>50</v>
      </c>
      <c r="M36" s="793" t="s">
        <v>447</v>
      </c>
      <c r="N36" s="793">
        <v>74</v>
      </c>
      <c r="O36" s="793">
        <v>12</v>
      </c>
      <c r="P36" s="793">
        <v>12</v>
      </c>
      <c r="Q36" s="793">
        <v>10</v>
      </c>
      <c r="R36" s="793">
        <v>2</v>
      </c>
      <c r="S36" s="793" t="s">
        <v>447</v>
      </c>
      <c r="T36" s="794" t="s">
        <v>447</v>
      </c>
    </row>
    <row r="37" spans="1:20" ht="18" customHeight="1">
      <c r="A37" s="999"/>
      <c r="B37" s="999" t="s">
        <v>814</v>
      </c>
      <c r="C37" s="796">
        <v>134</v>
      </c>
      <c r="D37" s="793">
        <v>68</v>
      </c>
      <c r="E37" s="793">
        <v>61</v>
      </c>
      <c r="F37" s="793">
        <v>7</v>
      </c>
      <c r="G37" s="793">
        <v>2</v>
      </c>
      <c r="H37" s="793">
        <v>63</v>
      </c>
      <c r="I37" s="793">
        <v>244</v>
      </c>
      <c r="J37" s="794">
        <v>175</v>
      </c>
      <c r="K37" s="795">
        <v>152</v>
      </c>
      <c r="L37" s="793">
        <v>23</v>
      </c>
      <c r="M37" s="793">
        <v>4</v>
      </c>
      <c r="N37" s="793">
        <v>63</v>
      </c>
      <c r="O37" s="793">
        <v>4</v>
      </c>
      <c r="P37" s="793">
        <v>4</v>
      </c>
      <c r="Q37" s="793">
        <v>3</v>
      </c>
      <c r="R37" s="793">
        <v>1</v>
      </c>
      <c r="S37" s="793" t="s">
        <v>447</v>
      </c>
      <c r="T37" s="794" t="s">
        <v>447</v>
      </c>
    </row>
    <row r="38" spans="1:20" ht="18" customHeight="1">
      <c r="A38" s="230"/>
      <c r="B38" s="230" t="s">
        <v>813</v>
      </c>
      <c r="C38" s="793">
        <v>451</v>
      </c>
      <c r="D38" s="793">
        <v>294</v>
      </c>
      <c r="E38" s="793">
        <v>263</v>
      </c>
      <c r="F38" s="793">
        <v>31</v>
      </c>
      <c r="G38" s="793">
        <v>3</v>
      </c>
      <c r="H38" s="793">
        <v>152</v>
      </c>
      <c r="I38" s="793">
        <v>1052</v>
      </c>
      <c r="J38" s="794">
        <v>882</v>
      </c>
      <c r="K38" s="795">
        <v>760</v>
      </c>
      <c r="L38" s="793">
        <v>122</v>
      </c>
      <c r="M38" s="793">
        <v>9</v>
      </c>
      <c r="N38" s="793">
        <v>152</v>
      </c>
      <c r="O38" s="793">
        <v>28</v>
      </c>
      <c r="P38" s="793">
        <v>28</v>
      </c>
      <c r="Q38" s="793">
        <v>23</v>
      </c>
      <c r="R38" s="793">
        <v>5</v>
      </c>
      <c r="S38" s="793" t="s">
        <v>447</v>
      </c>
      <c r="T38" s="794" t="s">
        <v>447</v>
      </c>
    </row>
    <row r="39" spans="1:20" ht="18" customHeight="1">
      <c r="A39" s="999"/>
      <c r="B39" s="999" t="s">
        <v>812</v>
      </c>
      <c r="C39" s="793">
        <v>538</v>
      </c>
      <c r="D39" s="793">
        <v>171</v>
      </c>
      <c r="E39" s="793">
        <v>134</v>
      </c>
      <c r="F39" s="793">
        <v>37</v>
      </c>
      <c r="G39" s="793">
        <v>1</v>
      </c>
      <c r="H39" s="793">
        <v>365</v>
      </c>
      <c r="I39" s="793">
        <v>905</v>
      </c>
      <c r="J39" s="794">
        <v>534</v>
      </c>
      <c r="K39" s="795">
        <v>386</v>
      </c>
      <c r="L39" s="793">
        <v>148</v>
      </c>
      <c r="M39" s="793">
        <v>4</v>
      </c>
      <c r="N39" s="793">
        <v>365</v>
      </c>
      <c r="O39" s="793">
        <v>22</v>
      </c>
      <c r="P39" s="793">
        <v>22</v>
      </c>
      <c r="Q39" s="793">
        <v>18</v>
      </c>
      <c r="R39" s="793">
        <v>4</v>
      </c>
      <c r="S39" s="793" t="s">
        <v>447</v>
      </c>
      <c r="T39" s="794" t="s">
        <v>447</v>
      </c>
    </row>
    <row r="40" spans="1:20" ht="18" customHeight="1">
      <c r="A40" s="230"/>
      <c r="B40" s="230" t="s">
        <v>811</v>
      </c>
      <c r="C40" s="793">
        <v>353</v>
      </c>
      <c r="D40" s="793">
        <v>171</v>
      </c>
      <c r="E40" s="793">
        <v>161</v>
      </c>
      <c r="F40" s="793">
        <v>10</v>
      </c>
      <c r="G40" s="793">
        <v>3</v>
      </c>
      <c r="H40" s="793">
        <v>176</v>
      </c>
      <c r="I40" s="793">
        <v>679</v>
      </c>
      <c r="J40" s="794">
        <v>482</v>
      </c>
      <c r="K40" s="795">
        <v>450</v>
      </c>
      <c r="L40" s="793">
        <v>32</v>
      </c>
      <c r="M40" s="793">
        <v>6</v>
      </c>
      <c r="N40" s="793">
        <v>176</v>
      </c>
      <c r="O40" s="793">
        <v>30</v>
      </c>
      <c r="P40" s="793">
        <v>30</v>
      </c>
      <c r="Q40" s="793">
        <v>28</v>
      </c>
      <c r="R40" s="793">
        <v>2</v>
      </c>
      <c r="S40" s="793" t="s">
        <v>447</v>
      </c>
      <c r="T40" s="794" t="s">
        <v>447</v>
      </c>
    </row>
    <row r="41" spans="1:20" ht="18" customHeight="1">
      <c r="A41" s="999"/>
      <c r="B41" s="999" t="s">
        <v>810</v>
      </c>
      <c r="C41" s="793">
        <v>336</v>
      </c>
      <c r="D41" s="793">
        <v>185</v>
      </c>
      <c r="E41" s="793">
        <v>160</v>
      </c>
      <c r="F41" s="793">
        <v>25</v>
      </c>
      <c r="G41" s="793">
        <v>4</v>
      </c>
      <c r="H41" s="793">
        <v>143</v>
      </c>
      <c r="I41" s="793">
        <v>685</v>
      </c>
      <c r="J41" s="794">
        <v>518</v>
      </c>
      <c r="K41" s="795">
        <v>420</v>
      </c>
      <c r="L41" s="793">
        <v>98</v>
      </c>
      <c r="M41" s="793">
        <v>14</v>
      </c>
      <c r="N41" s="793">
        <v>143</v>
      </c>
      <c r="O41" s="793">
        <v>21</v>
      </c>
      <c r="P41" s="793">
        <v>20</v>
      </c>
      <c r="Q41" s="793">
        <v>16</v>
      </c>
      <c r="R41" s="793">
        <v>4</v>
      </c>
      <c r="S41" s="793">
        <v>1</v>
      </c>
      <c r="T41" s="794" t="s">
        <v>447</v>
      </c>
    </row>
    <row r="42" spans="1:20" ht="18" customHeight="1">
      <c r="A42" s="230"/>
      <c r="B42" s="230" t="s">
        <v>809</v>
      </c>
      <c r="C42" s="793">
        <v>321</v>
      </c>
      <c r="D42" s="793">
        <v>182</v>
      </c>
      <c r="E42" s="793">
        <v>157</v>
      </c>
      <c r="F42" s="793">
        <v>25</v>
      </c>
      <c r="G42" s="793">
        <v>5</v>
      </c>
      <c r="H42" s="793">
        <v>129</v>
      </c>
      <c r="I42" s="793">
        <v>693</v>
      </c>
      <c r="J42" s="794">
        <v>539</v>
      </c>
      <c r="K42" s="795">
        <v>442</v>
      </c>
      <c r="L42" s="793">
        <v>97</v>
      </c>
      <c r="M42" s="793">
        <v>10</v>
      </c>
      <c r="N42" s="793">
        <v>129</v>
      </c>
      <c r="O42" s="793">
        <v>19</v>
      </c>
      <c r="P42" s="793">
        <v>19</v>
      </c>
      <c r="Q42" s="793">
        <v>17</v>
      </c>
      <c r="R42" s="793">
        <v>2</v>
      </c>
      <c r="S42" s="793" t="s">
        <v>447</v>
      </c>
      <c r="T42" s="794" t="s">
        <v>447</v>
      </c>
    </row>
    <row r="43" spans="1:20" ht="18" customHeight="1">
      <c r="A43" s="1001"/>
      <c r="B43" s="1001" t="s">
        <v>808</v>
      </c>
      <c r="C43" s="797">
        <v>379</v>
      </c>
      <c r="D43" s="797">
        <v>198</v>
      </c>
      <c r="E43" s="797">
        <v>165</v>
      </c>
      <c r="F43" s="797">
        <v>33</v>
      </c>
      <c r="G43" s="797">
        <v>5</v>
      </c>
      <c r="H43" s="797">
        <v>176</v>
      </c>
      <c r="I43" s="797">
        <v>769</v>
      </c>
      <c r="J43" s="794">
        <v>583</v>
      </c>
      <c r="K43" s="997">
        <v>459</v>
      </c>
      <c r="L43" s="797">
        <v>124</v>
      </c>
      <c r="M43" s="797">
        <v>10</v>
      </c>
      <c r="N43" s="797">
        <v>176</v>
      </c>
      <c r="O43" s="797">
        <v>18</v>
      </c>
      <c r="P43" s="797">
        <v>18</v>
      </c>
      <c r="Q43" s="797">
        <v>15</v>
      </c>
      <c r="R43" s="797">
        <v>3</v>
      </c>
      <c r="S43" s="797" t="s">
        <v>447</v>
      </c>
      <c r="T43" s="800" t="s">
        <v>447</v>
      </c>
    </row>
    <row r="44" spans="1:20" ht="18" customHeight="1">
      <c r="A44" s="1001"/>
      <c r="B44" s="1001" t="s">
        <v>807</v>
      </c>
      <c r="C44" s="797">
        <v>446</v>
      </c>
      <c r="D44" s="797">
        <v>274</v>
      </c>
      <c r="E44" s="797">
        <v>233</v>
      </c>
      <c r="F44" s="797">
        <v>41</v>
      </c>
      <c r="G44" s="797">
        <v>3</v>
      </c>
      <c r="H44" s="797">
        <v>167</v>
      </c>
      <c r="I44" s="797">
        <v>973</v>
      </c>
      <c r="J44" s="800">
        <v>792</v>
      </c>
      <c r="K44" s="997">
        <v>614</v>
      </c>
      <c r="L44" s="797">
        <v>178</v>
      </c>
      <c r="M44" s="797">
        <v>10</v>
      </c>
      <c r="N44" s="797">
        <v>167</v>
      </c>
      <c r="O44" s="797">
        <v>23</v>
      </c>
      <c r="P44" s="797">
        <v>23</v>
      </c>
      <c r="Q44" s="797">
        <v>19</v>
      </c>
      <c r="R44" s="797">
        <v>4</v>
      </c>
      <c r="S44" s="797" t="s">
        <v>447</v>
      </c>
      <c r="T44" s="800" t="s">
        <v>447</v>
      </c>
    </row>
    <row r="45" spans="1:20" ht="18" customHeight="1">
      <c r="A45" s="999"/>
      <c r="B45" s="999" t="s">
        <v>806</v>
      </c>
      <c r="C45" s="797">
        <v>738</v>
      </c>
      <c r="D45" s="793">
        <v>381</v>
      </c>
      <c r="E45" s="793">
        <v>348</v>
      </c>
      <c r="F45" s="793">
        <v>33</v>
      </c>
      <c r="G45" s="793">
        <v>6</v>
      </c>
      <c r="H45" s="793">
        <v>346</v>
      </c>
      <c r="I45" s="793">
        <v>1450</v>
      </c>
      <c r="J45" s="794">
        <v>1072</v>
      </c>
      <c r="K45" s="795">
        <v>954</v>
      </c>
      <c r="L45" s="793">
        <v>118</v>
      </c>
      <c r="M45" s="793">
        <v>19</v>
      </c>
      <c r="N45" s="793">
        <v>346</v>
      </c>
      <c r="O45" s="793">
        <v>43</v>
      </c>
      <c r="P45" s="793">
        <v>43</v>
      </c>
      <c r="Q45" s="793">
        <v>39</v>
      </c>
      <c r="R45" s="793">
        <v>4</v>
      </c>
      <c r="S45" s="793" t="s">
        <v>447</v>
      </c>
      <c r="T45" s="794" t="s">
        <v>447</v>
      </c>
    </row>
    <row r="46" spans="1:20" ht="18" customHeight="1">
      <c r="A46" s="999"/>
      <c r="B46" s="999" t="s">
        <v>805</v>
      </c>
      <c r="C46" s="793">
        <v>235</v>
      </c>
      <c r="D46" s="793">
        <v>119</v>
      </c>
      <c r="E46" s="793">
        <v>110</v>
      </c>
      <c r="F46" s="793">
        <v>9</v>
      </c>
      <c r="G46" s="793" t="s">
        <v>447</v>
      </c>
      <c r="H46" s="793">
        <v>115</v>
      </c>
      <c r="I46" s="793">
        <v>448</v>
      </c>
      <c r="J46" s="794">
        <v>329</v>
      </c>
      <c r="K46" s="795">
        <v>298</v>
      </c>
      <c r="L46" s="793">
        <v>31</v>
      </c>
      <c r="M46" s="793" t="s">
        <v>447</v>
      </c>
      <c r="N46" s="793">
        <v>115</v>
      </c>
      <c r="O46" s="793">
        <v>16</v>
      </c>
      <c r="P46" s="793">
        <v>16</v>
      </c>
      <c r="Q46" s="793">
        <v>14</v>
      </c>
      <c r="R46" s="793">
        <v>2</v>
      </c>
      <c r="S46" s="793" t="s">
        <v>447</v>
      </c>
      <c r="T46" s="794" t="s">
        <v>447</v>
      </c>
    </row>
    <row r="47" spans="1:20" ht="18" customHeight="1">
      <c r="A47" s="230"/>
      <c r="B47" s="230" t="s">
        <v>804</v>
      </c>
      <c r="C47" s="793">
        <v>365</v>
      </c>
      <c r="D47" s="793">
        <v>156</v>
      </c>
      <c r="E47" s="793">
        <v>143</v>
      </c>
      <c r="F47" s="793">
        <v>13</v>
      </c>
      <c r="G47" s="793">
        <v>4</v>
      </c>
      <c r="H47" s="793">
        <v>204</v>
      </c>
      <c r="I47" s="793">
        <v>649</v>
      </c>
      <c r="J47" s="794">
        <v>435</v>
      </c>
      <c r="K47" s="795">
        <v>388</v>
      </c>
      <c r="L47" s="793">
        <v>47</v>
      </c>
      <c r="M47" s="793">
        <v>8</v>
      </c>
      <c r="N47" s="793">
        <v>204</v>
      </c>
      <c r="O47" s="793">
        <v>13</v>
      </c>
      <c r="P47" s="793">
        <v>13</v>
      </c>
      <c r="Q47" s="793">
        <v>13</v>
      </c>
      <c r="R47" s="793" t="s">
        <v>447</v>
      </c>
      <c r="S47" s="793" t="s">
        <v>447</v>
      </c>
      <c r="T47" s="794" t="s">
        <v>447</v>
      </c>
    </row>
    <row r="48" spans="1:20" ht="18" customHeight="1">
      <c r="A48" s="1001"/>
      <c r="B48" s="1001" t="s">
        <v>803</v>
      </c>
      <c r="C48" s="793" t="s">
        <v>447</v>
      </c>
      <c r="D48" s="793" t="s">
        <v>447</v>
      </c>
      <c r="E48" s="793" t="s">
        <v>447</v>
      </c>
      <c r="F48" s="793" t="s">
        <v>447</v>
      </c>
      <c r="G48" s="793" t="s">
        <v>447</v>
      </c>
      <c r="H48" s="793" t="s">
        <v>447</v>
      </c>
      <c r="I48" s="793" t="s">
        <v>447</v>
      </c>
      <c r="J48" s="794" t="s">
        <v>447</v>
      </c>
      <c r="K48" s="795" t="s">
        <v>447</v>
      </c>
      <c r="L48" s="793" t="s">
        <v>447</v>
      </c>
      <c r="M48" s="793" t="s">
        <v>447</v>
      </c>
      <c r="N48" s="793" t="s">
        <v>447</v>
      </c>
      <c r="O48" s="793" t="s">
        <v>447</v>
      </c>
      <c r="P48" s="793" t="s">
        <v>447</v>
      </c>
      <c r="Q48" s="793" t="s">
        <v>447</v>
      </c>
      <c r="R48" s="793" t="s">
        <v>447</v>
      </c>
      <c r="S48" s="793" t="s">
        <v>447</v>
      </c>
      <c r="T48" s="794" t="s">
        <v>447</v>
      </c>
    </row>
    <row r="49" spans="1:21" ht="18" customHeight="1">
      <c r="A49" s="999"/>
      <c r="B49" s="999" t="s">
        <v>802</v>
      </c>
      <c r="C49" s="793">
        <v>425</v>
      </c>
      <c r="D49" s="793">
        <v>227</v>
      </c>
      <c r="E49" s="793">
        <v>197</v>
      </c>
      <c r="F49" s="793">
        <v>30</v>
      </c>
      <c r="G49" s="793">
        <v>3</v>
      </c>
      <c r="H49" s="793">
        <v>192</v>
      </c>
      <c r="I49" s="793">
        <v>830</v>
      </c>
      <c r="J49" s="794">
        <v>622</v>
      </c>
      <c r="K49" s="795">
        <v>520</v>
      </c>
      <c r="L49" s="793">
        <v>102</v>
      </c>
      <c r="M49" s="793">
        <v>6</v>
      </c>
      <c r="N49" s="793">
        <v>192</v>
      </c>
      <c r="O49" s="793">
        <v>18</v>
      </c>
      <c r="P49" s="793">
        <v>18</v>
      </c>
      <c r="Q49" s="793">
        <v>16</v>
      </c>
      <c r="R49" s="793">
        <v>2</v>
      </c>
      <c r="S49" s="793" t="s">
        <v>447</v>
      </c>
      <c r="T49" s="794" t="s">
        <v>447</v>
      </c>
      <c r="U49" s="1"/>
    </row>
    <row r="50" spans="1:21" ht="18" customHeight="1" thickBot="1">
      <c r="A50" s="1002"/>
      <c r="B50" s="1002" t="s">
        <v>801</v>
      </c>
      <c r="C50" s="801">
        <v>281</v>
      </c>
      <c r="D50" s="801">
        <v>167</v>
      </c>
      <c r="E50" s="801">
        <v>152</v>
      </c>
      <c r="F50" s="801">
        <v>15</v>
      </c>
      <c r="G50" s="801" t="s">
        <v>447</v>
      </c>
      <c r="H50" s="801">
        <v>107</v>
      </c>
      <c r="I50" s="801">
        <v>615</v>
      </c>
      <c r="J50" s="802">
        <v>486</v>
      </c>
      <c r="K50" s="998">
        <v>419</v>
      </c>
      <c r="L50" s="801">
        <v>67</v>
      </c>
      <c r="M50" s="801" t="s">
        <v>447</v>
      </c>
      <c r="N50" s="801">
        <v>107</v>
      </c>
      <c r="O50" s="801">
        <v>22</v>
      </c>
      <c r="P50" s="801">
        <v>22</v>
      </c>
      <c r="Q50" s="801">
        <v>20</v>
      </c>
      <c r="R50" s="801">
        <v>2</v>
      </c>
      <c r="S50" s="801" t="s">
        <v>447</v>
      </c>
      <c r="T50" s="802" t="s">
        <v>447</v>
      </c>
      <c r="U50" s="1"/>
    </row>
    <row r="51" spans="1:21" s="186" customFormat="1">
      <c r="A51" s="196"/>
      <c r="B51" s="166"/>
      <c r="T51" s="160"/>
    </row>
    <row r="52" spans="1:21" s="186" customFormat="1">
      <c r="A52" s="196"/>
      <c r="B52" s="166"/>
      <c r="T52" s="160"/>
    </row>
    <row r="53" spans="1:21" s="186" customFormat="1">
      <c r="A53" s="196"/>
      <c r="B53" s="1833"/>
      <c r="C53" s="1833"/>
      <c r="D53" s="1833"/>
      <c r="E53" s="1833"/>
      <c r="T53" s="160"/>
    </row>
    <row r="54" spans="1:21">
      <c r="B54" s="190"/>
      <c r="C54" s="138"/>
      <c r="D54" s="138"/>
      <c r="E54" s="138"/>
      <c r="F54" s="138"/>
      <c r="G54" s="138"/>
      <c r="H54" s="138"/>
      <c r="I54" s="138"/>
      <c r="J54" s="138"/>
      <c r="K54" s="138"/>
      <c r="L54" s="138"/>
      <c r="M54" s="138"/>
      <c r="N54" s="138"/>
      <c r="O54" s="138"/>
      <c r="P54" s="138"/>
      <c r="Q54" s="138"/>
      <c r="R54" s="138"/>
      <c r="S54" s="138"/>
      <c r="T54" s="138"/>
      <c r="U54" s="1"/>
    </row>
    <row r="55" spans="1:21" ht="22.5" customHeight="1">
      <c r="A55" s="1832" t="s">
        <v>2189</v>
      </c>
      <c r="B55" s="1832"/>
      <c r="C55" s="1832"/>
      <c r="D55" s="1832"/>
      <c r="E55" s="1832"/>
      <c r="F55" s="1832"/>
      <c r="G55" s="1832"/>
      <c r="H55" s="1832"/>
      <c r="I55" s="1832"/>
      <c r="J55" s="1832"/>
      <c r="K55" s="1847" t="s">
        <v>2190</v>
      </c>
      <c r="L55" s="1847"/>
      <c r="M55" s="1847"/>
      <c r="N55" s="1847"/>
      <c r="O55" s="1847"/>
      <c r="P55" s="1847"/>
      <c r="Q55" s="1847"/>
      <c r="R55" s="1847"/>
      <c r="S55" s="1847"/>
      <c r="T55" s="1847"/>
      <c r="U55" s="1"/>
    </row>
    <row r="56" spans="1:21" ht="14.25" thickBot="1">
      <c r="B56" s="190"/>
      <c r="C56" s="138"/>
      <c r="D56" s="138"/>
      <c r="E56" s="138"/>
      <c r="F56" s="138"/>
      <c r="G56" s="138"/>
      <c r="H56" s="138"/>
      <c r="I56" s="138"/>
      <c r="J56" s="139"/>
      <c r="K56" s="138"/>
      <c r="L56" s="138"/>
      <c r="M56" s="138"/>
      <c r="N56" s="138"/>
      <c r="O56" s="138"/>
      <c r="P56" s="138"/>
      <c r="Q56" s="138"/>
      <c r="R56" s="138"/>
      <c r="S56" s="138"/>
      <c r="T56" s="138"/>
      <c r="U56" s="1"/>
    </row>
    <row r="57" spans="1:21" ht="15.75" customHeight="1">
      <c r="A57" s="1765"/>
      <c r="B57" s="1765" t="s">
        <v>454</v>
      </c>
      <c r="C57" s="1730" t="s">
        <v>1275</v>
      </c>
      <c r="D57" s="1676"/>
      <c r="E57" s="1676"/>
      <c r="F57" s="1676"/>
      <c r="G57" s="1676"/>
      <c r="H57" s="1676"/>
      <c r="I57" s="803"/>
      <c r="J57" s="804" t="s">
        <v>1276</v>
      </c>
      <c r="K57" s="717" t="s">
        <v>1277</v>
      </c>
      <c r="L57" s="717"/>
      <c r="M57" s="717"/>
      <c r="N57" s="788"/>
      <c r="O57" s="1730" t="s">
        <v>688</v>
      </c>
      <c r="P57" s="1676"/>
      <c r="Q57" s="1676"/>
      <c r="R57" s="1676"/>
      <c r="S57" s="1676"/>
      <c r="T57" s="1676"/>
      <c r="U57" s="1"/>
    </row>
    <row r="58" spans="1:21" ht="15.75" customHeight="1">
      <c r="A58" s="1831"/>
      <c r="B58" s="1831"/>
      <c r="C58" s="1775" t="s">
        <v>652</v>
      </c>
      <c r="D58" s="1779" t="s">
        <v>687</v>
      </c>
      <c r="E58" s="1836"/>
      <c r="F58" s="1837"/>
      <c r="G58" s="1831" t="s">
        <v>1278</v>
      </c>
      <c r="H58" s="1839" t="s">
        <v>1271</v>
      </c>
      <c r="I58" s="1775" t="s">
        <v>652</v>
      </c>
      <c r="J58" s="789"/>
      <c r="K58" s="1849" t="s">
        <v>687</v>
      </c>
      <c r="L58" s="1850"/>
      <c r="M58" s="1831" t="s">
        <v>1278</v>
      </c>
      <c r="N58" s="1839" t="s">
        <v>1271</v>
      </c>
      <c r="O58" s="1775" t="s">
        <v>1272</v>
      </c>
      <c r="P58" s="1779" t="s">
        <v>687</v>
      </c>
      <c r="Q58" s="1836"/>
      <c r="R58" s="1837"/>
      <c r="S58" s="1831" t="s">
        <v>1278</v>
      </c>
      <c r="T58" s="1839" t="s">
        <v>1271</v>
      </c>
      <c r="U58" s="1"/>
    </row>
    <row r="59" spans="1:21" ht="15.75" customHeight="1">
      <c r="A59" s="1831"/>
      <c r="B59" s="1831"/>
      <c r="C59" s="1838"/>
      <c r="D59" s="1834" t="s">
        <v>643</v>
      </c>
      <c r="E59" s="1775" t="s">
        <v>1273</v>
      </c>
      <c r="F59" s="1775" t="s">
        <v>1274</v>
      </c>
      <c r="G59" s="1831"/>
      <c r="H59" s="1846"/>
      <c r="I59" s="1838"/>
      <c r="J59" s="1844" t="s">
        <v>643</v>
      </c>
      <c r="K59" s="1848" t="s">
        <v>1273</v>
      </c>
      <c r="L59" s="1775" t="s">
        <v>1274</v>
      </c>
      <c r="M59" s="1831"/>
      <c r="N59" s="1846"/>
      <c r="O59" s="1838"/>
      <c r="P59" s="1834" t="s">
        <v>686</v>
      </c>
      <c r="Q59" s="1775" t="s">
        <v>1273</v>
      </c>
      <c r="R59" s="1775" t="s">
        <v>1274</v>
      </c>
      <c r="S59" s="1831"/>
      <c r="T59" s="1846"/>
      <c r="U59" s="1"/>
    </row>
    <row r="60" spans="1:21" ht="15.75" customHeight="1">
      <c r="A60" s="1766"/>
      <c r="B60" s="1766"/>
      <c r="C60" s="1776"/>
      <c r="D60" s="1835"/>
      <c r="E60" s="1776"/>
      <c r="F60" s="1776"/>
      <c r="G60" s="1766"/>
      <c r="H60" s="1817"/>
      <c r="I60" s="1776"/>
      <c r="J60" s="1845"/>
      <c r="K60" s="1726"/>
      <c r="L60" s="1776"/>
      <c r="M60" s="1766"/>
      <c r="N60" s="1817"/>
      <c r="O60" s="1776"/>
      <c r="P60" s="1835"/>
      <c r="Q60" s="1776"/>
      <c r="R60" s="1776"/>
      <c r="S60" s="1766"/>
      <c r="T60" s="1817"/>
      <c r="U60" s="137"/>
    </row>
    <row r="61" spans="1:21" ht="18" customHeight="1">
      <c r="A61" s="700"/>
      <c r="B61" s="700" t="s">
        <v>266</v>
      </c>
      <c r="C61" s="792">
        <v>20294</v>
      </c>
      <c r="D61" s="792">
        <v>20183</v>
      </c>
      <c r="E61" s="792">
        <v>16421</v>
      </c>
      <c r="F61" s="792">
        <v>3762</v>
      </c>
      <c r="G61" s="792">
        <v>93</v>
      </c>
      <c r="H61" s="792">
        <v>18</v>
      </c>
      <c r="I61" s="792">
        <v>40705</v>
      </c>
      <c r="J61" s="995">
        <v>29514</v>
      </c>
      <c r="K61" s="996">
        <v>21598</v>
      </c>
      <c r="L61" s="792">
        <v>7916</v>
      </c>
      <c r="M61" s="792">
        <v>210</v>
      </c>
      <c r="N61" s="792">
        <v>10981</v>
      </c>
      <c r="O61" s="792">
        <v>21318</v>
      </c>
      <c r="P61" s="792">
        <v>10267</v>
      </c>
      <c r="Q61" s="792">
        <v>9682</v>
      </c>
      <c r="R61" s="792">
        <v>585</v>
      </c>
      <c r="S61" s="792">
        <v>70</v>
      </c>
      <c r="T61" s="805">
        <v>10981</v>
      </c>
      <c r="U61" s="2"/>
    </row>
    <row r="62" spans="1:21" ht="18" customHeight="1">
      <c r="A62" s="999"/>
      <c r="B62" s="999" t="s">
        <v>842</v>
      </c>
      <c r="C62" s="793">
        <v>34</v>
      </c>
      <c r="D62" s="793">
        <v>34</v>
      </c>
      <c r="E62" s="793">
        <v>31</v>
      </c>
      <c r="F62" s="793">
        <v>3</v>
      </c>
      <c r="G62" s="793" t="s">
        <v>447</v>
      </c>
      <c r="H62" s="793" t="s">
        <v>447</v>
      </c>
      <c r="I62" s="793">
        <v>48</v>
      </c>
      <c r="J62" s="794">
        <v>28</v>
      </c>
      <c r="K62" s="795">
        <v>23</v>
      </c>
      <c r="L62" s="793">
        <v>5</v>
      </c>
      <c r="M62" s="793">
        <v>2</v>
      </c>
      <c r="N62" s="793">
        <v>18</v>
      </c>
      <c r="O62" s="793">
        <v>32</v>
      </c>
      <c r="P62" s="793">
        <v>14</v>
      </c>
      <c r="Q62" s="793">
        <v>13</v>
      </c>
      <c r="R62" s="793">
        <v>1</v>
      </c>
      <c r="S62" s="793" t="s">
        <v>447</v>
      </c>
      <c r="T62" s="794">
        <v>18</v>
      </c>
      <c r="U62" s="2"/>
    </row>
    <row r="63" spans="1:21" ht="18" customHeight="1">
      <c r="A63" s="1000"/>
      <c r="B63" s="1000" t="s">
        <v>841</v>
      </c>
      <c r="C63" s="793">
        <v>109</v>
      </c>
      <c r="D63" s="793">
        <v>106</v>
      </c>
      <c r="E63" s="793">
        <v>101</v>
      </c>
      <c r="F63" s="793">
        <v>5</v>
      </c>
      <c r="G63" s="793">
        <v>3</v>
      </c>
      <c r="H63" s="793" t="s">
        <v>447</v>
      </c>
      <c r="I63" s="793">
        <v>103</v>
      </c>
      <c r="J63" s="794">
        <v>54</v>
      </c>
      <c r="K63" s="795">
        <v>50</v>
      </c>
      <c r="L63" s="793">
        <v>4</v>
      </c>
      <c r="M63" s="793" t="s">
        <v>447</v>
      </c>
      <c r="N63" s="793">
        <v>49</v>
      </c>
      <c r="O63" s="793">
        <v>71</v>
      </c>
      <c r="P63" s="793">
        <v>22</v>
      </c>
      <c r="Q63" s="793">
        <v>21</v>
      </c>
      <c r="R63" s="793">
        <v>1</v>
      </c>
      <c r="S63" s="793" t="s">
        <v>447</v>
      </c>
      <c r="T63" s="794">
        <v>49</v>
      </c>
      <c r="U63" s="2"/>
    </row>
    <row r="64" spans="1:21" ht="18" customHeight="1">
      <c r="A64" s="999"/>
      <c r="B64" s="999" t="s">
        <v>840</v>
      </c>
      <c r="C64" s="793">
        <v>81</v>
      </c>
      <c r="D64" s="793">
        <v>81</v>
      </c>
      <c r="E64" s="793">
        <v>77</v>
      </c>
      <c r="F64" s="793">
        <v>4</v>
      </c>
      <c r="G64" s="793" t="s">
        <v>447</v>
      </c>
      <c r="H64" s="793" t="s">
        <v>447</v>
      </c>
      <c r="I64" s="793">
        <v>104</v>
      </c>
      <c r="J64" s="794">
        <v>60</v>
      </c>
      <c r="K64" s="795">
        <v>53</v>
      </c>
      <c r="L64" s="793">
        <v>7</v>
      </c>
      <c r="M64" s="793">
        <v>1</v>
      </c>
      <c r="N64" s="793">
        <v>43</v>
      </c>
      <c r="O64" s="793">
        <v>71</v>
      </c>
      <c r="P64" s="793">
        <v>28</v>
      </c>
      <c r="Q64" s="793">
        <v>25</v>
      </c>
      <c r="R64" s="793">
        <v>3</v>
      </c>
      <c r="S64" s="793" t="s">
        <v>447</v>
      </c>
      <c r="T64" s="794">
        <v>43</v>
      </c>
      <c r="U64" s="2"/>
    </row>
    <row r="65" spans="1:21" ht="18" customHeight="1">
      <c r="A65" s="230"/>
      <c r="B65" s="230" t="s">
        <v>839</v>
      </c>
      <c r="C65" s="793">
        <v>18</v>
      </c>
      <c r="D65" s="793">
        <v>18</v>
      </c>
      <c r="E65" s="793">
        <v>15</v>
      </c>
      <c r="F65" s="793">
        <v>3</v>
      </c>
      <c r="G65" s="793" t="s">
        <v>447</v>
      </c>
      <c r="H65" s="793" t="s">
        <v>447</v>
      </c>
      <c r="I65" s="793">
        <v>72</v>
      </c>
      <c r="J65" s="794">
        <v>35</v>
      </c>
      <c r="K65" s="795">
        <v>26</v>
      </c>
      <c r="L65" s="793">
        <v>9</v>
      </c>
      <c r="M65" s="793" t="s">
        <v>447</v>
      </c>
      <c r="N65" s="793">
        <v>37</v>
      </c>
      <c r="O65" s="793">
        <v>50</v>
      </c>
      <c r="P65" s="793">
        <v>13</v>
      </c>
      <c r="Q65" s="793">
        <v>13</v>
      </c>
      <c r="R65" s="793" t="s">
        <v>447</v>
      </c>
      <c r="S65" s="793" t="s">
        <v>447</v>
      </c>
      <c r="T65" s="794">
        <v>37</v>
      </c>
      <c r="U65" s="2"/>
    </row>
    <row r="66" spans="1:21" ht="18" customHeight="1">
      <c r="A66" s="999"/>
      <c r="B66" s="999" t="s">
        <v>838</v>
      </c>
      <c r="C66" s="793">
        <v>60</v>
      </c>
      <c r="D66" s="793">
        <v>60</v>
      </c>
      <c r="E66" s="793">
        <v>52</v>
      </c>
      <c r="F66" s="793">
        <v>8</v>
      </c>
      <c r="G66" s="793" t="s">
        <v>447</v>
      </c>
      <c r="H66" s="793" t="s">
        <v>447</v>
      </c>
      <c r="I66" s="793">
        <v>148</v>
      </c>
      <c r="J66" s="794">
        <v>84</v>
      </c>
      <c r="K66" s="795">
        <v>65</v>
      </c>
      <c r="L66" s="793">
        <v>19</v>
      </c>
      <c r="M66" s="793" t="s">
        <v>447</v>
      </c>
      <c r="N66" s="793">
        <v>64</v>
      </c>
      <c r="O66" s="793">
        <v>101</v>
      </c>
      <c r="P66" s="793">
        <v>37</v>
      </c>
      <c r="Q66" s="793">
        <v>35</v>
      </c>
      <c r="R66" s="793">
        <v>2</v>
      </c>
      <c r="S66" s="793" t="s">
        <v>447</v>
      </c>
      <c r="T66" s="794">
        <v>64</v>
      </c>
      <c r="U66" s="2"/>
    </row>
    <row r="67" spans="1:21" ht="18" customHeight="1">
      <c r="A67" s="999"/>
      <c r="B67" s="999" t="s">
        <v>837</v>
      </c>
      <c r="C67" s="793">
        <v>43</v>
      </c>
      <c r="D67" s="793">
        <v>43</v>
      </c>
      <c r="E67" s="793">
        <v>38</v>
      </c>
      <c r="F67" s="793">
        <v>5</v>
      </c>
      <c r="G67" s="793" t="s">
        <v>447</v>
      </c>
      <c r="H67" s="793" t="s">
        <v>447</v>
      </c>
      <c r="I67" s="793">
        <v>92</v>
      </c>
      <c r="J67" s="794">
        <v>56</v>
      </c>
      <c r="K67" s="795">
        <v>45</v>
      </c>
      <c r="L67" s="793">
        <v>11</v>
      </c>
      <c r="M67" s="793">
        <v>1</v>
      </c>
      <c r="N67" s="793">
        <v>35</v>
      </c>
      <c r="O67" s="793">
        <v>61</v>
      </c>
      <c r="P67" s="793">
        <v>26</v>
      </c>
      <c r="Q67" s="793">
        <v>25</v>
      </c>
      <c r="R67" s="793">
        <v>1</v>
      </c>
      <c r="S67" s="793" t="s">
        <v>447</v>
      </c>
      <c r="T67" s="794">
        <v>35</v>
      </c>
      <c r="U67" s="2"/>
    </row>
    <row r="68" spans="1:21" ht="18" customHeight="1">
      <c r="A68" s="999"/>
      <c r="B68" s="999" t="s">
        <v>836</v>
      </c>
      <c r="C68" s="793">
        <v>45</v>
      </c>
      <c r="D68" s="793">
        <v>45</v>
      </c>
      <c r="E68" s="793">
        <v>39</v>
      </c>
      <c r="F68" s="793">
        <v>6</v>
      </c>
      <c r="G68" s="793" t="s">
        <v>447</v>
      </c>
      <c r="H68" s="793" t="s">
        <v>447</v>
      </c>
      <c r="I68" s="793">
        <v>100</v>
      </c>
      <c r="J68" s="794">
        <v>53</v>
      </c>
      <c r="K68" s="795">
        <v>45</v>
      </c>
      <c r="L68" s="793">
        <v>8</v>
      </c>
      <c r="M68" s="793">
        <v>2</v>
      </c>
      <c r="N68" s="793">
        <v>45</v>
      </c>
      <c r="O68" s="793">
        <v>61</v>
      </c>
      <c r="P68" s="793">
        <v>16</v>
      </c>
      <c r="Q68" s="793">
        <v>16</v>
      </c>
      <c r="R68" s="793" t="s">
        <v>447</v>
      </c>
      <c r="S68" s="793" t="s">
        <v>447</v>
      </c>
      <c r="T68" s="794">
        <v>45</v>
      </c>
      <c r="U68" s="2"/>
    </row>
    <row r="69" spans="1:21" ht="18" customHeight="1">
      <c r="A69" s="999"/>
      <c r="B69" s="999" t="s">
        <v>835</v>
      </c>
      <c r="C69" s="793">
        <v>46</v>
      </c>
      <c r="D69" s="793">
        <v>46</v>
      </c>
      <c r="E69" s="793">
        <v>39</v>
      </c>
      <c r="F69" s="793">
        <v>7</v>
      </c>
      <c r="G69" s="793" t="s">
        <v>447</v>
      </c>
      <c r="H69" s="793" t="s">
        <v>447</v>
      </c>
      <c r="I69" s="793">
        <v>107</v>
      </c>
      <c r="J69" s="794">
        <v>68</v>
      </c>
      <c r="K69" s="795">
        <v>55</v>
      </c>
      <c r="L69" s="793">
        <v>13</v>
      </c>
      <c r="M69" s="793" t="s">
        <v>447</v>
      </c>
      <c r="N69" s="793">
        <v>39</v>
      </c>
      <c r="O69" s="793">
        <v>62</v>
      </c>
      <c r="P69" s="793">
        <v>23</v>
      </c>
      <c r="Q69" s="793">
        <v>23</v>
      </c>
      <c r="R69" s="793" t="s">
        <v>447</v>
      </c>
      <c r="S69" s="793" t="s">
        <v>447</v>
      </c>
      <c r="T69" s="794">
        <v>39</v>
      </c>
      <c r="U69" s="2"/>
    </row>
    <row r="70" spans="1:21" ht="18" customHeight="1">
      <c r="A70" s="230"/>
      <c r="B70" s="230" t="s">
        <v>834</v>
      </c>
      <c r="C70" s="793">
        <v>111</v>
      </c>
      <c r="D70" s="793">
        <v>111</v>
      </c>
      <c r="E70" s="793">
        <v>95</v>
      </c>
      <c r="F70" s="793">
        <v>16</v>
      </c>
      <c r="G70" s="793" t="s">
        <v>447</v>
      </c>
      <c r="H70" s="793" t="s">
        <v>447</v>
      </c>
      <c r="I70" s="793">
        <v>213</v>
      </c>
      <c r="J70" s="794">
        <v>139</v>
      </c>
      <c r="K70" s="795">
        <v>109</v>
      </c>
      <c r="L70" s="793">
        <v>30</v>
      </c>
      <c r="M70" s="793">
        <v>3</v>
      </c>
      <c r="N70" s="793">
        <v>71</v>
      </c>
      <c r="O70" s="793">
        <v>116</v>
      </c>
      <c r="P70" s="793">
        <v>44</v>
      </c>
      <c r="Q70" s="793">
        <v>40</v>
      </c>
      <c r="R70" s="793">
        <v>4</v>
      </c>
      <c r="S70" s="793">
        <v>1</v>
      </c>
      <c r="T70" s="794">
        <v>71</v>
      </c>
      <c r="U70" s="2"/>
    </row>
    <row r="71" spans="1:21" ht="18" customHeight="1">
      <c r="A71" s="1001"/>
      <c r="B71" s="1001" t="s">
        <v>833</v>
      </c>
      <c r="C71" s="793">
        <v>15</v>
      </c>
      <c r="D71" s="793">
        <v>15</v>
      </c>
      <c r="E71" s="793">
        <v>14</v>
      </c>
      <c r="F71" s="793">
        <v>1</v>
      </c>
      <c r="G71" s="793" t="s">
        <v>447</v>
      </c>
      <c r="H71" s="793" t="s">
        <v>447</v>
      </c>
      <c r="I71" s="793">
        <v>18</v>
      </c>
      <c r="J71" s="794">
        <v>12</v>
      </c>
      <c r="K71" s="795">
        <v>10</v>
      </c>
      <c r="L71" s="793">
        <v>2</v>
      </c>
      <c r="M71" s="793" t="s">
        <v>447</v>
      </c>
      <c r="N71" s="793">
        <v>6</v>
      </c>
      <c r="O71" s="793">
        <v>12</v>
      </c>
      <c r="P71" s="793">
        <v>6</v>
      </c>
      <c r="Q71" s="793">
        <v>5</v>
      </c>
      <c r="R71" s="793">
        <v>1</v>
      </c>
      <c r="S71" s="793" t="s">
        <v>447</v>
      </c>
      <c r="T71" s="794">
        <v>6</v>
      </c>
      <c r="U71" s="2"/>
    </row>
    <row r="72" spans="1:21" ht="18" customHeight="1">
      <c r="A72" s="999"/>
      <c r="B72" s="999" t="s">
        <v>832</v>
      </c>
      <c r="C72" s="793">
        <v>43</v>
      </c>
      <c r="D72" s="793">
        <v>41</v>
      </c>
      <c r="E72" s="793">
        <v>36</v>
      </c>
      <c r="F72" s="793">
        <v>5</v>
      </c>
      <c r="G72" s="793">
        <v>2</v>
      </c>
      <c r="H72" s="793" t="s">
        <v>447</v>
      </c>
      <c r="I72" s="793">
        <v>136</v>
      </c>
      <c r="J72" s="794">
        <v>90</v>
      </c>
      <c r="K72" s="795">
        <v>79</v>
      </c>
      <c r="L72" s="793">
        <v>11</v>
      </c>
      <c r="M72" s="793">
        <v>1</v>
      </c>
      <c r="N72" s="793">
        <v>45</v>
      </c>
      <c r="O72" s="793">
        <v>91</v>
      </c>
      <c r="P72" s="793">
        <v>46</v>
      </c>
      <c r="Q72" s="793">
        <v>44</v>
      </c>
      <c r="R72" s="793">
        <v>2</v>
      </c>
      <c r="S72" s="793" t="s">
        <v>447</v>
      </c>
      <c r="T72" s="794">
        <v>45</v>
      </c>
      <c r="U72" s="2"/>
    </row>
    <row r="73" spans="1:21" ht="18" customHeight="1">
      <c r="A73" s="1000"/>
      <c r="B73" s="1000" t="s">
        <v>831</v>
      </c>
      <c r="C73" s="793">
        <v>87</v>
      </c>
      <c r="D73" s="793">
        <v>87</v>
      </c>
      <c r="E73" s="793">
        <v>77</v>
      </c>
      <c r="F73" s="793">
        <v>10</v>
      </c>
      <c r="G73" s="793" t="s">
        <v>447</v>
      </c>
      <c r="H73" s="793" t="s">
        <v>447</v>
      </c>
      <c r="I73" s="793">
        <v>127</v>
      </c>
      <c r="J73" s="794">
        <v>86</v>
      </c>
      <c r="K73" s="795">
        <v>75</v>
      </c>
      <c r="L73" s="793">
        <v>11</v>
      </c>
      <c r="M73" s="793">
        <v>1</v>
      </c>
      <c r="N73" s="793">
        <v>40</v>
      </c>
      <c r="O73" s="793">
        <v>81</v>
      </c>
      <c r="P73" s="793">
        <v>41</v>
      </c>
      <c r="Q73" s="793">
        <v>39</v>
      </c>
      <c r="R73" s="793">
        <v>2</v>
      </c>
      <c r="S73" s="793" t="s">
        <v>447</v>
      </c>
      <c r="T73" s="794">
        <v>40</v>
      </c>
      <c r="U73" s="2"/>
    </row>
    <row r="74" spans="1:21" ht="18" customHeight="1">
      <c r="A74" s="999"/>
      <c r="B74" s="999" t="s">
        <v>830</v>
      </c>
      <c r="C74" s="793">
        <v>21</v>
      </c>
      <c r="D74" s="793">
        <v>21</v>
      </c>
      <c r="E74" s="793">
        <v>17</v>
      </c>
      <c r="F74" s="793">
        <v>4</v>
      </c>
      <c r="G74" s="793" t="s">
        <v>447</v>
      </c>
      <c r="H74" s="793" t="s">
        <v>447</v>
      </c>
      <c r="I74" s="793">
        <v>143</v>
      </c>
      <c r="J74" s="794">
        <v>60</v>
      </c>
      <c r="K74" s="795">
        <v>53</v>
      </c>
      <c r="L74" s="793">
        <v>7</v>
      </c>
      <c r="M74" s="793" t="s">
        <v>447</v>
      </c>
      <c r="N74" s="793">
        <v>83</v>
      </c>
      <c r="O74" s="793">
        <v>108</v>
      </c>
      <c r="P74" s="793">
        <v>25</v>
      </c>
      <c r="Q74" s="793">
        <v>25</v>
      </c>
      <c r="R74" s="793" t="s">
        <v>447</v>
      </c>
      <c r="S74" s="793" t="s">
        <v>447</v>
      </c>
      <c r="T74" s="794">
        <v>83</v>
      </c>
      <c r="U74" s="2"/>
    </row>
    <row r="75" spans="1:21" ht="18" customHeight="1">
      <c r="A75" s="999"/>
      <c r="B75" s="999" t="s">
        <v>829</v>
      </c>
      <c r="C75" s="793">
        <v>50</v>
      </c>
      <c r="D75" s="793">
        <v>49</v>
      </c>
      <c r="E75" s="793">
        <v>37</v>
      </c>
      <c r="F75" s="793">
        <v>12</v>
      </c>
      <c r="G75" s="793">
        <v>1</v>
      </c>
      <c r="H75" s="793" t="s">
        <v>447</v>
      </c>
      <c r="I75" s="793">
        <v>117</v>
      </c>
      <c r="J75" s="794">
        <v>76</v>
      </c>
      <c r="K75" s="795">
        <v>57</v>
      </c>
      <c r="L75" s="793">
        <v>19</v>
      </c>
      <c r="M75" s="793" t="s">
        <v>447</v>
      </c>
      <c r="N75" s="793">
        <v>41</v>
      </c>
      <c r="O75" s="793">
        <v>67</v>
      </c>
      <c r="P75" s="793">
        <v>26</v>
      </c>
      <c r="Q75" s="793">
        <v>25</v>
      </c>
      <c r="R75" s="793">
        <v>1</v>
      </c>
      <c r="S75" s="793" t="s">
        <v>447</v>
      </c>
      <c r="T75" s="794">
        <v>41</v>
      </c>
      <c r="U75" s="2"/>
    </row>
    <row r="76" spans="1:21" ht="18" customHeight="1">
      <c r="A76" s="230"/>
      <c r="B76" s="230" t="s">
        <v>828</v>
      </c>
      <c r="C76" s="793">
        <v>28</v>
      </c>
      <c r="D76" s="793">
        <v>27</v>
      </c>
      <c r="E76" s="793">
        <v>20</v>
      </c>
      <c r="F76" s="793">
        <v>7</v>
      </c>
      <c r="G76" s="793">
        <v>1</v>
      </c>
      <c r="H76" s="793" t="s">
        <v>447</v>
      </c>
      <c r="I76" s="793">
        <v>85</v>
      </c>
      <c r="J76" s="794">
        <v>61</v>
      </c>
      <c r="K76" s="795">
        <v>43</v>
      </c>
      <c r="L76" s="793">
        <v>18</v>
      </c>
      <c r="M76" s="793" t="s">
        <v>447</v>
      </c>
      <c r="N76" s="793">
        <v>24</v>
      </c>
      <c r="O76" s="793">
        <v>50</v>
      </c>
      <c r="P76" s="793">
        <v>26</v>
      </c>
      <c r="Q76" s="793">
        <v>24</v>
      </c>
      <c r="R76" s="793">
        <v>2</v>
      </c>
      <c r="S76" s="793" t="s">
        <v>447</v>
      </c>
      <c r="T76" s="794">
        <v>24</v>
      </c>
      <c r="U76" s="1"/>
    </row>
    <row r="77" spans="1:21" ht="18" customHeight="1">
      <c r="A77" s="1001"/>
      <c r="B77" s="1001" t="s">
        <v>827</v>
      </c>
      <c r="C77" s="793">
        <v>44</v>
      </c>
      <c r="D77" s="793">
        <v>44</v>
      </c>
      <c r="E77" s="793">
        <v>41</v>
      </c>
      <c r="F77" s="793">
        <v>3</v>
      </c>
      <c r="G77" s="793" t="s">
        <v>447</v>
      </c>
      <c r="H77" s="793" t="s">
        <v>447</v>
      </c>
      <c r="I77" s="793">
        <v>83</v>
      </c>
      <c r="J77" s="794">
        <v>51</v>
      </c>
      <c r="K77" s="795">
        <v>43</v>
      </c>
      <c r="L77" s="793">
        <v>8</v>
      </c>
      <c r="M77" s="793" t="s">
        <v>447</v>
      </c>
      <c r="N77" s="793">
        <v>32</v>
      </c>
      <c r="O77" s="793">
        <v>52</v>
      </c>
      <c r="P77" s="793">
        <v>20</v>
      </c>
      <c r="Q77" s="793">
        <v>18</v>
      </c>
      <c r="R77" s="793">
        <v>2</v>
      </c>
      <c r="S77" s="793" t="s">
        <v>447</v>
      </c>
      <c r="T77" s="794">
        <v>32</v>
      </c>
      <c r="U77" s="1"/>
    </row>
    <row r="78" spans="1:21" ht="18" customHeight="1">
      <c r="A78" s="1001"/>
      <c r="B78" s="1001" t="s">
        <v>826</v>
      </c>
      <c r="C78" s="793">
        <v>63</v>
      </c>
      <c r="D78" s="793">
        <v>53</v>
      </c>
      <c r="E78" s="793">
        <v>47</v>
      </c>
      <c r="F78" s="793">
        <v>6</v>
      </c>
      <c r="G78" s="793" t="s">
        <v>447</v>
      </c>
      <c r="H78" s="793">
        <v>10</v>
      </c>
      <c r="I78" s="793">
        <v>109</v>
      </c>
      <c r="J78" s="794">
        <v>69</v>
      </c>
      <c r="K78" s="795">
        <v>52</v>
      </c>
      <c r="L78" s="793">
        <v>17</v>
      </c>
      <c r="M78" s="793" t="s">
        <v>447</v>
      </c>
      <c r="N78" s="793">
        <v>40</v>
      </c>
      <c r="O78" s="793">
        <v>68</v>
      </c>
      <c r="P78" s="793">
        <v>28</v>
      </c>
      <c r="Q78" s="793">
        <v>26</v>
      </c>
      <c r="R78" s="793">
        <v>2</v>
      </c>
      <c r="S78" s="793" t="s">
        <v>447</v>
      </c>
      <c r="T78" s="794">
        <v>40</v>
      </c>
      <c r="U78" s="1"/>
    </row>
    <row r="79" spans="1:21" ht="18" customHeight="1">
      <c r="A79" s="1001"/>
      <c r="B79" s="1001" t="s">
        <v>825</v>
      </c>
      <c r="C79" s="793">
        <v>97</v>
      </c>
      <c r="D79" s="793">
        <v>97</v>
      </c>
      <c r="E79" s="793">
        <v>87</v>
      </c>
      <c r="F79" s="793">
        <v>10</v>
      </c>
      <c r="G79" s="793" t="s">
        <v>447</v>
      </c>
      <c r="H79" s="793" t="s">
        <v>447</v>
      </c>
      <c r="I79" s="793">
        <v>168</v>
      </c>
      <c r="J79" s="794">
        <v>114</v>
      </c>
      <c r="K79" s="795">
        <v>86</v>
      </c>
      <c r="L79" s="793">
        <v>28</v>
      </c>
      <c r="M79" s="793" t="s">
        <v>447</v>
      </c>
      <c r="N79" s="793">
        <v>54</v>
      </c>
      <c r="O79" s="793">
        <v>97</v>
      </c>
      <c r="P79" s="793">
        <v>43</v>
      </c>
      <c r="Q79" s="793">
        <v>41</v>
      </c>
      <c r="R79" s="793">
        <v>2</v>
      </c>
      <c r="S79" s="793" t="s">
        <v>447</v>
      </c>
      <c r="T79" s="794">
        <v>54</v>
      </c>
      <c r="U79" s="1"/>
    </row>
    <row r="80" spans="1:21" ht="18" customHeight="1">
      <c r="A80" s="1001"/>
      <c r="B80" s="1001" t="s">
        <v>824</v>
      </c>
      <c r="C80" s="793">
        <v>133</v>
      </c>
      <c r="D80" s="793">
        <v>133</v>
      </c>
      <c r="E80" s="793">
        <v>121</v>
      </c>
      <c r="F80" s="793">
        <v>12</v>
      </c>
      <c r="G80" s="793" t="s">
        <v>447</v>
      </c>
      <c r="H80" s="793" t="s">
        <v>447</v>
      </c>
      <c r="I80" s="793">
        <v>148</v>
      </c>
      <c r="J80" s="794">
        <v>105</v>
      </c>
      <c r="K80" s="795">
        <v>86</v>
      </c>
      <c r="L80" s="793">
        <v>19</v>
      </c>
      <c r="M80" s="793" t="s">
        <v>447</v>
      </c>
      <c r="N80" s="793">
        <v>43</v>
      </c>
      <c r="O80" s="793">
        <v>84</v>
      </c>
      <c r="P80" s="793">
        <v>41</v>
      </c>
      <c r="Q80" s="793">
        <v>38</v>
      </c>
      <c r="R80" s="793">
        <v>3</v>
      </c>
      <c r="S80" s="793" t="s">
        <v>447</v>
      </c>
      <c r="T80" s="794">
        <v>43</v>
      </c>
      <c r="U80" s="1"/>
    </row>
    <row r="81" spans="1:21" ht="18" customHeight="1">
      <c r="A81" s="999"/>
      <c r="B81" s="999" t="s">
        <v>823</v>
      </c>
      <c r="C81" s="793">
        <v>43</v>
      </c>
      <c r="D81" s="793">
        <v>43</v>
      </c>
      <c r="E81" s="793">
        <v>39</v>
      </c>
      <c r="F81" s="793">
        <v>4</v>
      </c>
      <c r="G81" s="793" t="s">
        <v>447</v>
      </c>
      <c r="H81" s="793" t="s">
        <v>447</v>
      </c>
      <c r="I81" s="793">
        <v>103</v>
      </c>
      <c r="J81" s="794">
        <v>60</v>
      </c>
      <c r="K81" s="795">
        <v>50</v>
      </c>
      <c r="L81" s="793">
        <v>10</v>
      </c>
      <c r="M81" s="793" t="s">
        <v>447</v>
      </c>
      <c r="N81" s="793">
        <v>43</v>
      </c>
      <c r="O81" s="793">
        <v>71</v>
      </c>
      <c r="P81" s="793">
        <v>28</v>
      </c>
      <c r="Q81" s="793">
        <v>27</v>
      </c>
      <c r="R81" s="793">
        <v>1</v>
      </c>
      <c r="S81" s="793" t="s">
        <v>447</v>
      </c>
      <c r="T81" s="794">
        <v>43</v>
      </c>
      <c r="U81" s="1"/>
    </row>
    <row r="82" spans="1:21" ht="18" customHeight="1">
      <c r="A82" s="999"/>
      <c r="B82" s="999" t="s">
        <v>822</v>
      </c>
      <c r="C82" s="793">
        <v>18</v>
      </c>
      <c r="D82" s="793">
        <v>17</v>
      </c>
      <c r="E82" s="793">
        <v>15</v>
      </c>
      <c r="F82" s="793">
        <v>2</v>
      </c>
      <c r="G82" s="793" t="s">
        <v>447</v>
      </c>
      <c r="H82" s="793">
        <v>1</v>
      </c>
      <c r="I82" s="793">
        <v>106</v>
      </c>
      <c r="J82" s="794">
        <v>28</v>
      </c>
      <c r="K82" s="795">
        <v>24</v>
      </c>
      <c r="L82" s="793">
        <v>4</v>
      </c>
      <c r="M82" s="793" t="s">
        <v>447</v>
      </c>
      <c r="N82" s="793">
        <v>78</v>
      </c>
      <c r="O82" s="793">
        <v>93</v>
      </c>
      <c r="P82" s="793">
        <v>15</v>
      </c>
      <c r="Q82" s="793">
        <v>13</v>
      </c>
      <c r="R82" s="793">
        <v>2</v>
      </c>
      <c r="S82" s="793" t="s">
        <v>447</v>
      </c>
      <c r="T82" s="794">
        <v>78</v>
      </c>
      <c r="U82" s="1"/>
    </row>
    <row r="83" spans="1:21" ht="18" customHeight="1">
      <c r="A83" s="999"/>
      <c r="B83" s="999" t="s">
        <v>821</v>
      </c>
      <c r="C83" s="793">
        <v>31</v>
      </c>
      <c r="D83" s="793">
        <v>31</v>
      </c>
      <c r="E83" s="793">
        <v>25</v>
      </c>
      <c r="F83" s="793">
        <v>6</v>
      </c>
      <c r="G83" s="793" t="s">
        <v>447</v>
      </c>
      <c r="H83" s="793" t="s">
        <v>447</v>
      </c>
      <c r="I83" s="793">
        <v>93</v>
      </c>
      <c r="J83" s="794">
        <v>65</v>
      </c>
      <c r="K83" s="795">
        <v>51</v>
      </c>
      <c r="L83" s="793">
        <v>14</v>
      </c>
      <c r="M83" s="793" t="s">
        <v>447</v>
      </c>
      <c r="N83" s="793">
        <v>28</v>
      </c>
      <c r="O83" s="793">
        <v>57</v>
      </c>
      <c r="P83" s="793">
        <v>29</v>
      </c>
      <c r="Q83" s="793">
        <v>27</v>
      </c>
      <c r="R83" s="793">
        <v>2</v>
      </c>
      <c r="S83" s="793" t="s">
        <v>447</v>
      </c>
      <c r="T83" s="794">
        <v>28</v>
      </c>
      <c r="U83" s="1"/>
    </row>
    <row r="84" spans="1:21" ht="18" customHeight="1">
      <c r="A84" s="1001"/>
      <c r="B84" s="1001" t="s">
        <v>820</v>
      </c>
      <c r="C84" s="793">
        <v>58</v>
      </c>
      <c r="D84" s="793">
        <v>58</v>
      </c>
      <c r="E84" s="793">
        <v>52</v>
      </c>
      <c r="F84" s="793">
        <v>6</v>
      </c>
      <c r="G84" s="793" t="s">
        <v>447</v>
      </c>
      <c r="H84" s="793" t="s">
        <v>447</v>
      </c>
      <c r="I84" s="793">
        <v>83</v>
      </c>
      <c r="J84" s="794">
        <v>52</v>
      </c>
      <c r="K84" s="795">
        <v>39</v>
      </c>
      <c r="L84" s="793">
        <v>13</v>
      </c>
      <c r="M84" s="793">
        <v>3</v>
      </c>
      <c r="N84" s="793">
        <v>28</v>
      </c>
      <c r="O84" s="793">
        <v>48</v>
      </c>
      <c r="P84" s="793">
        <v>19</v>
      </c>
      <c r="Q84" s="793">
        <v>17</v>
      </c>
      <c r="R84" s="793">
        <v>2</v>
      </c>
      <c r="S84" s="793">
        <v>1</v>
      </c>
      <c r="T84" s="794">
        <v>28</v>
      </c>
    </row>
    <row r="85" spans="1:21" ht="18" customHeight="1">
      <c r="A85" s="999"/>
      <c r="B85" s="999" t="s">
        <v>819</v>
      </c>
      <c r="C85" s="793">
        <v>12</v>
      </c>
      <c r="D85" s="793">
        <v>11</v>
      </c>
      <c r="E85" s="793">
        <v>10</v>
      </c>
      <c r="F85" s="793">
        <v>1</v>
      </c>
      <c r="G85" s="793">
        <v>1</v>
      </c>
      <c r="H85" s="793" t="s">
        <v>447</v>
      </c>
      <c r="I85" s="793">
        <v>32</v>
      </c>
      <c r="J85" s="794">
        <v>17</v>
      </c>
      <c r="K85" s="795">
        <v>15</v>
      </c>
      <c r="L85" s="793">
        <v>2</v>
      </c>
      <c r="M85" s="793" t="s">
        <v>447</v>
      </c>
      <c r="N85" s="793">
        <v>15</v>
      </c>
      <c r="O85" s="793">
        <v>25</v>
      </c>
      <c r="P85" s="793">
        <v>10</v>
      </c>
      <c r="Q85" s="793">
        <v>9</v>
      </c>
      <c r="R85" s="793">
        <v>1</v>
      </c>
      <c r="S85" s="793" t="s">
        <v>447</v>
      </c>
      <c r="T85" s="794">
        <v>15</v>
      </c>
    </row>
    <row r="86" spans="1:21" ht="18" customHeight="1">
      <c r="A86" s="230"/>
      <c r="B86" s="230" t="s">
        <v>818</v>
      </c>
      <c r="C86" s="793">
        <v>27</v>
      </c>
      <c r="D86" s="793">
        <v>26</v>
      </c>
      <c r="E86" s="793">
        <v>23</v>
      </c>
      <c r="F86" s="793">
        <v>3</v>
      </c>
      <c r="G86" s="793">
        <v>1</v>
      </c>
      <c r="H86" s="793" t="s">
        <v>447</v>
      </c>
      <c r="I86" s="793">
        <v>88</v>
      </c>
      <c r="J86" s="794">
        <v>51</v>
      </c>
      <c r="K86" s="795">
        <v>39</v>
      </c>
      <c r="L86" s="793">
        <v>12</v>
      </c>
      <c r="M86" s="793">
        <v>2</v>
      </c>
      <c r="N86" s="793">
        <v>35</v>
      </c>
      <c r="O86" s="793">
        <v>56</v>
      </c>
      <c r="P86" s="793">
        <v>21</v>
      </c>
      <c r="Q86" s="793">
        <v>20</v>
      </c>
      <c r="R86" s="793">
        <v>1</v>
      </c>
      <c r="S86" s="793" t="s">
        <v>447</v>
      </c>
      <c r="T86" s="794">
        <v>35</v>
      </c>
    </row>
    <row r="87" spans="1:21" ht="18" customHeight="1">
      <c r="A87" s="999"/>
      <c r="B87" s="999" t="s">
        <v>817</v>
      </c>
      <c r="C87" s="793">
        <v>40</v>
      </c>
      <c r="D87" s="793">
        <v>40</v>
      </c>
      <c r="E87" s="793">
        <v>37</v>
      </c>
      <c r="F87" s="793">
        <v>3</v>
      </c>
      <c r="G87" s="793" t="s">
        <v>447</v>
      </c>
      <c r="H87" s="793" t="s">
        <v>447</v>
      </c>
      <c r="I87" s="793">
        <v>71</v>
      </c>
      <c r="J87" s="794">
        <v>38</v>
      </c>
      <c r="K87" s="795">
        <v>27</v>
      </c>
      <c r="L87" s="793">
        <v>11</v>
      </c>
      <c r="M87" s="793" t="s">
        <v>447</v>
      </c>
      <c r="N87" s="793">
        <v>33</v>
      </c>
      <c r="O87" s="793">
        <v>51</v>
      </c>
      <c r="P87" s="793">
        <v>18</v>
      </c>
      <c r="Q87" s="793">
        <v>17</v>
      </c>
      <c r="R87" s="793">
        <v>1</v>
      </c>
      <c r="S87" s="793" t="s">
        <v>447</v>
      </c>
      <c r="T87" s="794">
        <v>33</v>
      </c>
    </row>
    <row r="88" spans="1:21" ht="18" customHeight="1">
      <c r="A88" s="1001"/>
      <c r="B88" s="1001" t="s">
        <v>816</v>
      </c>
      <c r="C88" s="793">
        <v>21</v>
      </c>
      <c r="D88" s="793">
        <v>21</v>
      </c>
      <c r="E88" s="793">
        <v>18</v>
      </c>
      <c r="F88" s="793">
        <v>3</v>
      </c>
      <c r="G88" s="793" t="s">
        <v>447</v>
      </c>
      <c r="H88" s="793" t="s">
        <v>447</v>
      </c>
      <c r="I88" s="793">
        <v>86</v>
      </c>
      <c r="J88" s="794">
        <v>55</v>
      </c>
      <c r="K88" s="795">
        <v>48</v>
      </c>
      <c r="L88" s="793">
        <v>7</v>
      </c>
      <c r="M88" s="793" t="s">
        <v>447</v>
      </c>
      <c r="N88" s="793">
        <v>31</v>
      </c>
      <c r="O88" s="793">
        <v>55</v>
      </c>
      <c r="P88" s="793">
        <v>24</v>
      </c>
      <c r="Q88" s="793">
        <v>22</v>
      </c>
      <c r="R88" s="793">
        <v>2</v>
      </c>
      <c r="S88" s="793" t="s">
        <v>447</v>
      </c>
      <c r="T88" s="794">
        <v>31</v>
      </c>
    </row>
    <row r="89" spans="1:21" ht="18" customHeight="1">
      <c r="A89" s="999"/>
      <c r="B89" s="999" t="s">
        <v>815</v>
      </c>
      <c r="C89" s="793">
        <v>46</v>
      </c>
      <c r="D89" s="793">
        <v>46</v>
      </c>
      <c r="E89" s="793">
        <v>38</v>
      </c>
      <c r="F89" s="793">
        <v>8</v>
      </c>
      <c r="G89" s="793" t="s">
        <v>447</v>
      </c>
      <c r="H89" s="793" t="s">
        <v>447</v>
      </c>
      <c r="I89" s="793">
        <v>85</v>
      </c>
      <c r="J89" s="794">
        <v>59</v>
      </c>
      <c r="K89" s="795">
        <v>49</v>
      </c>
      <c r="L89" s="793">
        <v>10</v>
      </c>
      <c r="M89" s="793" t="s">
        <v>447</v>
      </c>
      <c r="N89" s="793">
        <v>26</v>
      </c>
      <c r="O89" s="793">
        <v>56</v>
      </c>
      <c r="P89" s="793">
        <v>30</v>
      </c>
      <c r="Q89" s="793">
        <v>29</v>
      </c>
      <c r="R89" s="793">
        <v>1</v>
      </c>
      <c r="S89" s="793" t="s">
        <v>447</v>
      </c>
      <c r="T89" s="794">
        <v>26</v>
      </c>
    </row>
    <row r="90" spans="1:21" ht="18" customHeight="1">
      <c r="A90" s="999"/>
      <c r="B90" s="999" t="s">
        <v>814</v>
      </c>
      <c r="C90" s="793">
        <v>13</v>
      </c>
      <c r="D90" s="793">
        <v>13</v>
      </c>
      <c r="E90" s="793">
        <v>11</v>
      </c>
      <c r="F90" s="793">
        <v>2</v>
      </c>
      <c r="G90" s="793" t="s">
        <v>447</v>
      </c>
      <c r="H90" s="793" t="s">
        <v>447</v>
      </c>
      <c r="I90" s="793">
        <v>80</v>
      </c>
      <c r="J90" s="794">
        <v>45</v>
      </c>
      <c r="K90" s="795">
        <v>40</v>
      </c>
      <c r="L90" s="793">
        <v>5</v>
      </c>
      <c r="M90" s="793">
        <v>2</v>
      </c>
      <c r="N90" s="793">
        <v>33</v>
      </c>
      <c r="O90" s="793">
        <v>55</v>
      </c>
      <c r="P90" s="793">
        <v>21</v>
      </c>
      <c r="Q90" s="793">
        <v>20</v>
      </c>
      <c r="R90" s="793">
        <v>1</v>
      </c>
      <c r="S90" s="793">
        <v>1</v>
      </c>
      <c r="T90" s="794">
        <v>33</v>
      </c>
    </row>
    <row r="91" spans="1:21" ht="18" customHeight="1">
      <c r="A91" s="230"/>
      <c r="B91" s="230" t="s">
        <v>813</v>
      </c>
      <c r="C91" s="793">
        <v>76</v>
      </c>
      <c r="D91" s="793">
        <v>76</v>
      </c>
      <c r="E91" s="793">
        <v>68</v>
      </c>
      <c r="F91" s="793">
        <v>8</v>
      </c>
      <c r="G91" s="793" t="s">
        <v>447</v>
      </c>
      <c r="H91" s="793" t="s">
        <v>447</v>
      </c>
      <c r="I91" s="793">
        <v>171</v>
      </c>
      <c r="J91" s="794">
        <v>131</v>
      </c>
      <c r="K91" s="795">
        <v>106</v>
      </c>
      <c r="L91" s="793">
        <v>25</v>
      </c>
      <c r="M91" s="793">
        <v>1</v>
      </c>
      <c r="N91" s="793">
        <v>39</v>
      </c>
      <c r="O91" s="793">
        <v>92</v>
      </c>
      <c r="P91" s="793">
        <v>53</v>
      </c>
      <c r="Q91" s="793">
        <v>49</v>
      </c>
      <c r="R91" s="793">
        <v>4</v>
      </c>
      <c r="S91" s="793" t="s">
        <v>447</v>
      </c>
      <c r="T91" s="794">
        <v>39</v>
      </c>
    </row>
    <row r="92" spans="1:21" ht="18" customHeight="1">
      <c r="A92" s="999"/>
      <c r="B92" s="999" t="s">
        <v>812</v>
      </c>
      <c r="C92" s="793">
        <v>59</v>
      </c>
      <c r="D92" s="793">
        <v>58</v>
      </c>
      <c r="E92" s="793">
        <v>40</v>
      </c>
      <c r="F92" s="793">
        <v>18</v>
      </c>
      <c r="G92" s="793">
        <v>1</v>
      </c>
      <c r="H92" s="793" t="s">
        <v>447</v>
      </c>
      <c r="I92" s="793">
        <v>151</v>
      </c>
      <c r="J92" s="794">
        <v>88</v>
      </c>
      <c r="K92" s="795">
        <v>59</v>
      </c>
      <c r="L92" s="793">
        <v>29</v>
      </c>
      <c r="M92" s="793" t="s">
        <v>447</v>
      </c>
      <c r="N92" s="793">
        <v>63</v>
      </c>
      <c r="O92" s="793">
        <v>85</v>
      </c>
      <c r="P92" s="793">
        <v>22</v>
      </c>
      <c r="Q92" s="793">
        <v>18</v>
      </c>
      <c r="R92" s="793">
        <v>4</v>
      </c>
      <c r="S92" s="793" t="s">
        <v>447</v>
      </c>
      <c r="T92" s="794">
        <v>63</v>
      </c>
    </row>
    <row r="93" spans="1:21" ht="18" customHeight="1">
      <c r="A93" s="230"/>
      <c r="B93" s="230" t="s">
        <v>811</v>
      </c>
      <c r="C93" s="793">
        <v>57</v>
      </c>
      <c r="D93" s="793">
        <v>56</v>
      </c>
      <c r="E93" s="793">
        <v>53</v>
      </c>
      <c r="F93" s="793">
        <v>3</v>
      </c>
      <c r="G93" s="793" t="s">
        <v>447</v>
      </c>
      <c r="H93" s="793">
        <v>1</v>
      </c>
      <c r="I93" s="793">
        <v>124</v>
      </c>
      <c r="J93" s="794">
        <v>68</v>
      </c>
      <c r="K93" s="795">
        <v>62</v>
      </c>
      <c r="L93" s="793">
        <v>6</v>
      </c>
      <c r="M93" s="793">
        <v>1</v>
      </c>
      <c r="N93" s="793">
        <v>55</v>
      </c>
      <c r="O93" s="793">
        <v>83</v>
      </c>
      <c r="P93" s="793">
        <v>27</v>
      </c>
      <c r="Q93" s="793">
        <v>26</v>
      </c>
      <c r="R93" s="793">
        <v>1</v>
      </c>
      <c r="S93" s="793">
        <v>1</v>
      </c>
      <c r="T93" s="794">
        <v>55</v>
      </c>
    </row>
    <row r="94" spans="1:21" ht="18" customHeight="1">
      <c r="A94" s="999"/>
      <c r="B94" s="999" t="s">
        <v>810</v>
      </c>
      <c r="C94" s="793">
        <v>51</v>
      </c>
      <c r="D94" s="793">
        <v>50</v>
      </c>
      <c r="E94" s="793">
        <v>39</v>
      </c>
      <c r="F94" s="793">
        <v>11</v>
      </c>
      <c r="G94" s="793">
        <v>1</v>
      </c>
      <c r="H94" s="793" t="s">
        <v>447</v>
      </c>
      <c r="I94" s="793">
        <v>159</v>
      </c>
      <c r="J94" s="794">
        <v>113</v>
      </c>
      <c r="K94" s="795">
        <v>88</v>
      </c>
      <c r="L94" s="793">
        <v>25</v>
      </c>
      <c r="M94" s="793">
        <v>2</v>
      </c>
      <c r="N94" s="793">
        <v>44</v>
      </c>
      <c r="O94" s="793">
        <v>89</v>
      </c>
      <c r="P94" s="793">
        <v>45</v>
      </c>
      <c r="Q94" s="793">
        <v>43</v>
      </c>
      <c r="R94" s="793">
        <v>2</v>
      </c>
      <c r="S94" s="793" t="s">
        <v>447</v>
      </c>
      <c r="T94" s="794">
        <v>44</v>
      </c>
    </row>
    <row r="95" spans="1:21" ht="18" customHeight="1">
      <c r="A95" s="230"/>
      <c r="B95" s="230" t="s">
        <v>809</v>
      </c>
      <c r="C95" s="793">
        <v>49</v>
      </c>
      <c r="D95" s="793">
        <v>49</v>
      </c>
      <c r="E95" s="793">
        <v>43</v>
      </c>
      <c r="F95" s="793">
        <v>6</v>
      </c>
      <c r="G95" s="793" t="s">
        <v>447</v>
      </c>
      <c r="H95" s="793" t="s">
        <v>447</v>
      </c>
      <c r="I95" s="793">
        <v>154</v>
      </c>
      <c r="J95" s="794">
        <v>111</v>
      </c>
      <c r="K95" s="795">
        <v>87</v>
      </c>
      <c r="L95" s="793">
        <v>24</v>
      </c>
      <c r="M95" s="793">
        <v>2</v>
      </c>
      <c r="N95" s="793">
        <v>41</v>
      </c>
      <c r="O95" s="793">
        <v>79</v>
      </c>
      <c r="P95" s="793">
        <v>37</v>
      </c>
      <c r="Q95" s="793">
        <v>33</v>
      </c>
      <c r="R95" s="793">
        <v>4</v>
      </c>
      <c r="S95" s="793">
        <v>1</v>
      </c>
      <c r="T95" s="794">
        <v>41</v>
      </c>
    </row>
    <row r="96" spans="1:21" ht="18" customHeight="1">
      <c r="A96" s="1001"/>
      <c r="B96" s="1001" t="s">
        <v>808</v>
      </c>
      <c r="C96" s="797">
        <v>57</v>
      </c>
      <c r="D96" s="797">
        <v>57</v>
      </c>
      <c r="E96" s="797">
        <v>48</v>
      </c>
      <c r="F96" s="797">
        <v>9</v>
      </c>
      <c r="G96" s="797" t="s">
        <v>447</v>
      </c>
      <c r="H96" s="797" t="s">
        <v>447</v>
      </c>
      <c r="I96" s="797">
        <v>167</v>
      </c>
      <c r="J96" s="800">
        <v>109</v>
      </c>
      <c r="K96" s="997">
        <v>81</v>
      </c>
      <c r="L96" s="797">
        <v>28</v>
      </c>
      <c r="M96" s="797">
        <v>1</v>
      </c>
      <c r="N96" s="797">
        <v>57</v>
      </c>
      <c r="O96" s="797">
        <v>102</v>
      </c>
      <c r="P96" s="797">
        <v>45</v>
      </c>
      <c r="Q96" s="797">
        <v>43</v>
      </c>
      <c r="R96" s="797">
        <v>2</v>
      </c>
      <c r="S96" s="797" t="s">
        <v>447</v>
      </c>
      <c r="T96" s="800">
        <v>57</v>
      </c>
    </row>
    <row r="97" spans="1:21" ht="18" customHeight="1">
      <c r="A97" s="1001"/>
      <c r="B97" s="1001" t="s">
        <v>807</v>
      </c>
      <c r="C97" s="797">
        <v>76</v>
      </c>
      <c r="D97" s="797">
        <v>75</v>
      </c>
      <c r="E97" s="797">
        <v>57</v>
      </c>
      <c r="F97" s="797">
        <v>18</v>
      </c>
      <c r="G97" s="797">
        <v>1</v>
      </c>
      <c r="H97" s="797" t="s">
        <v>447</v>
      </c>
      <c r="I97" s="797">
        <v>215</v>
      </c>
      <c r="J97" s="800">
        <v>156</v>
      </c>
      <c r="K97" s="997">
        <v>121</v>
      </c>
      <c r="L97" s="797">
        <v>35</v>
      </c>
      <c r="M97" s="797">
        <v>1</v>
      </c>
      <c r="N97" s="797">
        <v>58</v>
      </c>
      <c r="O97" s="797">
        <v>121</v>
      </c>
      <c r="P97" s="797">
        <v>63</v>
      </c>
      <c r="Q97" s="797">
        <v>62</v>
      </c>
      <c r="R97" s="797">
        <v>1</v>
      </c>
      <c r="S97" s="797" t="s">
        <v>447</v>
      </c>
      <c r="T97" s="800">
        <v>58</v>
      </c>
    </row>
    <row r="98" spans="1:21" ht="18" customHeight="1">
      <c r="A98" s="999"/>
      <c r="B98" s="999" t="s">
        <v>806</v>
      </c>
      <c r="C98" s="793">
        <v>117</v>
      </c>
      <c r="D98" s="793">
        <v>116</v>
      </c>
      <c r="E98" s="793">
        <v>104</v>
      </c>
      <c r="F98" s="793">
        <v>12</v>
      </c>
      <c r="G98" s="793">
        <v>1</v>
      </c>
      <c r="H98" s="793" t="s">
        <v>447</v>
      </c>
      <c r="I98" s="793">
        <v>288</v>
      </c>
      <c r="J98" s="794">
        <v>172</v>
      </c>
      <c r="K98" s="795">
        <v>142</v>
      </c>
      <c r="L98" s="793">
        <v>30</v>
      </c>
      <c r="M98" s="793">
        <v>1</v>
      </c>
      <c r="N98" s="793">
        <v>115</v>
      </c>
      <c r="O98" s="793">
        <v>172</v>
      </c>
      <c r="P98" s="793">
        <v>57</v>
      </c>
      <c r="Q98" s="793">
        <v>52</v>
      </c>
      <c r="R98" s="793">
        <v>5</v>
      </c>
      <c r="S98" s="793" t="s">
        <v>447</v>
      </c>
      <c r="T98" s="794">
        <v>115</v>
      </c>
    </row>
    <row r="99" spans="1:21" ht="18" customHeight="1">
      <c r="A99" s="999"/>
      <c r="B99" s="999" t="s">
        <v>805</v>
      </c>
      <c r="C99" s="793">
        <v>40</v>
      </c>
      <c r="D99" s="793">
        <v>40</v>
      </c>
      <c r="E99" s="793">
        <v>36</v>
      </c>
      <c r="F99" s="793">
        <v>4</v>
      </c>
      <c r="G99" s="793" t="s">
        <v>447</v>
      </c>
      <c r="H99" s="793" t="s">
        <v>447</v>
      </c>
      <c r="I99" s="793">
        <v>66</v>
      </c>
      <c r="J99" s="794">
        <v>39</v>
      </c>
      <c r="K99" s="795">
        <v>32</v>
      </c>
      <c r="L99" s="793">
        <v>7</v>
      </c>
      <c r="M99" s="793" t="s">
        <v>447</v>
      </c>
      <c r="N99" s="793">
        <v>27</v>
      </c>
      <c r="O99" s="793">
        <v>44</v>
      </c>
      <c r="P99" s="793">
        <v>17</v>
      </c>
      <c r="Q99" s="793">
        <v>17</v>
      </c>
      <c r="R99" s="793" t="s">
        <v>447</v>
      </c>
      <c r="S99" s="793" t="s">
        <v>447</v>
      </c>
      <c r="T99" s="794">
        <v>27</v>
      </c>
    </row>
    <row r="100" spans="1:21" ht="18" customHeight="1">
      <c r="A100" s="230"/>
      <c r="B100" s="230" t="s">
        <v>804</v>
      </c>
      <c r="C100" s="793">
        <v>43</v>
      </c>
      <c r="D100" s="793">
        <v>43</v>
      </c>
      <c r="E100" s="793">
        <v>39</v>
      </c>
      <c r="F100" s="793">
        <v>4</v>
      </c>
      <c r="G100" s="793" t="s">
        <v>447</v>
      </c>
      <c r="H100" s="793" t="s">
        <v>447</v>
      </c>
      <c r="I100" s="793">
        <v>105</v>
      </c>
      <c r="J100" s="794">
        <v>63</v>
      </c>
      <c r="K100" s="795">
        <v>51</v>
      </c>
      <c r="L100" s="793">
        <v>12</v>
      </c>
      <c r="M100" s="793">
        <v>2</v>
      </c>
      <c r="N100" s="793">
        <v>40</v>
      </c>
      <c r="O100" s="793">
        <v>64</v>
      </c>
      <c r="P100" s="793">
        <v>23</v>
      </c>
      <c r="Q100" s="793">
        <v>21</v>
      </c>
      <c r="R100" s="793">
        <v>2</v>
      </c>
      <c r="S100" s="793">
        <v>1</v>
      </c>
      <c r="T100" s="794">
        <v>40</v>
      </c>
    </row>
    <row r="101" spans="1:21" ht="18" customHeight="1">
      <c r="A101" s="1001"/>
      <c r="B101" s="1001" t="s">
        <v>803</v>
      </c>
      <c r="C101" s="793" t="s">
        <v>447</v>
      </c>
      <c r="D101" s="793" t="s">
        <v>447</v>
      </c>
      <c r="E101" s="793" t="s">
        <v>447</v>
      </c>
      <c r="F101" s="793" t="s">
        <v>447</v>
      </c>
      <c r="G101" s="793" t="s">
        <v>447</v>
      </c>
      <c r="H101" s="793" t="s">
        <v>447</v>
      </c>
      <c r="I101" s="793" t="s">
        <v>447</v>
      </c>
      <c r="J101" s="794" t="s">
        <v>447</v>
      </c>
      <c r="K101" s="795" t="s">
        <v>447</v>
      </c>
      <c r="L101" s="793" t="s">
        <v>447</v>
      </c>
      <c r="M101" s="793" t="s">
        <v>447</v>
      </c>
      <c r="N101" s="793" t="s">
        <v>447</v>
      </c>
      <c r="O101" s="793" t="s">
        <v>447</v>
      </c>
      <c r="P101" s="793" t="s">
        <v>447</v>
      </c>
      <c r="Q101" s="793" t="s">
        <v>447</v>
      </c>
      <c r="R101" s="793" t="s">
        <v>447</v>
      </c>
      <c r="S101" s="793" t="s">
        <v>447</v>
      </c>
      <c r="T101" s="794" t="s">
        <v>447</v>
      </c>
    </row>
    <row r="102" spans="1:21" ht="18" customHeight="1">
      <c r="A102" s="999"/>
      <c r="B102" s="999" t="s">
        <v>802</v>
      </c>
      <c r="C102" s="793">
        <v>44</v>
      </c>
      <c r="D102" s="793">
        <v>44</v>
      </c>
      <c r="E102" s="793">
        <v>39</v>
      </c>
      <c r="F102" s="793">
        <v>5</v>
      </c>
      <c r="G102" s="793" t="s">
        <v>447</v>
      </c>
      <c r="H102" s="793" t="s">
        <v>447</v>
      </c>
      <c r="I102" s="793">
        <v>190</v>
      </c>
      <c r="J102" s="794">
        <v>130</v>
      </c>
      <c r="K102" s="795">
        <v>104</v>
      </c>
      <c r="L102" s="793">
        <v>26</v>
      </c>
      <c r="M102" s="793">
        <v>1</v>
      </c>
      <c r="N102" s="793">
        <v>59</v>
      </c>
      <c r="O102" s="793">
        <v>110</v>
      </c>
      <c r="P102" s="793">
        <v>50</v>
      </c>
      <c r="Q102" s="793">
        <v>46</v>
      </c>
      <c r="R102" s="793">
        <v>4</v>
      </c>
      <c r="S102" s="793">
        <v>1</v>
      </c>
      <c r="T102" s="794">
        <v>59</v>
      </c>
    </row>
    <row r="103" spans="1:21" ht="18" customHeight="1" thickBot="1">
      <c r="A103" s="1002"/>
      <c r="B103" s="1002" t="s">
        <v>801</v>
      </c>
      <c r="C103" s="801">
        <v>47</v>
      </c>
      <c r="D103" s="801">
        <v>47</v>
      </c>
      <c r="E103" s="801">
        <v>42</v>
      </c>
      <c r="F103" s="801">
        <v>5</v>
      </c>
      <c r="G103" s="801" t="s">
        <v>447</v>
      </c>
      <c r="H103" s="801" t="s">
        <v>447</v>
      </c>
      <c r="I103" s="801">
        <v>115</v>
      </c>
      <c r="J103" s="802">
        <v>87</v>
      </c>
      <c r="K103" s="998">
        <v>73</v>
      </c>
      <c r="L103" s="801">
        <v>14</v>
      </c>
      <c r="M103" s="801" t="s">
        <v>447</v>
      </c>
      <c r="N103" s="801">
        <v>28</v>
      </c>
      <c r="O103" s="801">
        <v>62</v>
      </c>
      <c r="P103" s="801">
        <v>34</v>
      </c>
      <c r="Q103" s="801">
        <v>32</v>
      </c>
      <c r="R103" s="801">
        <v>2</v>
      </c>
      <c r="S103" s="801" t="s">
        <v>447</v>
      </c>
      <c r="T103" s="802">
        <v>28</v>
      </c>
    </row>
    <row r="104" spans="1:21" s="186" customFormat="1">
      <c r="A104" s="196"/>
      <c r="B104" s="166"/>
      <c r="T104" s="160"/>
    </row>
    <row r="105" spans="1:21" s="186" customFormat="1">
      <c r="A105" s="196"/>
      <c r="B105" s="166"/>
      <c r="T105" s="160"/>
    </row>
    <row r="106" spans="1:21" s="186" customFormat="1">
      <c r="A106" s="196"/>
      <c r="B106" s="1833"/>
      <c r="C106" s="1833"/>
      <c r="D106" s="1833"/>
      <c r="E106" s="1833"/>
      <c r="T106" s="160"/>
    </row>
    <row r="107" spans="1:21">
      <c r="B107" s="190"/>
      <c r="C107" s="138"/>
      <c r="D107" s="138"/>
      <c r="E107" s="138"/>
      <c r="F107" s="138"/>
      <c r="G107" s="138"/>
      <c r="H107" s="138"/>
      <c r="I107" s="138"/>
      <c r="J107" s="138"/>
      <c r="K107" s="138"/>
      <c r="L107" s="138"/>
      <c r="M107" s="138"/>
      <c r="N107" s="138"/>
      <c r="O107" s="138"/>
      <c r="P107" s="138"/>
      <c r="Q107" s="138"/>
      <c r="R107" s="138"/>
      <c r="S107" s="138"/>
      <c r="T107" s="138"/>
    </row>
    <row r="108" spans="1:21" ht="22.5" customHeight="1">
      <c r="A108" s="1832" t="s">
        <v>2189</v>
      </c>
      <c r="B108" s="1832"/>
      <c r="C108" s="1832"/>
      <c r="D108" s="1832"/>
      <c r="E108" s="1832"/>
      <c r="F108" s="1832"/>
      <c r="G108" s="1832"/>
      <c r="H108" s="1832"/>
      <c r="I108" s="1832"/>
      <c r="J108" s="1832"/>
      <c r="K108" s="1847" t="s">
        <v>2190</v>
      </c>
      <c r="L108" s="1847"/>
      <c r="M108" s="1847"/>
      <c r="N108" s="1847"/>
      <c r="O108" s="1847"/>
      <c r="P108" s="1847"/>
      <c r="Q108" s="1847"/>
      <c r="R108" s="1847"/>
      <c r="S108" s="1847"/>
      <c r="T108" s="1847"/>
      <c r="U108" s="1"/>
    </row>
    <row r="109" spans="1:21" ht="14.25" thickBot="1">
      <c r="B109" s="166"/>
      <c r="C109" s="138"/>
      <c r="D109" s="138"/>
      <c r="E109" s="138"/>
      <c r="F109" s="138"/>
      <c r="G109" s="138"/>
      <c r="H109" s="138"/>
      <c r="I109" s="138"/>
      <c r="J109" s="139"/>
      <c r="K109" s="138"/>
      <c r="L109" s="138"/>
      <c r="M109" s="138"/>
      <c r="N109" s="138"/>
      <c r="O109" s="138"/>
      <c r="P109" s="138"/>
      <c r="Q109" s="138"/>
      <c r="R109" s="138"/>
      <c r="S109" s="138"/>
      <c r="T109" s="138"/>
    </row>
    <row r="110" spans="1:21" ht="15.75" customHeight="1">
      <c r="A110" s="1765"/>
      <c r="B110" s="1765" t="s">
        <v>454</v>
      </c>
      <c r="C110" s="1730" t="s">
        <v>690</v>
      </c>
      <c r="D110" s="1676"/>
      <c r="E110" s="1676"/>
      <c r="F110" s="1676"/>
      <c r="G110" s="1676"/>
      <c r="H110" s="1676"/>
      <c r="I110" s="786"/>
      <c r="J110" s="717"/>
      <c r="K110" s="787" t="s">
        <v>689</v>
      </c>
      <c r="L110" s="717"/>
      <c r="M110" s="717"/>
      <c r="N110" s="788"/>
      <c r="O110" s="1730" t="s">
        <v>1269</v>
      </c>
      <c r="P110" s="1676"/>
      <c r="Q110" s="1676"/>
      <c r="R110" s="1676"/>
      <c r="S110" s="1676"/>
      <c r="T110" s="1676"/>
    </row>
    <row r="111" spans="1:21" ht="15.75" customHeight="1">
      <c r="A111" s="1831"/>
      <c r="B111" s="1831"/>
      <c r="C111" s="1840" t="s">
        <v>1712</v>
      </c>
      <c r="D111" s="1779" t="s">
        <v>687</v>
      </c>
      <c r="E111" s="1836"/>
      <c r="F111" s="1837"/>
      <c r="G111" s="1775" t="s">
        <v>1270</v>
      </c>
      <c r="H111" s="1839" t="s">
        <v>1271</v>
      </c>
      <c r="I111" s="1840" t="s">
        <v>1712</v>
      </c>
      <c r="J111" s="789"/>
      <c r="K111" s="790" t="s">
        <v>687</v>
      </c>
      <c r="L111" s="791"/>
      <c r="M111" s="1831" t="s">
        <v>1270</v>
      </c>
      <c r="N111" s="1839" t="s">
        <v>1271</v>
      </c>
      <c r="O111" s="1775" t="s">
        <v>1272</v>
      </c>
      <c r="P111" s="1779" t="s">
        <v>687</v>
      </c>
      <c r="Q111" s="1836"/>
      <c r="R111" s="1837"/>
      <c r="S111" s="1831" t="s">
        <v>1270</v>
      </c>
      <c r="T111" s="1839" t="s">
        <v>1271</v>
      </c>
    </row>
    <row r="112" spans="1:21" ht="15.75" customHeight="1">
      <c r="A112" s="1831"/>
      <c r="B112" s="1831"/>
      <c r="C112" s="1841"/>
      <c r="D112" s="1834" t="s">
        <v>643</v>
      </c>
      <c r="E112" s="1839" t="s">
        <v>1273</v>
      </c>
      <c r="F112" s="1775" t="s">
        <v>1274</v>
      </c>
      <c r="G112" s="1838"/>
      <c r="H112" s="1846"/>
      <c r="I112" s="1841"/>
      <c r="J112" s="1844" t="s">
        <v>643</v>
      </c>
      <c r="K112" s="1848" t="s">
        <v>1273</v>
      </c>
      <c r="L112" s="1775" t="s">
        <v>1274</v>
      </c>
      <c r="M112" s="1831"/>
      <c r="N112" s="1846"/>
      <c r="O112" s="1838"/>
      <c r="P112" s="1834" t="s">
        <v>686</v>
      </c>
      <c r="Q112" s="1839" t="s">
        <v>1273</v>
      </c>
      <c r="R112" s="1775" t="s">
        <v>1274</v>
      </c>
      <c r="S112" s="1831"/>
      <c r="T112" s="1846"/>
    </row>
    <row r="113" spans="1:20" ht="15.75" customHeight="1">
      <c r="A113" s="1766"/>
      <c r="B113" s="1766"/>
      <c r="C113" s="1842"/>
      <c r="D113" s="1835"/>
      <c r="E113" s="1769"/>
      <c r="F113" s="1776"/>
      <c r="G113" s="1776"/>
      <c r="H113" s="1817"/>
      <c r="I113" s="1842"/>
      <c r="J113" s="1845"/>
      <c r="K113" s="1726"/>
      <c r="L113" s="1776"/>
      <c r="M113" s="1766"/>
      <c r="N113" s="1817"/>
      <c r="O113" s="1776"/>
      <c r="P113" s="1835"/>
      <c r="Q113" s="1769"/>
      <c r="R113" s="1776"/>
      <c r="S113" s="1766"/>
      <c r="T113" s="1817"/>
    </row>
    <row r="114" spans="1:20" ht="18" customHeight="1">
      <c r="A114" s="967"/>
      <c r="B114" s="230" t="s">
        <v>800</v>
      </c>
      <c r="C114" s="806">
        <v>311</v>
      </c>
      <c r="D114" s="807">
        <v>137</v>
      </c>
      <c r="E114" s="807">
        <v>127</v>
      </c>
      <c r="F114" s="807">
        <v>10</v>
      </c>
      <c r="G114" s="807">
        <v>1</v>
      </c>
      <c r="H114" s="807">
        <v>171</v>
      </c>
      <c r="I114" s="807">
        <v>569</v>
      </c>
      <c r="J114" s="995">
        <v>392</v>
      </c>
      <c r="K114" s="996">
        <v>354</v>
      </c>
      <c r="L114" s="807">
        <v>38</v>
      </c>
      <c r="M114" s="807">
        <v>2</v>
      </c>
      <c r="N114" s="807">
        <v>171</v>
      </c>
      <c r="O114" s="807">
        <v>16</v>
      </c>
      <c r="P114" s="807">
        <v>16</v>
      </c>
      <c r="Q114" s="807">
        <v>15</v>
      </c>
      <c r="R114" s="807">
        <v>1</v>
      </c>
      <c r="S114" s="807" t="s">
        <v>447</v>
      </c>
      <c r="T114" s="995" t="s">
        <v>447</v>
      </c>
    </row>
    <row r="115" spans="1:20" ht="18" customHeight="1">
      <c r="A115" s="965"/>
      <c r="B115" s="1001" t="s">
        <v>799</v>
      </c>
      <c r="C115" s="793">
        <v>165</v>
      </c>
      <c r="D115" s="793">
        <v>39</v>
      </c>
      <c r="E115" s="793">
        <v>31</v>
      </c>
      <c r="F115" s="793">
        <v>8</v>
      </c>
      <c r="G115" s="793" t="s">
        <v>447</v>
      </c>
      <c r="H115" s="793">
        <v>126</v>
      </c>
      <c r="I115" s="793">
        <v>239</v>
      </c>
      <c r="J115" s="794">
        <v>113</v>
      </c>
      <c r="K115" s="795">
        <v>80</v>
      </c>
      <c r="L115" s="793">
        <v>33</v>
      </c>
      <c r="M115" s="793" t="s">
        <v>447</v>
      </c>
      <c r="N115" s="793">
        <v>126</v>
      </c>
      <c r="O115" s="793">
        <v>6</v>
      </c>
      <c r="P115" s="793">
        <v>6</v>
      </c>
      <c r="Q115" s="793">
        <v>5</v>
      </c>
      <c r="R115" s="793">
        <v>1</v>
      </c>
      <c r="S115" s="793" t="s">
        <v>447</v>
      </c>
      <c r="T115" s="794" t="s">
        <v>447</v>
      </c>
    </row>
    <row r="116" spans="1:20" ht="18" customHeight="1">
      <c r="A116" s="965"/>
      <c r="B116" s="1001" t="s">
        <v>798</v>
      </c>
      <c r="C116" s="797">
        <v>165</v>
      </c>
      <c r="D116" s="793">
        <v>80</v>
      </c>
      <c r="E116" s="793">
        <v>67</v>
      </c>
      <c r="F116" s="793">
        <v>13</v>
      </c>
      <c r="G116" s="793">
        <v>3</v>
      </c>
      <c r="H116" s="793">
        <v>82</v>
      </c>
      <c r="I116" s="793">
        <v>338</v>
      </c>
      <c r="J116" s="794">
        <v>250</v>
      </c>
      <c r="K116" s="795">
        <v>184</v>
      </c>
      <c r="L116" s="793">
        <v>66</v>
      </c>
      <c r="M116" s="793">
        <v>6</v>
      </c>
      <c r="N116" s="793">
        <v>82</v>
      </c>
      <c r="O116" s="793">
        <v>10</v>
      </c>
      <c r="P116" s="793">
        <v>10</v>
      </c>
      <c r="Q116" s="793">
        <v>7</v>
      </c>
      <c r="R116" s="793">
        <v>3</v>
      </c>
      <c r="S116" s="793" t="s">
        <v>447</v>
      </c>
      <c r="T116" s="794" t="s">
        <v>447</v>
      </c>
    </row>
    <row r="117" spans="1:20" ht="18" customHeight="1">
      <c r="A117" s="965"/>
      <c r="B117" s="1001" t="s">
        <v>797</v>
      </c>
      <c r="C117" s="797">
        <v>157</v>
      </c>
      <c r="D117" s="793">
        <v>58</v>
      </c>
      <c r="E117" s="793">
        <v>51</v>
      </c>
      <c r="F117" s="793">
        <v>7</v>
      </c>
      <c r="G117" s="793" t="s">
        <v>447</v>
      </c>
      <c r="H117" s="793">
        <v>98</v>
      </c>
      <c r="I117" s="793">
        <v>280</v>
      </c>
      <c r="J117" s="794">
        <v>180</v>
      </c>
      <c r="K117" s="795">
        <v>146</v>
      </c>
      <c r="L117" s="793">
        <v>34</v>
      </c>
      <c r="M117" s="793" t="s">
        <v>447</v>
      </c>
      <c r="N117" s="793">
        <v>98</v>
      </c>
      <c r="O117" s="793">
        <v>10</v>
      </c>
      <c r="P117" s="793">
        <v>10</v>
      </c>
      <c r="Q117" s="793">
        <v>10</v>
      </c>
      <c r="R117" s="793" t="s">
        <v>447</v>
      </c>
      <c r="S117" s="793" t="s">
        <v>447</v>
      </c>
      <c r="T117" s="794" t="s">
        <v>447</v>
      </c>
    </row>
    <row r="118" spans="1:20" ht="18" customHeight="1">
      <c r="A118" s="951"/>
      <c r="B118" s="999" t="s">
        <v>796</v>
      </c>
      <c r="C118" s="797">
        <v>723</v>
      </c>
      <c r="D118" s="793">
        <v>351</v>
      </c>
      <c r="E118" s="793">
        <v>313</v>
      </c>
      <c r="F118" s="793">
        <v>38</v>
      </c>
      <c r="G118" s="793">
        <v>4</v>
      </c>
      <c r="H118" s="793">
        <v>348</v>
      </c>
      <c r="I118" s="793">
        <v>1431</v>
      </c>
      <c r="J118" s="794">
        <v>1023</v>
      </c>
      <c r="K118" s="795">
        <v>871</v>
      </c>
      <c r="L118" s="793">
        <v>152</v>
      </c>
      <c r="M118" s="793">
        <v>8</v>
      </c>
      <c r="N118" s="793">
        <v>348</v>
      </c>
      <c r="O118" s="793">
        <v>57</v>
      </c>
      <c r="P118" s="793">
        <v>57</v>
      </c>
      <c r="Q118" s="793">
        <v>48</v>
      </c>
      <c r="R118" s="793">
        <v>9</v>
      </c>
      <c r="S118" s="793" t="s">
        <v>447</v>
      </c>
      <c r="T118" s="794" t="s">
        <v>447</v>
      </c>
    </row>
    <row r="119" spans="1:20" ht="18" customHeight="1">
      <c r="A119" s="967"/>
      <c r="B119" s="230" t="s">
        <v>795</v>
      </c>
      <c r="C119" s="797" t="s">
        <v>447</v>
      </c>
      <c r="D119" s="793" t="s">
        <v>447</v>
      </c>
      <c r="E119" s="793" t="s">
        <v>447</v>
      </c>
      <c r="F119" s="793" t="s">
        <v>447</v>
      </c>
      <c r="G119" s="793" t="s">
        <v>447</v>
      </c>
      <c r="H119" s="793" t="s">
        <v>447</v>
      </c>
      <c r="I119" s="793" t="s">
        <v>447</v>
      </c>
      <c r="J119" s="794" t="s">
        <v>447</v>
      </c>
      <c r="K119" s="795" t="s">
        <v>447</v>
      </c>
      <c r="L119" s="793" t="s">
        <v>447</v>
      </c>
      <c r="M119" s="793" t="s">
        <v>447</v>
      </c>
      <c r="N119" s="793" t="s">
        <v>447</v>
      </c>
      <c r="O119" s="793" t="s">
        <v>447</v>
      </c>
      <c r="P119" s="793" t="s">
        <v>447</v>
      </c>
      <c r="Q119" s="793" t="s">
        <v>447</v>
      </c>
      <c r="R119" s="793" t="s">
        <v>447</v>
      </c>
      <c r="S119" s="793" t="s">
        <v>447</v>
      </c>
      <c r="T119" s="794" t="s">
        <v>447</v>
      </c>
    </row>
    <row r="120" spans="1:20" ht="18" customHeight="1">
      <c r="A120" s="965"/>
      <c r="B120" s="1001" t="s">
        <v>794</v>
      </c>
      <c r="C120" s="793">
        <v>201</v>
      </c>
      <c r="D120" s="793">
        <v>75</v>
      </c>
      <c r="E120" s="793">
        <v>73</v>
      </c>
      <c r="F120" s="793">
        <v>2</v>
      </c>
      <c r="G120" s="793" t="s">
        <v>447</v>
      </c>
      <c r="H120" s="793">
        <v>126</v>
      </c>
      <c r="I120" s="793">
        <v>330</v>
      </c>
      <c r="J120" s="794">
        <v>204</v>
      </c>
      <c r="K120" s="795">
        <v>197</v>
      </c>
      <c r="L120" s="793">
        <v>7</v>
      </c>
      <c r="M120" s="793" t="s">
        <v>447</v>
      </c>
      <c r="N120" s="793">
        <v>126</v>
      </c>
      <c r="O120" s="793">
        <v>7</v>
      </c>
      <c r="P120" s="793">
        <v>7</v>
      </c>
      <c r="Q120" s="793">
        <v>7</v>
      </c>
      <c r="R120" s="793" t="s">
        <v>447</v>
      </c>
      <c r="S120" s="793" t="s">
        <v>447</v>
      </c>
      <c r="T120" s="794" t="s">
        <v>447</v>
      </c>
    </row>
    <row r="121" spans="1:20" ht="18" customHeight="1">
      <c r="A121" s="965"/>
      <c r="B121" s="1001" t="s">
        <v>793</v>
      </c>
      <c r="C121" s="799">
        <v>164</v>
      </c>
      <c r="D121" s="793">
        <v>101</v>
      </c>
      <c r="E121" s="793">
        <v>90</v>
      </c>
      <c r="F121" s="793">
        <v>11</v>
      </c>
      <c r="G121" s="793" t="s">
        <v>447</v>
      </c>
      <c r="H121" s="793">
        <v>63</v>
      </c>
      <c r="I121" s="793">
        <v>334</v>
      </c>
      <c r="J121" s="794">
        <v>271</v>
      </c>
      <c r="K121" s="795">
        <v>236</v>
      </c>
      <c r="L121" s="793">
        <v>35</v>
      </c>
      <c r="M121" s="793" t="s">
        <v>447</v>
      </c>
      <c r="N121" s="793">
        <v>63</v>
      </c>
      <c r="O121" s="793">
        <v>6</v>
      </c>
      <c r="P121" s="793">
        <v>6</v>
      </c>
      <c r="Q121" s="793">
        <v>4</v>
      </c>
      <c r="R121" s="793">
        <v>2</v>
      </c>
      <c r="S121" s="793" t="s">
        <v>447</v>
      </c>
      <c r="T121" s="794" t="s">
        <v>447</v>
      </c>
    </row>
    <row r="122" spans="1:20" ht="18" customHeight="1">
      <c r="A122" s="965"/>
      <c r="B122" s="1001" t="s">
        <v>792</v>
      </c>
      <c r="C122" s="793">
        <v>28</v>
      </c>
      <c r="D122" s="793">
        <v>18</v>
      </c>
      <c r="E122" s="793">
        <v>17</v>
      </c>
      <c r="F122" s="793">
        <v>1</v>
      </c>
      <c r="G122" s="793" t="s">
        <v>447</v>
      </c>
      <c r="H122" s="793">
        <v>10</v>
      </c>
      <c r="I122" s="793">
        <v>62</v>
      </c>
      <c r="J122" s="794">
        <v>52</v>
      </c>
      <c r="K122" s="795">
        <v>46</v>
      </c>
      <c r="L122" s="793">
        <v>6</v>
      </c>
      <c r="M122" s="793" t="s">
        <v>447</v>
      </c>
      <c r="N122" s="793">
        <v>10</v>
      </c>
      <c r="O122" s="793">
        <v>2</v>
      </c>
      <c r="P122" s="793">
        <v>2</v>
      </c>
      <c r="Q122" s="793">
        <v>2</v>
      </c>
      <c r="R122" s="793" t="s">
        <v>447</v>
      </c>
      <c r="S122" s="793" t="s">
        <v>447</v>
      </c>
      <c r="T122" s="794" t="s">
        <v>447</v>
      </c>
    </row>
    <row r="123" spans="1:20" ht="18" customHeight="1">
      <c r="A123" s="951"/>
      <c r="B123" s="999" t="s">
        <v>791</v>
      </c>
      <c r="C123" s="793">
        <v>298</v>
      </c>
      <c r="D123" s="793">
        <v>113</v>
      </c>
      <c r="E123" s="793">
        <v>102</v>
      </c>
      <c r="F123" s="793">
        <v>11</v>
      </c>
      <c r="G123" s="793" t="s">
        <v>447</v>
      </c>
      <c r="H123" s="793">
        <v>183</v>
      </c>
      <c r="I123" s="793">
        <v>494</v>
      </c>
      <c r="J123" s="794">
        <v>306</v>
      </c>
      <c r="K123" s="795">
        <v>267</v>
      </c>
      <c r="L123" s="793">
        <v>39</v>
      </c>
      <c r="M123" s="793" t="s">
        <v>447</v>
      </c>
      <c r="N123" s="793">
        <v>183</v>
      </c>
      <c r="O123" s="793">
        <v>10</v>
      </c>
      <c r="P123" s="793">
        <v>10</v>
      </c>
      <c r="Q123" s="793">
        <v>10</v>
      </c>
      <c r="R123" s="793" t="s">
        <v>447</v>
      </c>
      <c r="S123" s="793" t="s">
        <v>447</v>
      </c>
      <c r="T123" s="794" t="s">
        <v>447</v>
      </c>
    </row>
    <row r="124" spans="1:20" ht="18" customHeight="1">
      <c r="A124" s="951"/>
      <c r="B124" s="999" t="s">
        <v>1985</v>
      </c>
      <c r="C124" s="793">
        <v>327</v>
      </c>
      <c r="D124" s="793">
        <v>181</v>
      </c>
      <c r="E124" s="793">
        <v>161</v>
      </c>
      <c r="F124" s="793">
        <v>20</v>
      </c>
      <c r="G124" s="793">
        <v>3</v>
      </c>
      <c r="H124" s="793">
        <v>132</v>
      </c>
      <c r="I124" s="793">
        <v>716</v>
      </c>
      <c r="J124" s="794">
        <v>543</v>
      </c>
      <c r="K124" s="795">
        <v>462</v>
      </c>
      <c r="L124" s="793">
        <v>81</v>
      </c>
      <c r="M124" s="793">
        <v>6</v>
      </c>
      <c r="N124" s="793">
        <v>132</v>
      </c>
      <c r="O124" s="793">
        <v>22</v>
      </c>
      <c r="P124" s="793">
        <v>22</v>
      </c>
      <c r="Q124" s="793">
        <v>20</v>
      </c>
      <c r="R124" s="793">
        <v>2</v>
      </c>
      <c r="S124" s="793" t="s">
        <v>447</v>
      </c>
      <c r="T124" s="794" t="s">
        <v>447</v>
      </c>
    </row>
    <row r="125" spans="1:20" ht="18" customHeight="1">
      <c r="A125" s="967"/>
      <c r="B125" s="230" t="s">
        <v>1987</v>
      </c>
      <c r="C125" s="793">
        <v>483</v>
      </c>
      <c r="D125" s="793">
        <v>270</v>
      </c>
      <c r="E125" s="793">
        <v>255</v>
      </c>
      <c r="F125" s="793">
        <v>15</v>
      </c>
      <c r="G125" s="793">
        <v>5</v>
      </c>
      <c r="H125" s="793">
        <v>205</v>
      </c>
      <c r="I125" s="793">
        <v>1032</v>
      </c>
      <c r="J125" s="794">
        <v>807</v>
      </c>
      <c r="K125" s="795">
        <v>754</v>
      </c>
      <c r="L125" s="793">
        <v>53</v>
      </c>
      <c r="M125" s="793">
        <v>10</v>
      </c>
      <c r="N125" s="793">
        <v>205</v>
      </c>
      <c r="O125" s="793">
        <v>58</v>
      </c>
      <c r="P125" s="793">
        <v>58</v>
      </c>
      <c r="Q125" s="793">
        <v>55</v>
      </c>
      <c r="R125" s="793">
        <v>3</v>
      </c>
      <c r="S125" s="793" t="s">
        <v>447</v>
      </c>
      <c r="T125" s="794" t="s">
        <v>447</v>
      </c>
    </row>
    <row r="126" spans="1:20" ht="18" customHeight="1">
      <c r="A126" s="965"/>
      <c r="B126" s="1001" t="s">
        <v>1989</v>
      </c>
      <c r="C126" s="793">
        <v>179</v>
      </c>
      <c r="D126" s="793">
        <v>120</v>
      </c>
      <c r="E126" s="793">
        <v>110</v>
      </c>
      <c r="F126" s="793">
        <v>10</v>
      </c>
      <c r="G126" s="793">
        <v>1</v>
      </c>
      <c r="H126" s="793">
        <v>56</v>
      </c>
      <c r="I126" s="793">
        <v>404</v>
      </c>
      <c r="J126" s="794">
        <v>340</v>
      </c>
      <c r="K126" s="795">
        <v>307</v>
      </c>
      <c r="L126" s="793">
        <v>33</v>
      </c>
      <c r="M126" s="793">
        <v>2</v>
      </c>
      <c r="N126" s="793">
        <v>56</v>
      </c>
      <c r="O126" s="793">
        <v>20</v>
      </c>
      <c r="P126" s="793">
        <v>20</v>
      </c>
      <c r="Q126" s="793">
        <v>19</v>
      </c>
      <c r="R126" s="793">
        <v>1</v>
      </c>
      <c r="S126" s="793" t="s">
        <v>447</v>
      </c>
      <c r="T126" s="794" t="s">
        <v>447</v>
      </c>
    </row>
    <row r="127" spans="1:20" ht="18" customHeight="1">
      <c r="A127" s="965"/>
      <c r="B127" s="1001" t="s">
        <v>1991</v>
      </c>
      <c r="C127" s="797">
        <v>269</v>
      </c>
      <c r="D127" s="793">
        <v>163</v>
      </c>
      <c r="E127" s="793">
        <v>144</v>
      </c>
      <c r="F127" s="793">
        <v>19</v>
      </c>
      <c r="G127" s="793">
        <v>1</v>
      </c>
      <c r="H127" s="793">
        <v>102</v>
      </c>
      <c r="I127" s="793">
        <v>636</v>
      </c>
      <c r="J127" s="794">
        <v>519</v>
      </c>
      <c r="K127" s="795">
        <v>443</v>
      </c>
      <c r="L127" s="793">
        <v>76</v>
      </c>
      <c r="M127" s="793">
        <v>2</v>
      </c>
      <c r="N127" s="793">
        <v>102</v>
      </c>
      <c r="O127" s="793">
        <v>28</v>
      </c>
      <c r="P127" s="793">
        <v>28</v>
      </c>
      <c r="Q127" s="793">
        <v>26</v>
      </c>
      <c r="R127" s="793">
        <v>2</v>
      </c>
      <c r="S127" s="793" t="s">
        <v>447</v>
      </c>
      <c r="T127" s="794" t="s">
        <v>447</v>
      </c>
    </row>
    <row r="128" spans="1:20" ht="18" customHeight="1">
      <c r="A128" s="965"/>
      <c r="B128" s="1001" t="s">
        <v>1993</v>
      </c>
      <c r="C128" s="793">
        <v>238</v>
      </c>
      <c r="D128" s="793">
        <v>141</v>
      </c>
      <c r="E128" s="793">
        <v>115</v>
      </c>
      <c r="F128" s="793">
        <v>26</v>
      </c>
      <c r="G128" s="793">
        <v>1</v>
      </c>
      <c r="H128" s="793">
        <v>90</v>
      </c>
      <c r="I128" s="793">
        <v>550</v>
      </c>
      <c r="J128" s="794">
        <v>434</v>
      </c>
      <c r="K128" s="795">
        <v>322</v>
      </c>
      <c r="L128" s="793">
        <v>112</v>
      </c>
      <c r="M128" s="793">
        <v>2</v>
      </c>
      <c r="N128" s="793">
        <v>90</v>
      </c>
      <c r="O128" s="793">
        <v>14</v>
      </c>
      <c r="P128" s="793">
        <v>14</v>
      </c>
      <c r="Q128" s="793">
        <v>9</v>
      </c>
      <c r="R128" s="793">
        <v>5</v>
      </c>
      <c r="S128" s="793" t="s">
        <v>447</v>
      </c>
      <c r="T128" s="794" t="s">
        <v>447</v>
      </c>
    </row>
    <row r="129" spans="1:20" ht="18" customHeight="1">
      <c r="A129" s="965"/>
      <c r="B129" s="1001" t="s">
        <v>1995</v>
      </c>
      <c r="C129" s="793">
        <v>301</v>
      </c>
      <c r="D129" s="793">
        <v>176</v>
      </c>
      <c r="E129" s="793">
        <v>152</v>
      </c>
      <c r="F129" s="793">
        <v>24</v>
      </c>
      <c r="G129" s="793">
        <v>2</v>
      </c>
      <c r="H129" s="793">
        <v>122</v>
      </c>
      <c r="I129" s="793">
        <v>639</v>
      </c>
      <c r="J129" s="794">
        <v>511</v>
      </c>
      <c r="K129" s="795">
        <v>412</v>
      </c>
      <c r="L129" s="793">
        <v>99</v>
      </c>
      <c r="M129" s="793">
        <v>4</v>
      </c>
      <c r="N129" s="793">
        <v>122</v>
      </c>
      <c r="O129" s="793">
        <v>13</v>
      </c>
      <c r="P129" s="793">
        <v>13</v>
      </c>
      <c r="Q129" s="793">
        <v>9</v>
      </c>
      <c r="R129" s="793">
        <v>4</v>
      </c>
      <c r="S129" s="793" t="s">
        <v>447</v>
      </c>
      <c r="T129" s="794" t="s">
        <v>447</v>
      </c>
    </row>
    <row r="130" spans="1:20" ht="18" customHeight="1">
      <c r="A130" s="951"/>
      <c r="B130" s="999" t="s">
        <v>790</v>
      </c>
      <c r="C130" s="793">
        <v>154</v>
      </c>
      <c r="D130" s="793">
        <v>90</v>
      </c>
      <c r="E130" s="793">
        <v>73</v>
      </c>
      <c r="F130" s="793">
        <v>17</v>
      </c>
      <c r="G130" s="793">
        <v>4</v>
      </c>
      <c r="H130" s="793">
        <v>60</v>
      </c>
      <c r="I130" s="793">
        <v>347</v>
      </c>
      <c r="J130" s="794">
        <v>278</v>
      </c>
      <c r="K130" s="795">
        <v>202</v>
      </c>
      <c r="L130" s="793">
        <v>76</v>
      </c>
      <c r="M130" s="793">
        <v>9</v>
      </c>
      <c r="N130" s="793">
        <v>60</v>
      </c>
      <c r="O130" s="793">
        <v>7</v>
      </c>
      <c r="P130" s="793">
        <v>7</v>
      </c>
      <c r="Q130" s="793">
        <v>4</v>
      </c>
      <c r="R130" s="793">
        <v>3</v>
      </c>
      <c r="S130" s="793" t="s">
        <v>447</v>
      </c>
      <c r="T130" s="794" t="s">
        <v>447</v>
      </c>
    </row>
    <row r="131" spans="1:20" ht="18" customHeight="1">
      <c r="A131" s="967"/>
      <c r="B131" s="230" t="s">
        <v>789</v>
      </c>
      <c r="C131" s="793">
        <v>225</v>
      </c>
      <c r="D131" s="793">
        <v>152</v>
      </c>
      <c r="E131" s="793">
        <v>137</v>
      </c>
      <c r="F131" s="793">
        <v>15</v>
      </c>
      <c r="G131" s="793" t="s">
        <v>447</v>
      </c>
      <c r="H131" s="793">
        <v>71</v>
      </c>
      <c r="I131" s="793">
        <v>508</v>
      </c>
      <c r="J131" s="794">
        <v>433</v>
      </c>
      <c r="K131" s="795">
        <v>378</v>
      </c>
      <c r="L131" s="793">
        <v>55</v>
      </c>
      <c r="M131" s="793" t="s">
        <v>447</v>
      </c>
      <c r="N131" s="793">
        <v>71</v>
      </c>
      <c r="O131" s="793">
        <v>20</v>
      </c>
      <c r="P131" s="793">
        <v>20</v>
      </c>
      <c r="Q131" s="793">
        <v>17</v>
      </c>
      <c r="R131" s="793">
        <v>3</v>
      </c>
      <c r="S131" s="793" t="s">
        <v>447</v>
      </c>
      <c r="T131" s="794" t="s">
        <v>447</v>
      </c>
    </row>
    <row r="132" spans="1:20" ht="18" customHeight="1">
      <c r="A132" s="951"/>
      <c r="B132" s="999" t="s">
        <v>788</v>
      </c>
      <c r="C132" s="793">
        <v>263</v>
      </c>
      <c r="D132" s="793">
        <v>180</v>
      </c>
      <c r="E132" s="793">
        <v>149</v>
      </c>
      <c r="F132" s="793">
        <v>31</v>
      </c>
      <c r="G132" s="793">
        <v>1</v>
      </c>
      <c r="H132" s="793">
        <v>78</v>
      </c>
      <c r="I132" s="793">
        <v>615</v>
      </c>
      <c r="J132" s="794">
        <v>523</v>
      </c>
      <c r="K132" s="795">
        <v>407</v>
      </c>
      <c r="L132" s="793">
        <v>116</v>
      </c>
      <c r="M132" s="793">
        <v>2</v>
      </c>
      <c r="N132" s="793">
        <v>78</v>
      </c>
      <c r="O132" s="793">
        <v>14</v>
      </c>
      <c r="P132" s="793">
        <v>14</v>
      </c>
      <c r="Q132" s="793">
        <v>12</v>
      </c>
      <c r="R132" s="793">
        <v>2</v>
      </c>
      <c r="S132" s="793" t="s">
        <v>447</v>
      </c>
      <c r="T132" s="794" t="s">
        <v>447</v>
      </c>
    </row>
    <row r="133" spans="1:20" ht="18" customHeight="1">
      <c r="A133" s="968"/>
      <c r="B133" s="1003" t="s">
        <v>787</v>
      </c>
      <c r="C133" s="797">
        <v>198</v>
      </c>
      <c r="D133" s="793">
        <v>126</v>
      </c>
      <c r="E133" s="793">
        <v>109</v>
      </c>
      <c r="F133" s="793">
        <v>17</v>
      </c>
      <c r="G133" s="793">
        <v>1</v>
      </c>
      <c r="H133" s="793">
        <v>71</v>
      </c>
      <c r="I133" s="793">
        <v>442</v>
      </c>
      <c r="J133" s="794">
        <v>367</v>
      </c>
      <c r="K133" s="795">
        <v>291</v>
      </c>
      <c r="L133" s="793">
        <v>76</v>
      </c>
      <c r="M133" s="793">
        <v>4</v>
      </c>
      <c r="N133" s="793">
        <v>71</v>
      </c>
      <c r="O133" s="793">
        <v>10</v>
      </c>
      <c r="P133" s="793">
        <v>10</v>
      </c>
      <c r="Q133" s="793">
        <v>6</v>
      </c>
      <c r="R133" s="793">
        <v>4</v>
      </c>
      <c r="S133" s="793" t="s">
        <v>447</v>
      </c>
      <c r="T133" s="794" t="s">
        <v>447</v>
      </c>
    </row>
    <row r="134" spans="1:20" ht="18" customHeight="1">
      <c r="A134" s="951"/>
      <c r="B134" s="999" t="s">
        <v>786</v>
      </c>
      <c r="C134" s="793">
        <v>182</v>
      </c>
      <c r="D134" s="793">
        <v>120</v>
      </c>
      <c r="E134" s="793">
        <v>107</v>
      </c>
      <c r="F134" s="793">
        <v>13</v>
      </c>
      <c r="G134" s="793">
        <v>1</v>
      </c>
      <c r="H134" s="793">
        <v>57</v>
      </c>
      <c r="I134" s="793">
        <v>407</v>
      </c>
      <c r="J134" s="794">
        <v>333</v>
      </c>
      <c r="K134" s="795">
        <v>282</v>
      </c>
      <c r="L134" s="793">
        <v>51</v>
      </c>
      <c r="M134" s="793">
        <v>3</v>
      </c>
      <c r="N134" s="793">
        <v>57</v>
      </c>
      <c r="O134" s="793">
        <v>6</v>
      </c>
      <c r="P134" s="793">
        <v>6</v>
      </c>
      <c r="Q134" s="793">
        <v>5</v>
      </c>
      <c r="R134" s="793">
        <v>1</v>
      </c>
      <c r="S134" s="793" t="s">
        <v>447</v>
      </c>
      <c r="T134" s="794" t="s">
        <v>447</v>
      </c>
    </row>
    <row r="135" spans="1:20" ht="18" customHeight="1">
      <c r="A135" s="965"/>
      <c r="B135" s="1001" t="s">
        <v>785</v>
      </c>
      <c r="C135" s="793">
        <v>827</v>
      </c>
      <c r="D135" s="793">
        <v>494</v>
      </c>
      <c r="E135" s="793">
        <v>452</v>
      </c>
      <c r="F135" s="793">
        <v>42</v>
      </c>
      <c r="G135" s="793">
        <v>3</v>
      </c>
      <c r="H135" s="793">
        <v>321</v>
      </c>
      <c r="I135" s="793">
        <v>1783</v>
      </c>
      <c r="J135" s="794">
        <v>1433</v>
      </c>
      <c r="K135" s="795">
        <v>1264</v>
      </c>
      <c r="L135" s="793">
        <v>169</v>
      </c>
      <c r="M135" s="793">
        <v>6</v>
      </c>
      <c r="N135" s="793">
        <v>321</v>
      </c>
      <c r="O135" s="793">
        <v>56</v>
      </c>
      <c r="P135" s="793">
        <v>56</v>
      </c>
      <c r="Q135" s="793">
        <v>52</v>
      </c>
      <c r="R135" s="793">
        <v>4</v>
      </c>
      <c r="S135" s="793" t="s">
        <v>447</v>
      </c>
      <c r="T135" s="794" t="s">
        <v>447</v>
      </c>
    </row>
    <row r="136" spans="1:20" ht="18" customHeight="1">
      <c r="A136" s="965"/>
      <c r="B136" s="1001" t="s">
        <v>784</v>
      </c>
      <c r="C136" s="796">
        <v>428</v>
      </c>
      <c r="D136" s="793">
        <v>220</v>
      </c>
      <c r="E136" s="793">
        <v>202</v>
      </c>
      <c r="F136" s="793">
        <v>18</v>
      </c>
      <c r="G136" s="793">
        <v>3</v>
      </c>
      <c r="H136" s="793">
        <v>201</v>
      </c>
      <c r="I136" s="793">
        <v>865</v>
      </c>
      <c r="J136" s="794">
        <v>647</v>
      </c>
      <c r="K136" s="795">
        <v>579</v>
      </c>
      <c r="L136" s="793">
        <v>68</v>
      </c>
      <c r="M136" s="793">
        <v>9</v>
      </c>
      <c r="N136" s="793">
        <v>201</v>
      </c>
      <c r="O136" s="793">
        <v>29</v>
      </c>
      <c r="P136" s="793">
        <v>29</v>
      </c>
      <c r="Q136" s="793">
        <v>27</v>
      </c>
      <c r="R136" s="793">
        <v>2</v>
      </c>
      <c r="S136" s="793" t="s">
        <v>447</v>
      </c>
      <c r="T136" s="794" t="s">
        <v>447</v>
      </c>
    </row>
    <row r="137" spans="1:20" ht="18" customHeight="1">
      <c r="A137" s="965"/>
      <c r="B137" s="1001" t="s">
        <v>783</v>
      </c>
      <c r="C137" s="793">
        <v>648</v>
      </c>
      <c r="D137" s="793">
        <v>357</v>
      </c>
      <c r="E137" s="793">
        <v>327</v>
      </c>
      <c r="F137" s="793">
        <v>30</v>
      </c>
      <c r="G137" s="793">
        <v>4</v>
      </c>
      <c r="H137" s="793">
        <v>276</v>
      </c>
      <c r="I137" s="793">
        <v>1313</v>
      </c>
      <c r="J137" s="794">
        <v>995</v>
      </c>
      <c r="K137" s="795">
        <v>880</v>
      </c>
      <c r="L137" s="793">
        <v>115</v>
      </c>
      <c r="M137" s="793">
        <v>11</v>
      </c>
      <c r="N137" s="793">
        <v>276</v>
      </c>
      <c r="O137" s="793">
        <v>35</v>
      </c>
      <c r="P137" s="793">
        <v>35</v>
      </c>
      <c r="Q137" s="793">
        <v>31</v>
      </c>
      <c r="R137" s="793">
        <v>4</v>
      </c>
      <c r="S137" s="793" t="s">
        <v>447</v>
      </c>
      <c r="T137" s="794" t="s">
        <v>447</v>
      </c>
    </row>
    <row r="138" spans="1:20" ht="18" customHeight="1">
      <c r="A138" s="951"/>
      <c r="B138" s="999" t="s">
        <v>782</v>
      </c>
      <c r="C138" s="793">
        <v>157</v>
      </c>
      <c r="D138" s="793">
        <v>116</v>
      </c>
      <c r="E138" s="793">
        <v>110</v>
      </c>
      <c r="F138" s="793">
        <v>6</v>
      </c>
      <c r="G138" s="793">
        <v>1</v>
      </c>
      <c r="H138" s="793">
        <v>37</v>
      </c>
      <c r="I138" s="793">
        <v>390</v>
      </c>
      <c r="J138" s="794">
        <v>343</v>
      </c>
      <c r="K138" s="795">
        <v>325</v>
      </c>
      <c r="L138" s="793">
        <v>18</v>
      </c>
      <c r="M138" s="793">
        <v>2</v>
      </c>
      <c r="N138" s="793">
        <v>37</v>
      </c>
      <c r="O138" s="793">
        <v>9</v>
      </c>
      <c r="P138" s="793">
        <v>9</v>
      </c>
      <c r="Q138" s="793">
        <v>9</v>
      </c>
      <c r="R138" s="793" t="s">
        <v>447</v>
      </c>
      <c r="S138" s="793" t="s">
        <v>447</v>
      </c>
      <c r="T138" s="794" t="s">
        <v>447</v>
      </c>
    </row>
    <row r="139" spans="1:20" ht="18" customHeight="1">
      <c r="A139" s="968"/>
      <c r="B139" s="1003" t="s">
        <v>781</v>
      </c>
      <c r="C139" s="796">
        <v>353</v>
      </c>
      <c r="D139" s="793">
        <v>187</v>
      </c>
      <c r="E139" s="793">
        <v>178</v>
      </c>
      <c r="F139" s="793">
        <v>9</v>
      </c>
      <c r="G139" s="793">
        <v>1</v>
      </c>
      <c r="H139" s="793">
        <v>159</v>
      </c>
      <c r="I139" s="793">
        <v>741</v>
      </c>
      <c r="J139" s="794">
        <v>560</v>
      </c>
      <c r="K139" s="795">
        <v>530</v>
      </c>
      <c r="L139" s="793">
        <v>30</v>
      </c>
      <c r="M139" s="793">
        <v>2</v>
      </c>
      <c r="N139" s="793">
        <v>159</v>
      </c>
      <c r="O139" s="793">
        <v>28</v>
      </c>
      <c r="P139" s="793">
        <v>28</v>
      </c>
      <c r="Q139" s="793">
        <v>27</v>
      </c>
      <c r="R139" s="793">
        <v>1</v>
      </c>
      <c r="S139" s="793" t="s">
        <v>447</v>
      </c>
      <c r="T139" s="794" t="s">
        <v>447</v>
      </c>
    </row>
    <row r="140" spans="1:20" ht="18" customHeight="1">
      <c r="A140" s="951"/>
      <c r="B140" s="999" t="s">
        <v>780</v>
      </c>
      <c r="C140" s="793">
        <v>394</v>
      </c>
      <c r="D140" s="793">
        <v>276</v>
      </c>
      <c r="E140" s="793">
        <v>251</v>
      </c>
      <c r="F140" s="793">
        <v>25</v>
      </c>
      <c r="G140" s="793">
        <v>1</v>
      </c>
      <c r="H140" s="793">
        <v>117</v>
      </c>
      <c r="I140" s="793">
        <v>955</v>
      </c>
      <c r="J140" s="794">
        <v>836</v>
      </c>
      <c r="K140" s="795">
        <v>736</v>
      </c>
      <c r="L140" s="793">
        <v>100</v>
      </c>
      <c r="M140" s="793">
        <v>2</v>
      </c>
      <c r="N140" s="793">
        <v>117</v>
      </c>
      <c r="O140" s="793">
        <v>27</v>
      </c>
      <c r="P140" s="793">
        <v>27</v>
      </c>
      <c r="Q140" s="793">
        <v>23</v>
      </c>
      <c r="R140" s="793">
        <v>4</v>
      </c>
      <c r="S140" s="793" t="s">
        <v>447</v>
      </c>
      <c r="T140" s="794" t="s">
        <v>447</v>
      </c>
    </row>
    <row r="141" spans="1:20" ht="18" customHeight="1">
      <c r="A141" s="968"/>
      <c r="B141" s="1003" t="s">
        <v>779</v>
      </c>
      <c r="C141" s="793">
        <v>355</v>
      </c>
      <c r="D141" s="793">
        <v>249</v>
      </c>
      <c r="E141" s="793">
        <v>212</v>
      </c>
      <c r="F141" s="793">
        <v>37</v>
      </c>
      <c r="G141" s="793">
        <v>2</v>
      </c>
      <c r="H141" s="793">
        <v>97</v>
      </c>
      <c r="I141" s="793">
        <v>856</v>
      </c>
      <c r="J141" s="794">
        <v>735</v>
      </c>
      <c r="K141" s="795">
        <v>561</v>
      </c>
      <c r="L141" s="793">
        <v>174</v>
      </c>
      <c r="M141" s="793">
        <v>4</v>
      </c>
      <c r="N141" s="793">
        <v>97</v>
      </c>
      <c r="O141" s="793">
        <v>32</v>
      </c>
      <c r="P141" s="793">
        <v>32</v>
      </c>
      <c r="Q141" s="793">
        <v>25</v>
      </c>
      <c r="R141" s="793">
        <v>7</v>
      </c>
      <c r="S141" s="793" t="s">
        <v>447</v>
      </c>
      <c r="T141" s="794" t="s">
        <v>447</v>
      </c>
    </row>
    <row r="142" spans="1:20" ht="18" customHeight="1">
      <c r="A142" s="965"/>
      <c r="B142" s="1001" t="s">
        <v>778</v>
      </c>
      <c r="C142" s="793">
        <v>400</v>
      </c>
      <c r="D142" s="793">
        <v>222</v>
      </c>
      <c r="E142" s="793">
        <v>193</v>
      </c>
      <c r="F142" s="793">
        <v>29</v>
      </c>
      <c r="G142" s="793" t="s">
        <v>447</v>
      </c>
      <c r="H142" s="793">
        <v>173</v>
      </c>
      <c r="I142" s="793">
        <v>887</v>
      </c>
      <c r="J142" s="794">
        <v>695</v>
      </c>
      <c r="K142" s="795">
        <v>567</v>
      </c>
      <c r="L142" s="793">
        <v>128</v>
      </c>
      <c r="M142" s="793" t="s">
        <v>447</v>
      </c>
      <c r="N142" s="793">
        <v>173</v>
      </c>
      <c r="O142" s="793">
        <v>38</v>
      </c>
      <c r="P142" s="793">
        <v>38</v>
      </c>
      <c r="Q142" s="793">
        <v>35</v>
      </c>
      <c r="R142" s="793">
        <v>3</v>
      </c>
      <c r="S142" s="793" t="s">
        <v>447</v>
      </c>
      <c r="T142" s="794" t="s">
        <v>447</v>
      </c>
    </row>
    <row r="143" spans="1:20" ht="18" customHeight="1">
      <c r="A143" s="951"/>
      <c r="B143" s="999" t="s">
        <v>777</v>
      </c>
      <c r="C143" s="793">
        <v>355</v>
      </c>
      <c r="D143" s="793">
        <v>259</v>
      </c>
      <c r="E143" s="793">
        <v>224</v>
      </c>
      <c r="F143" s="793">
        <v>35</v>
      </c>
      <c r="G143" s="793">
        <v>3</v>
      </c>
      <c r="H143" s="793">
        <v>80</v>
      </c>
      <c r="I143" s="793">
        <v>899</v>
      </c>
      <c r="J143" s="794">
        <v>766</v>
      </c>
      <c r="K143" s="795">
        <v>622</v>
      </c>
      <c r="L143" s="793">
        <v>144</v>
      </c>
      <c r="M143" s="793">
        <v>7</v>
      </c>
      <c r="N143" s="793">
        <v>80</v>
      </c>
      <c r="O143" s="793">
        <v>32</v>
      </c>
      <c r="P143" s="793">
        <v>32</v>
      </c>
      <c r="Q143" s="793">
        <v>27</v>
      </c>
      <c r="R143" s="793">
        <v>5</v>
      </c>
      <c r="S143" s="793" t="s">
        <v>447</v>
      </c>
      <c r="T143" s="794" t="s">
        <v>447</v>
      </c>
    </row>
    <row r="144" spans="1:20" ht="18" customHeight="1">
      <c r="A144" s="968"/>
      <c r="B144" s="1003" t="s">
        <v>776</v>
      </c>
      <c r="C144" s="796">
        <v>393</v>
      </c>
      <c r="D144" s="793">
        <v>264</v>
      </c>
      <c r="E144" s="793">
        <v>236</v>
      </c>
      <c r="F144" s="793">
        <v>28</v>
      </c>
      <c r="G144" s="793">
        <v>1</v>
      </c>
      <c r="H144" s="793">
        <v>127</v>
      </c>
      <c r="I144" s="793">
        <v>894</v>
      </c>
      <c r="J144" s="794">
        <v>761</v>
      </c>
      <c r="K144" s="795">
        <v>639</v>
      </c>
      <c r="L144" s="793">
        <v>122</v>
      </c>
      <c r="M144" s="793">
        <v>2</v>
      </c>
      <c r="N144" s="793">
        <v>127</v>
      </c>
      <c r="O144" s="793">
        <v>26</v>
      </c>
      <c r="P144" s="793">
        <v>26</v>
      </c>
      <c r="Q144" s="793">
        <v>22</v>
      </c>
      <c r="R144" s="793">
        <v>4</v>
      </c>
      <c r="S144" s="793" t="s">
        <v>447</v>
      </c>
      <c r="T144" s="794" t="s">
        <v>447</v>
      </c>
    </row>
    <row r="145" spans="1:20" ht="18" customHeight="1">
      <c r="A145" s="965"/>
      <c r="B145" s="1001" t="s">
        <v>775</v>
      </c>
      <c r="C145" s="793">
        <v>419</v>
      </c>
      <c r="D145" s="793">
        <v>282</v>
      </c>
      <c r="E145" s="793">
        <v>252</v>
      </c>
      <c r="F145" s="793">
        <v>30</v>
      </c>
      <c r="G145" s="793">
        <v>1</v>
      </c>
      <c r="H145" s="793">
        <v>134</v>
      </c>
      <c r="I145" s="793">
        <v>981</v>
      </c>
      <c r="J145" s="794">
        <v>839</v>
      </c>
      <c r="K145" s="795">
        <v>713</v>
      </c>
      <c r="L145" s="793">
        <v>126</v>
      </c>
      <c r="M145" s="793">
        <v>2</v>
      </c>
      <c r="N145" s="793">
        <v>134</v>
      </c>
      <c r="O145" s="793">
        <v>39</v>
      </c>
      <c r="P145" s="793">
        <v>39</v>
      </c>
      <c r="Q145" s="793">
        <v>35</v>
      </c>
      <c r="R145" s="793">
        <v>4</v>
      </c>
      <c r="S145" s="793" t="s">
        <v>447</v>
      </c>
      <c r="T145" s="794" t="s">
        <v>447</v>
      </c>
    </row>
    <row r="146" spans="1:20" ht="18" customHeight="1">
      <c r="A146" s="951"/>
      <c r="B146" s="999" t="s">
        <v>774</v>
      </c>
      <c r="C146" s="793">
        <v>510</v>
      </c>
      <c r="D146" s="793">
        <v>247</v>
      </c>
      <c r="E146" s="793">
        <v>217</v>
      </c>
      <c r="F146" s="793">
        <v>30</v>
      </c>
      <c r="G146" s="793">
        <v>1</v>
      </c>
      <c r="H146" s="793">
        <v>254</v>
      </c>
      <c r="I146" s="793">
        <v>976</v>
      </c>
      <c r="J146" s="794">
        <v>701</v>
      </c>
      <c r="K146" s="795">
        <v>578</v>
      </c>
      <c r="L146" s="793">
        <v>123</v>
      </c>
      <c r="M146" s="793">
        <v>2</v>
      </c>
      <c r="N146" s="793">
        <v>254</v>
      </c>
      <c r="O146" s="793">
        <v>23</v>
      </c>
      <c r="P146" s="793">
        <v>23</v>
      </c>
      <c r="Q146" s="793">
        <v>17</v>
      </c>
      <c r="R146" s="793">
        <v>6</v>
      </c>
      <c r="S146" s="793" t="s">
        <v>447</v>
      </c>
      <c r="T146" s="794" t="s">
        <v>447</v>
      </c>
    </row>
    <row r="147" spans="1:20" ht="18" customHeight="1">
      <c r="A147" s="960"/>
      <c r="B147" s="1000" t="s">
        <v>773</v>
      </c>
      <c r="C147" s="793">
        <v>102</v>
      </c>
      <c r="D147" s="793">
        <v>66</v>
      </c>
      <c r="E147" s="793">
        <v>57</v>
      </c>
      <c r="F147" s="793">
        <v>9</v>
      </c>
      <c r="G147" s="793">
        <v>1</v>
      </c>
      <c r="H147" s="793">
        <v>35</v>
      </c>
      <c r="I147" s="793">
        <v>232</v>
      </c>
      <c r="J147" s="794">
        <v>195</v>
      </c>
      <c r="K147" s="795">
        <v>165</v>
      </c>
      <c r="L147" s="793">
        <v>30</v>
      </c>
      <c r="M147" s="793">
        <v>2</v>
      </c>
      <c r="N147" s="793">
        <v>35</v>
      </c>
      <c r="O147" s="793">
        <v>5</v>
      </c>
      <c r="P147" s="793">
        <v>5</v>
      </c>
      <c r="Q147" s="793">
        <v>4</v>
      </c>
      <c r="R147" s="793">
        <v>1</v>
      </c>
      <c r="S147" s="793" t="s">
        <v>447</v>
      </c>
      <c r="T147" s="794" t="s">
        <v>447</v>
      </c>
    </row>
    <row r="148" spans="1:20" ht="18" customHeight="1">
      <c r="A148" s="960"/>
      <c r="B148" s="1000" t="s">
        <v>772</v>
      </c>
      <c r="C148" s="793">
        <v>366</v>
      </c>
      <c r="D148" s="793">
        <v>254</v>
      </c>
      <c r="E148" s="793">
        <v>226</v>
      </c>
      <c r="F148" s="793">
        <v>28</v>
      </c>
      <c r="G148" s="793">
        <v>1</v>
      </c>
      <c r="H148" s="793">
        <v>108</v>
      </c>
      <c r="I148" s="793">
        <v>841</v>
      </c>
      <c r="J148" s="794">
        <v>721</v>
      </c>
      <c r="K148" s="795">
        <v>616</v>
      </c>
      <c r="L148" s="793">
        <v>105</v>
      </c>
      <c r="M148" s="793">
        <v>3</v>
      </c>
      <c r="N148" s="793">
        <v>108</v>
      </c>
      <c r="O148" s="793">
        <v>22</v>
      </c>
      <c r="P148" s="793">
        <v>22</v>
      </c>
      <c r="Q148" s="793">
        <v>17</v>
      </c>
      <c r="R148" s="793">
        <v>5</v>
      </c>
      <c r="S148" s="793" t="s">
        <v>447</v>
      </c>
      <c r="T148" s="794" t="s">
        <v>447</v>
      </c>
    </row>
    <row r="149" spans="1:20" ht="18" customHeight="1">
      <c r="A149" s="960"/>
      <c r="B149" s="1000" t="s">
        <v>771</v>
      </c>
      <c r="C149" s="793">
        <v>257</v>
      </c>
      <c r="D149" s="797">
        <v>168</v>
      </c>
      <c r="E149" s="797">
        <v>153</v>
      </c>
      <c r="F149" s="797">
        <v>15</v>
      </c>
      <c r="G149" s="797">
        <v>4</v>
      </c>
      <c r="H149" s="797">
        <v>85</v>
      </c>
      <c r="I149" s="797">
        <v>577</v>
      </c>
      <c r="J149" s="800">
        <v>481</v>
      </c>
      <c r="K149" s="997">
        <v>420</v>
      </c>
      <c r="L149" s="797">
        <v>61</v>
      </c>
      <c r="M149" s="797">
        <v>11</v>
      </c>
      <c r="N149" s="797">
        <v>85</v>
      </c>
      <c r="O149" s="797">
        <v>31</v>
      </c>
      <c r="P149" s="797">
        <v>30</v>
      </c>
      <c r="Q149" s="797">
        <v>28</v>
      </c>
      <c r="R149" s="797">
        <v>2</v>
      </c>
      <c r="S149" s="797">
        <v>1</v>
      </c>
      <c r="T149" s="800" t="s">
        <v>447</v>
      </c>
    </row>
    <row r="150" spans="1:20" ht="18" customHeight="1">
      <c r="A150" s="967"/>
      <c r="B150" s="230" t="s">
        <v>770</v>
      </c>
      <c r="C150" s="799">
        <v>433</v>
      </c>
      <c r="D150" s="797">
        <v>322</v>
      </c>
      <c r="E150" s="797">
        <v>300</v>
      </c>
      <c r="F150" s="797">
        <v>22</v>
      </c>
      <c r="G150" s="797">
        <v>2</v>
      </c>
      <c r="H150" s="797">
        <v>104</v>
      </c>
      <c r="I150" s="797">
        <v>1031</v>
      </c>
      <c r="J150" s="800">
        <v>909</v>
      </c>
      <c r="K150" s="997">
        <v>825</v>
      </c>
      <c r="L150" s="797">
        <v>84</v>
      </c>
      <c r="M150" s="797">
        <v>4</v>
      </c>
      <c r="N150" s="797">
        <v>104</v>
      </c>
      <c r="O150" s="797">
        <v>40</v>
      </c>
      <c r="P150" s="797">
        <v>40</v>
      </c>
      <c r="Q150" s="797">
        <v>37</v>
      </c>
      <c r="R150" s="797">
        <v>3</v>
      </c>
      <c r="S150" s="797" t="s">
        <v>447</v>
      </c>
      <c r="T150" s="800" t="s">
        <v>447</v>
      </c>
    </row>
    <row r="151" spans="1:20" ht="18" customHeight="1">
      <c r="A151" s="965"/>
      <c r="B151" s="1001" t="s">
        <v>769</v>
      </c>
      <c r="C151" s="793">
        <v>393</v>
      </c>
      <c r="D151" s="793">
        <v>276</v>
      </c>
      <c r="E151" s="793">
        <v>238</v>
      </c>
      <c r="F151" s="793">
        <v>38</v>
      </c>
      <c r="G151" s="793">
        <v>4</v>
      </c>
      <c r="H151" s="793">
        <v>109</v>
      </c>
      <c r="I151" s="793">
        <v>956</v>
      </c>
      <c r="J151" s="794">
        <v>827</v>
      </c>
      <c r="K151" s="795">
        <v>659</v>
      </c>
      <c r="L151" s="793">
        <v>168</v>
      </c>
      <c r="M151" s="793">
        <v>9</v>
      </c>
      <c r="N151" s="793">
        <v>109</v>
      </c>
      <c r="O151" s="793">
        <v>20</v>
      </c>
      <c r="P151" s="793">
        <v>20</v>
      </c>
      <c r="Q151" s="793">
        <v>16</v>
      </c>
      <c r="R151" s="793">
        <v>4</v>
      </c>
      <c r="S151" s="793" t="s">
        <v>447</v>
      </c>
      <c r="T151" s="794" t="s">
        <v>447</v>
      </c>
    </row>
    <row r="152" spans="1:20" ht="18" customHeight="1">
      <c r="A152" s="951"/>
      <c r="B152" s="999" t="s">
        <v>768</v>
      </c>
      <c r="C152" s="793">
        <v>15</v>
      </c>
      <c r="D152" s="793">
        <v>9</v>
      </c>
      <c r="E152" s="793">
        <v>8</v>
      </c>
      <c r="F152" s="793">
        <v>1</v>
      </c>
      <c r="G152" s="793">
        <v>1</v>
      </c>
      <c r="H152" s="793">
        <v>5</v>
      </c>
      <c r="I152" s="793">
        <v>30</v>
      </c>
      <c r="J152" s="794">
        <v>23</v>
      </c>
      <c r="K152" s="795">
        <v>19</v>
      </c>
      <c r="L152" s="793">
        <v>4</v>
      </c>
      <c r="M152" s="793">
        <v>2</v>
      </c>
      <c r="N152" s="793">
        <v>5</v>
      </c>
      <c r="O152" s="793">
        <v>1</v>
      </c>
      <c r="P152" s="793">
        <v>1</v>
      </c>
      <c r="Q152" s="793">
        <v>1</v>
      </c>
      <c r="R152" s="793" t="s">
        <v>447</v>
      </c>
      <c r="S152" s="793" t="s">
        <v>447</v>
      </c>
      <c r="T152" s="794" t="s">
        <v>447</v>
      </c>
    </row>
    <row r="153" spans="1:20" ht="18" customHeight="1">
      <c r="A153" s="951"/>
      <c r="B153" s="999" t="s">
        <v>704</v>
      </c>
      <c r="C153" s="793">
        <v>805</v>
      </c>
      <c r="D153" s="793">
        <v>477</v>
      </c>
      <c r="E153" s="793">
        <v>455</v>
      </c>
      <c r="F153" s="793">
        <v>22</v>
      </c>
      <c r="G153" s="793">
        <v>5</v>
      </c>
      <c r="H153" s="793">
        <v>314</v>
      </c>
      <c r="I153" s="793">
        <v>1760</v>
      </c>
      <c r="J153" s="794">
        <v>1400</v>
      </c>
      <c r="K153" s="795">
        <v>1315</v>
      </c>
      <c r="L153" s="793">
        <v>85</v>
      </c>
      <c r="M153" s="793">
        <v>14</v>
      </c>
      <c r="N153" s="793">
        <v>314</v>
      </c>
      <c r="O153" s="793">
        <v>92</v>
      </c>
      <c r="P153" s="793">
        <v>91</v>
      </c>
      <c r="Q153" s="793">
        <v>90</v>
      </c>
      <c r="R153" s="793">
        <v>1</v>
      </c>
      <c r="S153" s="793">
        <v>1</v>
      </c>
      <c r="T153" s="794" t="s">
        <v>447</v>
      </c>
    </row>
    <row r="154" spans="1:20" ht="18" customHeight="1">
      <c r="A154" s="951"/>
      <c r="B154" s="999" t="s">
        <v>703</v>
      </c>
      <c r="C154" s="793">
        <v>723</v>
      </c>
      <c r="D154" s="793">
        <v>383</v>
      </c>
      <c r="E154" s="793">
        <v>356</v>
      </c>
      <c r="F154" s="793">
        <v>27</v>
      </c>
      <c r="G154" s="793">
        <v>5</v>
      </c>
      <c r="H154" s="793">
        <v>314</v>
      </c>
      <c r="I154" s="793">
        <v>1536</v>
      </c>
      <c r="J154" s="794">
        <v>1145</v>
      </c>
      <c r="K154" s="795">
        <v>1040</v>
      </c>
      <c r="L154" s="793">
        <v>105</v>
      </c>
      <c r="M154" s="793">
        <v>10</v>
      </c>
      <c r="N154" s="793">
        <v>314</v>
      </c>
      <c r="O154" s="793">
        <v>53</v>
      </c>
      <c r="P154" s="793">
        <v>53</v>
      </c>
      <c r="Q154" s="793">
        <v>51</v>
      </c>
      <c r="R154" s="793">
        <v>2</v>
      </c>
      <c r="S154" s="793" t="s">
        <v>447</v>
      </c>
      <c r="T154" s="794" t="s">
        <v>447</v>
      </c>
    </row>
    <row r="155" spans="1:20" ht="18" customHeight="1">
      <c r="A155" s="951"/>
      <c r="B155" s="999" t="s">
        <v>702</v>
      </c>
      <c r="C155" s="793">
        <v>710</v>
      </c>
      <c r="D155" s="793">
        <v>296</v>
      </c>
      <c r="E155" s="793">
        <v>273</v>
      </c>
      <c r="F155" s="793">
        <v>23</v>
      </c>
      <c r="G155" s="793">
        <v>1</v>
      </c>
      <c r="H155" s="793">
        <v>410</v>
      </c>
      <c r="I155" s="793">
        <v>1291</v>
      </c>
      <c r="J155" s="794">
        <v>869</v>
      </c>
      <c r="K155" s="795">
        <v>790</v>
      </c>
      <c r="L155" s="793">
        <v>79</v>
      </c>
      <c r="M155" s="793">
        <v>4</v>
      </c>
      <c r="N155" s="793">
        <v>410</v>
      </c>
      <c r="O155" s="793">
        <v>38</v>
      </c>
      <c r="P155" s="793">
        <v>38</v>
      </c>
      <c r="Q155" s="793">
        <v>33</v>
      </c>
      <c r="R155" s="793">
        <v>5</v>
      </c>
      <c r="S155" s="793" t="s">
        <v>447</v>
      </c>
      <c r="T155" s="794" t="s">
        <v>447</v>
      </c>
    </row>
    <row r="156" spans="1:20" ht="18" customHeight="1" thickBot="1">
      <c r="A156" s="961"/>
      <c r="B156" s="1005" t="s">
        <v>701</v>
      </c>
      <c r="C156" s="801">
        <v>433</v>
      </c>
      <c r="D156" s="801">
        <v>161</v>
      </c>
      <c r="E156" s="801">
        <v>136</v>
      </c>
      <c r="F156" s="801">
        <v>25</v>
      </c>
      <c r="G156" s="801">
        <v>7</v>
      </c>
      <c r="H156" s="801">
        <v>263</v>
      </c>
      <c r="I156" s="801">
        <v>768</v>
      </c>
      <c r="J156" s="802">
        <v>482</v>
      </c>
      <c r="K156" s="998">
        <v>378</v>
      </c>
      <c r="L156" s="801">
        <v>104</v>
      </c>
      <c r="M156" s="801">
        <v>14</v>
      </c>
      <c r="N156" s="801">
        <v>263</v>
      </c>
      <c r="O156" s="801">
        <v>26</v>
      </c>
      <c r="P156" s="801">
        <v>26</v>
      </c>
      <c r="Q156" s="801">
        <v>22</v>
      </c>
      <c r="R156" s="801">
        <v>4</v>
      </c>
      <c r="S156" s="801" t="s">
        <v>447</v>
      </c>
      <c r="T156" s="802" t="s">
        <v>447</v>
      </c>
    </row>
    <row r="157" spans="1:20" s="186" customFormat="1">
      <c r="A157" s="196"/>
      <c r="B157" s="166"/>
      <c r="T157" s="160"/>
    </row>
    <row r="158" spans="1:20" s="186" customFormat="1">
      <c r="A158" s="196"/>
      <c r="B158" s="166"/>
      <c r="T158" s="160"/>
    </row>
    <row r="159" spans="1:20" s="186" customFormat="1">
      <c r="A159" s="196"/>
      <c r="B159" s="1833"/>
      <c r="C159" s="1833"/>
      <c r="D159" s="1833"/>
      <c r="E159" s="1833"/>
      <c r="T159" s="160"/>
    </row>
    <row r="160" spans="1:20">
      <c r="B160" s="190"/>
      <c r="C160" s="138"/>
      <c r="D160" s="138"/>
      <c r="E160" s="138"/>
      <c r="F160" s="138"/>
      <c r="G160" s="138"/>
      <c r="H160" s="138"/>
      <c r="I160" s="138"/>
      <c r="J160" s="138"/>
      <c r="K160" s="138"/>
      <c r="L160" s="138"/>
      <c r="M160" s="138"/>
      <c r="N160" s="138"/>
      <c r="O160" s="138"/>
      <c r="P160" s="138"/>
      <c r="Q160" s="138"/>
      <c r="R160" s="138"/>
      <c r="S160" s="138"/>
      <c r="T160" s="138"/>
    </row>
    <row r="161" spans="1:21" ht="22.5" customHeight="1">
      <c r="A161" s="1832" t="s">
        <v>2189</v>
      </c>
      <c r="B161" s="1832"/>
      <c r="C161" s="1832"/>
      <c r="D161" s="1832"/>
      <c r="E161" s="1832"/>
      <c r="F161" s="1832"/>
      <c r="G161" s="1832"/>
      <c r="H161" s="1832"/>
      <c r="I161" s="1832"/>
      <c r="J161" s="1832"/>
      <c r="K161" s="1847" t="s">
        <v>2190</v>
      </c>
      <c r="L161" s="1847"/>
      <c r="M161" s="1847"/>
      <c r="N161" s="1847"/>
      <c r="O161" s="1847"/>
      <c r="P161" s="1847"/>
      <c r="Q161" s="1847"/>
      <c r="R161" s="1847"/>
      <c r="S161" s="1847"/>
      <c r="T161" s="1847"/>
      <c r="U161" s="1"/>
    </row>
    <row r="162" spans="1:21" ht="14.25" thickBot="1">
      <c r="B162" s="190"/>
      <c r="C162" s="138"/>
      <c r="D162" s="138"/>
      <c r="E162" s="138"/>
      <c r="F162" s="138"/>
      <c r="G162" s="138"/>
      <c r="H162" s="139"/>
      <c r="I162" s="138"/>
      <c r="J162" s="138"/>
      <c r="K162" s="138"/>
      <c r="L162" s="138"/>
      <c r="M162" s="138"/>
      <c r="N162" s="138"/>
      <c r="O162" s="138"/>
      <c r="P162" s="138"/>
      <c r="Q162" s="138"/>
      <c r="R162" s="138"/>
      <c r="S162" s="138"/>
      <c r="T162" s="138"/>
    </row>
    <row r="163" spans="1:21" ht="15.75" customHeight="1">
      <c r="A163" s="1765"/>
      <c r="B163" s="1765" t="s">
        <v>454</v>
      </c>
      <c r="C163" s="1730" t="s">
        <v>1275</v>
      </c>
      <c r="D163" s="1676"/>
      <c r="E163" s="1676"/>
      <c r="F163" s="1676"/>
      <c r="G163" s="1676"/>
      <c r="H163" s="1676"/>
      <c r="I163" s="803"/>
      <c r="J163" s="804" t="s">
        <v>1276</v>
      </c>
      <c r="K163" s="717" t="s">
        <v>1277</v>
      </c>
      <c r="L163" s="717"/>
      <c r="M163" s="717"/>
      <c r="N163" s="788"/>
      <c r="O163" s="1730" t="s">
        <v>688</v>
      </c>
      <c r="P163" s="1676"/>
      <c r="Q163" s="1676"/>
      <c r="R163" s="1676"/>
      <c r="S163" s="1676"/>
      <c r="T163" s="1676"/>
    </row>
    <row r="164" spans="1:21" ht="15.75" customHeight="1">
      <c r="A164" s="1831"/>
      <c r="B164" s="1831"/>
      <c r="C164" s="1775" t="s">
        <v>652</v>
      </c>
      <c r="D164" s="1779" t="s">
        <v>687</v>
      </c>
      <c r="E164" s="1836"/>
      <c r="F164" s="1837"/>
      <c r="G164" s="1831" t="s">
        <v>1278</v>
      </c>
      <c r="H164" s="1839" t="s">
        <v>1271</v>
      </c>
      <c r="I164" s="1775" t="s">
        <v>652</v>
      </c>
      <c r="J164" s="789"/>
      <c r="K164" s="790" t="s">
        <v>687</v>
      </c>
      <c r="L164" s="791"/>
      <c r="M164" s="1831" t="s">
        <v>1278</v>
      </c>
      <c r="N164" s="1839" t="s">
        <v>1271</v>
      </c>
      <c r="O164" s="1775" t="s">
        <v>1272</v>
      </c>
      <c r="P164" s="1779" t="s">
        <v>687</v>
      </c>
      <c r="Q164" s="1836"/>
      <c r="R164" s="1837"/>
      <c r="S164" s="1831" t="s">
        <v>1278</v>
      </c>
      <c r="T164" s="1839" t="s">
        <v>1271</v>
      </c>
    </row>
    <row r="165" spans="1:21" ht="15.75" customHeight="1">
      <c r="A165" s="1831"/>
      <c r="B165" s="1831"/>
      <c r="C165" s="1838"/>
      <c r="D165" s="1834" t="s">
        <v>643</v>
      </c>
      <c r="E165" s="1839" t="s">
        <v>1273</v>
      </c>
      <c r="F165" s="1775" t="s">
        <v>1274</v>
      </c>
      <c r="G165" s="1831"/>
      <c r="H165" s="1846"/>
      <c r="I165" s="1838"/>
      <c r="J165" s="1844" t="s">
        <v>643</v>
      </c>
      <c r="K165" s="1848" t="s">
        <v>1273</v>
      </c>
      <c r="L165" s="1775" t="s">
        <v>1274</v>
      </c>
      <c r="M165" s="1831"/>
      <c r="N165" s="1846"/>
      <c r="O165" s="1838"/>
      <c r="P165" s="1834" t="s">
        <v>686</v>
      </c>
      <c r="Q165" s="1839" t="s">
        <v>1273</v>
      </c>
      <c r="R165" s="1775" t="s">
        <v>1274</v>
      </c>
      <c r="S165" s="1831"/>
      <c r="T165" s="1846"/>
    </row>
    <row r="166" spans="1:21" ht="15.75" customHeight="1">
      <c r="A166" s="1766"/>
      <c r="B166" s="1766"/>
      <c r="C166" s="1776"/>
      <c r="D166" s="1835"/>
      <c r="E166" s="1769"/>
      <c r="F166" s="1776"/>
      <c r="G166" s="1766"/>
      <c r="H166" s="1817"/>
      <c r="I166" s="1776"/>
      <c r="J166" s="1845"/>
      <c r="K166" s="1726"/>
      <c r="L166" s="1776"/>
      <c r="M166" s="1766"/>
      <c r="N166" s="1817"/>
      <c r="O166" s="1776"/>
      <c r="P166" s="1835"/>
      <c r="Q166" s="1769"/>
      <c r="R166" s="1776"/>
      <c r="S166" s="1766"/>
      <c r="T166" s="1817"/>
    </row>
    <row r="167" spans="1:21" ht="18" customHeight="1">
      <c r="A167" s="967"/>
      <c r="B167" s="230" t="s">
        <v>800</v>
      </c>
      <c r="C167" s="807">
        <v>52</v>
      </c>
      <c r="D167" s="807">
        <v>51</v>
      </c>
      <c r="E167" s="807">
        <v>46</v>
      </c>
      <c r="F167" s="807">
        <v>5</v>
      </c>
      <c r="G167" s="807" t="s">
        <v>447</v>
      </c>
      <c r="H167" s="807">
        <v>1</v>
      </c>
      <c r="I167" s="807">
        <v>87</v>
      </c>
      <c r="J167" s="995">
        <v>52</v>
      </c>
      <c r="K167" s="996">
        <v>43</v>
      </c>
      <c r="L167" s="807">
        <v>9</v>
      </c>
      <c r="M167" s="807" t="s">
        <v>447</v>
      </c>
      <c r="N167" s="807">
        <v>35</v>
      </c>
      <c r="O167" s="807">
        <v>53</v>
      </c>
      <c r="P167" s="807">
        <v>18</v>
      </c>
      <c r="Q167" s="807">
        <v>17</v>
      </c>
      <c r="R167" s="807">
        <v>1</v>
      </c>
      <c r="S167" s="807" t="s">
        <v>447</v>
      </c>
      <c r="T167" s="995">
        <v>35</v>
      </c>
    </row>
    <row r="168" spans="1:21" ht="18" customHeight="1">
      <c r="A168" s="965"/>
      <c r="B168" s="1001" t="s">
        <v>799</v>
      </c>
      <c r="C168" s="793">
        <v>10</v>
      </c>
      <c r="D168" s="793">
        <v>10</v>
      </c>
      <c r="E168" s="793">
        <v>7</v>
      </c>
      <c r="F168" s="793">
        <v>3</v>
      </c>
      <c r="G168" s="793" t="s">
        <v>447</v>
      </c>
      <c r="H168" s="793" t="s">
        <v>447</v>
      </c>
      <c r="I168" s="793">
        <v>36</v>
      </c>
      <c r="J168" s="794">
        <v>21</v>
      </c>
      <c r="K168" s="795">
        <v>13</v>
      </c>
      <c r="L168" s="793">
        <v>8</v>
      </c>
      <c r="M168" s="793" t="s">
        <v>447</v>
      </c>
      <c r="N168" s="793">
        <v>15</v>
      </c>
      <c r="O168" s="793">
        <v>21</v>
      </c>
      <c r="P168" s="793">
        <v>6</v>
      </c>
      <c r="Q168" s="793">
        <v>6</v>
      </c>
      <c r="R168" s="793" t="s">
        <v>447</v>
      </c>
      <c r="S168" s="793" t="s">
        <v>447</v>
      </c>
      <c r="T168" s="794">
        <v>15</v>
      </c>
    </row>
    <row r="169" spans="1:21" ht="18" customHeight="1">
      <c r="A169" s="965"/>
      <c r="B169" s="1001" t="s">
        <v>798</v>
      </c>
      <c r="C169" s="793">
        <v>26</v>
      </c>
      <c r="D169" s="793">
        <v>26</v>
      </c>
      <c r="E169" s="793">
        <v>19</v>
      </c>
      <c r="F169" s="793">
        <v>7</v>
      </c>
      <c r="G169" s="793" t="s">
        <v>447</v>
      </c>
      <c r="H169" s="793" t="s">
        <v>447</v>
      </c>
      <c r="I169" s="793">
        <v>65</v>
      </c>
      <c r="J169" s="794">
        <v>46</v>
      </c>
      <c r="K169" s="795">
        <v>34</v>
      </c>
      <c r="L169" s="793">
        <v>12</v>
      </c>
      <c r="M169" s="793">
        <v>2</v>
      </c>
      <c r="N169" s="793">
        <v>17</v>
      </c>
      <c r="O169" s="793">
        <v>37</v>
      </c>
      <c r="P169" s="793">
        <v>19</v>
      </c>
      <c r="Q169" s="793">
        <v>18</v>
      </c>
      <c r="R169" s="793">
        <v>1</v>
      </c>
      <c r="S169" s="793">
        <v>1</v>
      </c>
      <c r="T169" s="794">
        <v>17</v>
      </c>
    </row>
    <row r="170" spans="1:21" ht="18" customHeight="1">
      <c r="A170" s="965"/>
      <c r="B170" s="1001" t="s">
        <v>797</v>
      </c>
      <c r="C170" s="793">
        <v>20</v>
      </c>
      <c r="D170" s="793">
        <v>20</v>
      </c>
      <c r="E170" s="793">
        <v>17</v>
      </c>
      <c r="F170" s="793">
        <v>3</v>
      </c>
      <c r="G170" s="793" t="s">
        <v>447</v>
      </c>
      <c r="H170" s="793" t="s">
        <v>447</v>
      </c>
      <c r="I170" s="793">
        <v>46</v>
      </c>
      <c r="J170" s="794">
        <v>26</v>
      </c>
      <c r="K170" s="795">
        <v>21</v>
      </c>
      <c r="L170" s="793">
        <v>5</v>
      </c>
      <c r="M170" s="793" t="s">
        <v>447</v>
      </c>
      <c r="N170" s="793">
        <v>20</v>
      </c>
      <c r="O170" s="793">
        <v>30</v>
      </c>
      <c r="P170" s="793">
        <v>10</v>
      </c>
      <c r="Q170" s="793">
        <v>10</v>
      </c>
      <c r="R170" s="793" t="s">
        <v>447</v>
      </c>
      <c r="S170" s="793" t="s">
        <v>447</v>
      </c>
      <c r="T170" s="794">
        <v>20</v>
      </c>
    </row>
    <row r="171" spans="1:21" ht="18" customHeight="1">
      <c r="A171" s="951"/>
      <c r="B171" s="999" t="s">
        <v>796</v>
      </c>
      <c r="C171" s="793">
        <v>125</v>
      </c>
      <c r="D171" s="793">
        <v>124</v>
      </c>
      <c r="E171" s="793">
        <v>106</v>
      </c>
      <c r="F171" s="793">
        <v>18</v>
      </c>
      <c r="G171" s="793" t="s">
        <v>447</v>
      </c>
      <c r="H171" s="793">
        <v>1</v>
      </c>
      <c r="I171" s="793">
        <v>231</v>
      </c>
      <c r="J171" s="794">
        <v>163</v>
      </c>
      <c r="K171" s="795">
        <v>130</v>
      </c>
      <c r="L171" s="793">
        <v>33</v>
      </c>
      <c r="M171" s="793" t="s">
        <v>447</v>
      </c>
      <c r="N171" s="793">
        <v>68</v>
      </c>
      <c r="O171" s="793">
        <v>123</v>
      </c>
      <c r="P171" s="793">
        <v>55</v>
      </c>
      <c r="Q171" s="793">
        <v>53</v>
      </c>
      <c r="R171" s="793">
        <v>2</v>
      </c>
      <c r="S171" s="793" t="s">
        <v>447</v>
      </c>
      <c r="T171" s="794">
        <v>68</v>
      </c>
    </row>
    <row r="172" spans="1:21" ht="18" customHeight="1">
      <c r="A172" s="967"/>
      <c r="B172" s="230" t="s">
        <v>795</v>
      </c>
      <c r="C172" s="793" t="s">
        <v>447</v>
      </c>
      <c r="D172" s="793" t="s">
        <v>447</v>
      </c>
      <c r="E172" s="793" t="s">
        <v>447</v>
      </c>
      <c r="F172" s="793" t="s">
        <v>447</v>
      </c>
      <c r="G172" s="793" t="s">
        <v>447</v>
      </c>
      <c r="H172" s="793" t="s">
        <v>447</v>
      </c>
      <c r="I172" s="793" t="s">
        <v>447</v>
      </c>
      <c r="J172" s="794" t="s">
        <v>447</v>
      </c>
      <c r="K172" s="795" t="s">
        <v>447</v>
      </c>
      <c r="L172" s="793" t="s">
        <v>447</v>
      </c>
      <c r="M172" s="793" t="s">
        <v>447</v>
      </c>
      <c r="N172" s="793" t="s">
        <v>447</v>
      </c>
      <c r="O172" s="793" t="s">
        <v>447</v>
      </c>
      <c r="P172" s="793" t="s">
        <v>447</v>
      </c>
      <c r="Q172" s="793" t="s">
        <v>447</v>
      </c>
      <c r="R172" s="793" t="s">
        <v>447</v>
      </c>
      <c r="S172" s="793" t="s">
        <v>447</v>
      </c>
      <c r="T172" s="794" t="s">
        <v>447</v>
      </c>
    </row>
    <row r="173" spans="1:21" ht="18" customHeight="1">
      <c r="A173" s="965"/>
      <c r="B173" s="1001" t="s">
        <v>794</v>
      </c>
      <c r="C173" s="793">
        <v>25</v>
      </c>
      <c r="D173" s="793">
        <v>25</v>
      </c>
      <c r="E173" s="793">
        <v>25</v>
      </c>
      <c r="F173" s="793" t="s">
        <v>447</v>
      </c>
      <c r="G173" s="793" t="s">
        <v>447</v>
      </c>
      <c r="H173" s="793" t="s">
        <v>447</v>
      </c>
      <c r="I173" s="793">
        <v>41</v>
      </c>
      <c r="J173" s="794">
        <v>24</v>
      </c>
      <c r="K173" s="795">
        <v>22</v>
      </c>
      <c r="L173" s="793">
        <v>2</v>
      </c>
      <c r="M173" s="793" t="s">
        <v>447</v>
      </c>
      <c r="N173" s="793">
        <v>17</v>
      </c>
      <c r="O173" s="793">
        <v>28</v>
      </c>
      <c r="P173" s="793">
        <v>11</v>
      </c>
      <c r="Q173" s="793">
        <v>11</v>
      </c>
      <c r="R173" s="793" t="s">
        <v>447</v>
      </c>
      <c r="S173" s="793" t="s">
        <v>447</v>
      </c>
      <c r="T173" s="794">
        <v>17</v>
      </c>
    </row>
    <row r="174" spans="1:21" ht="18" customHeight="1">
      <c r="A174" s="965"/>
      <c r="B174" s="1001" t="s">
        <v>793</v>
      </c>
      <c r="C174" s="793">
        <v>21</v>
      </c>
      <c r="D174" s="793">
        <v>21</v>
      </c>
      <c r="E174" s="793">
        <v>17</v>
      </c>
      <c r="F174" s="793">
        <v>4</v>
      </c>
      <c r="G174" s="793" t="s">
        <v>447</v>
      </c>
      <c r="H174" s="793" t="s">
        <v>447</v>
      </c>
      <c r="I174" s="793">
        <v>76</v>
      </c>
      <c r="J174" s="794">
        <v>52</v>
      </c>
      <c r="K174" s="795">
        <v>41</v>
      </c>
      <c r="L174" s="793">
        <v>11</v>
      </c>
      <c r="M174" s="793" t="s">
        <v>447</v>
      </c>
      <c r="N174" s="793">
        <v>24</v>
      </c>
      <c r="O174" s="793">
        <v>48</v>
      </c>
      <c r="P174" s="793">
        <v>24</v>
      </c>
      <c r="Q174" s="793">
        <v>22</v>
      </c>
      <c r="R174" s="793">
        <v>2</v>
      </c>
      <c r="S174" s="793" t="s">
        <v>447</v>
      </c>
      <c r="T174" s="794">
        <v>24</v>
      </c>
    </row>
    <row r="175" spans="1:21" ht="18" customHeight="1">
      <c r="A175" s="965"/>
      <c r="B175" s="1001" t="s">
        <v>792</v>
      </c>
      <c r="C175" s="793">
        <v>4</v>
      </c>
      <c r="D175" s="793">
        <v>4</v>
      </c>
      <c r="E175" s="793">
        <v>3</v>
      </c>
      <c r="F175" s="793">
        <v>1</v>
      </c>
      <c r="G175" s="793" t="s">
        <v>447</v>
      </c>
      <c r="H175" s="793" t="s">
        <v>447</v>
      </c>
      <c r="I175" s="793">
        <v>20</v>
      </c>
      <c r="J175" s="794">
        <v>12</v>
      </c>
      <c r="K175" s="795">
        <v>11</v>
      </c>
      <c r="L175" s="793">
        <v>1</v>
      </c>
      <c r="M175" s="793" t="s">
        <v>447</v>
      </c>
      <c r="N175" s="793">
        <v>8</v>
      </c>
      <c r="O175" s="793">
        <v>14</v>
      </c>
      <c r="P175" s="793">
        <v>6</v>
      </c>
      <c r="Q175" s="793">
        <v>6</v>
      </c>
      <c r="R175" s="793" t="s">
        <v>447</v>
      </c>
      <c r="S175" s="793" t="s">
        <v>447</v>
      </c>
      <c r="T175" s="794">
        <v>8</v>
      </c>
    </row>
    <row r="176" spans="1:21" ht="18" customHeight="1">
      <c r="A176" s="951"/>
      <c r="B176" s="999" t="s">
        <v>791</v>
      </c>
      <c r="C176" s="793">
        <v>25</v>
      </c>
      <c r="D176" s="793">
        <v>25</v>
      </c>
      <c r="E176" s="793">
        <v>23</v>
      </c>
      <c r="F176" s="793">
        <v>2</v>
      </c>
      <c r="G176" s="793" t="s">
        <v>447</v>
      </c>
      <c r="H176" s="793" t="s">
        <v>447</v>
      </c>
      <c r="I176" s="793">
        <v>116</v>
      </c>
      <c r="J176" s="794">
        <v>57</v>
      </c>
      <c r="K176" s="795">
        <v>48</v>
      </c>
      <c r="L176" s="793">
        <v>9</v>
      </c>
      <c r="M176" s="793" t="s">
        <v>447</v>
      </c>
      <c r="N176" s="793">
        <v>59</v>
      </c>
      <c r="O176" s="793">
        <v>86</v>
      </c>
      <c r="P176" s="793">
        <v>27</v>
      </c>
      <c r="Q176" s="793">
        <v>26</v>
      </c>
      <c r="R176" s="793">
        <v>1</v>
      </c>
      <c r="S176" s="793" t="s">
        <v>447</v>
      </c>
      <c r="T176" s="794">
        <v>59</v>
      </c>
    </row>
    <row r="177" spans="1:20" ht="18" customHeight="1">
      <c r="A177" s="951"/>
      <c r="B177" s="999" t="s">
        <v>1985</v>
      </c>
      <c r="C177" s="793">
        <v>75</v>
      </c>
      <c r="D177" s="793">
        <v>75</v>
      </c>
      <c r="E177" s="793">
        <v>67</v>
      </c>
      <c r="F177" s="793">
        <v>8</v>
      </c>
      <c r="G177" s="793" t="s">
        <v>447</v>
      </c>
      <c r="H177" s="793" t="s">
        <v>447</v>
      </c>
      <c r="I177" s="793">
        <v>133</v>
      </c>
      <c r="J177" s="794">
        <v>76</v>
      </c>
      <c r="K177" s="795">
        <v>56</v>
      </c>
      <c r="L177" s="793">
        <v>20</v>
      </c>
      <c r="M177" s="793">
        <v>2</v>
      </c>
      <c r="N177" s="793">
        <v>55</v>
      </c>
      <c r="O177" s="793">
        <v>88</v>
      </c>
      <c r="P177" s="793">
        <v>32</v>
      </c>
      <c r="Q177" s="793">
        <v>31</v>
      </c>
      <c r="R177" s="793">
        <v>1</v>
      </c>
      <c r="S177" s="793">
        <v>1</v>
      </c>
      <c r="T177" s="794">
        <v>55</v>
      </c>
    </row>
    <row r="178" spans="1:20" ht="18" customHeight="1">
      <c r="A178" s="967"/>
      <c r="B178" s="230" t="s">
        <v>1987</v>
      </c>
      <c r="C178" s="793">
        <v>127</v>
      </c>
      <c r="D178" s="793">
        <v>127</v>
      </c>
      <c r="E178" s="793">
        <v>120</v>
      </c>
      <c r="F178" s="793">
        <v>7</v>
      </c>
      <c r="G178" s="793" t="s">
        <v>447</v>
      </c>
      <c r="H178" s="793" t="s">
        <v>447</v>
      </c>
      <c r="I178" s="793">
        <v>141</v>
      </c>
      <c r="J178" s="794">
        <v>88</v>
      </c>
      <c r="K178" s="795">
        <v>73</v>
      </c>
      <c r="L178" s="793">
        <v>15</v>
      </c>
      <c r="M178" s="793">
        <v>2</v>
      </c>
      <c r="N178" s="793">
        <v>51</v>
      </c>
      <c r="O178" s="793">
        <v>91</v>
      </c>
      <c r="P178" s="793">
        <v>38</v>
      </c>
      <c r="Q178" s="793">
        <v>35</v>
      </c>
      <c r="R178" s="793">
        <v>3</v>
      </c>
      <c r="S178" s="793">
        <v>2</v>
      </c>
      <c r="T178" s="794">
        <v>51</v>
      </c>
    </row>
    <row r="179" spans="1:20" ht="18" customHeight="1">
      <c r="A179" s="965"/>
      <c r="B179" s="1001" t="s">
        <v>1989</v>
      </c>
      <c r="C179" s="793">
        <v>38</v>
      </c>
      <c r="D179" s="793">
        <v>38</v>
      </c>
      <c r="E179" s="793">
        <v>36</v>
      </c>
      <c r="F179" s="793">
        <v>2</v>
      </c>
      <c r="G179" s="793" t="s">
        <v>447</v>
      </c>
      <c r="H179" s="793" t="s">
        <v>447</v>
      </c>
      <c r="I179" s="793">
        <v>78</v>
      </c>
      <c r="J179" s="794">
        <v>53</v>
      </c>
      <c r="K179" s="795">
        <v>47</v>
      </c>
      <c r="L179" s="793">
        <v>6</v>
      </c>
      <c r="M179" s="793" t="s">
        <v>447</v>
      </c>
      <c r="N179" s="793">
        <v>25</v>
      </c>
      <c r="O179" s="793">
        <v>49</v>
      </c>
      <c r="P179" s="793">
        <v>24</v>
      </c>
      <c r="Q179" s="793">
        <v>23</v>
      </c>
      <c r="R179" s="793">
        <v>1</v>
      </c>
      <c r="S179" s="793" t="s">
        <v>447</v>
      </c>
      <c r="T179" s="794">
        <v>25</v>
      </c>
    </row>
    <row r="180" spans="1:20" ht="18" customHeight="1">
      <c r="A180" s="965"/>
      <c r="B180" s="1001" t="s">
        <v>1991</v>
      </c>
      <c r="C180" s="793">
        <v>78</v>
      </c>
      <c r="D180" s="793">
        <v>78</v>
      </c>
      <c r="E180" s="793">
        <v>72</v>
      </c>
      <c r="F180" s="793">
        <v>6</v>
      </c>
      <c r="G180" s="793" t="s">
        <v>447</v>
      </c>
      <c r="H180" s="793" t="s">
        <v>447</v>
      </c>
      <c r="I180" s="793">
        <v>85</v>
      </c>
      <c r="J180" s="794">
        <v>61</v>
      </c>
      <c r="K180" s="795">
        <v>44</v>
      </c>
      <c r="L180" s="793">
        <v>17</v>
      </c>
      <c r="M180" s="793" t="s">
        <v>447</v>
      </c>
      <c r="N180" s="793">
        <v>24</v>
      </c>
      <c r="O180" s="793">
        <v>41</v>
      </c>
      <c r="P180" s="793">
        <v>17</v>
      </c>
      <c r="Q180" s="793">
        <v>15</v>
      </c>
      <c r="R180" s="793">
        <v>2</v>
      </c>
      <c r="S180" s="793" t="s">
        <v>447</v>
      </c>
      <c r="T180" s="794">
        <v>24</v>
      </c>
    </row>
    <row r="181" spans="1:20" ht="18" customHeight="1">
      <c r="A181" s="965"/>
      <c r="B181" s="1001" t="s">
        <v>1993</v>
      </c>
      <c r="C181" s="793">
        <v>52</v>
      </c>
      <c r="D181" s="793">
        <v>52</v>
      </c>
      <c r="E181" s="793">
        <v>38</v>
      </c>
      <c r="F181" s="793">
        <v>14</v>
      </c>
      <c r="G181" s="793" t="s">
        <v>447</v>
      </c>
      <c r="H181" s="793" t="s">
        <v>447</v>
      </c>
      <c r="I181" s="793">
        <v>99</v>
      </c>
      <c r="J181" s="794">
        <v>66</v>
      </c>
      <c r="K181" s="795">
        <v>45</v>
      </c>
      <c r="L181" s="793">
        <v>21</v>
      </c>
      <c r="M181" s="793" t="s">
        <v>447</v>
      </c>
      <c r="N181" s="793">
        <v>33</v>
      </c>
      <c r="O181" s="793">
        <v>57</v>
      </c>
      <c r="P181" s="793">
        <v>24</v>
      </c>
      <c r="Q181" s="793">
        <v>21</v>
      </c>
      <c r="R181" s="793">
        <v>3</v>
      </c>
      <c r="S181" s="793" t="s">
        <v>447</v>
      </c>
      <c r="T181" s="794">
        <v>33</v>
      </c>
    </row>
    <row r="182" spans="1:20" ht="18" customHeight="1">
      <c r="A182" s="965"/>
      <c r="B182" s="1001" t="s">
        <v>1995</v>
      </c>
      <c r="C182" s="793">
        <v>38</v>
      </c>
      <c r="D182" s="793">
        <v>38</v>
      </c>
      <c r="E182" s="793">
        <v>30</v>
      </c>
      <c r="F182" s="793">
        <v>8</v>
      </c>
      <c r="G182" s="793" t="s">
        <v>447</v>
      </c>
      <c r="H182" s="793" t="s">
        <v>447</v>
      </c>
      <c r="I182" s="793">
        <v>155</v>
      </c>
      <c r="J182" s="794">
        <v>105</v>
      </c>
      <c r="K182" s="795">
        <v>83</v>
      </c>
      <c r="L182" s="793">
        <v>22</v>
      </c>
      <c r="M182" s="793">
        <v>1</v>
      </c>
      <c r="N182" s="793">
        <v>49</v>
      </c>
      <c r="O182" s="793">
        <v>85</v>
      </c>
      <c r="P182" s="793">
        <v>36</v>
      </c>
      <c r="Q182" s="793">
        <v>35</v>
      </c>
      <c r="R182" s="793">
        <v>1</v>
      </c>
      <c r="S182" s="793" t="s">
        <v>447</v>
      </c>
      <c r="T182" s="794">
        <v>49</v>
      </c>
    </row>
    <row r="183" spans="1:20" ht="18" customHeight="1">
      <c r="A183" s="951"/>
      <c r="B183" s="999" t="s">
        <v>790</v>
      </c>
      <c r="C183" s="793">
        <v>26</v>
      </c>
      <c r="D183" s="793">
        <v>25</v>
      </c>
      <c r="E183" s="793">
        <v>16</v>
      </c>
      <c r="F183" s="793">
        <v>9</v>
      </c>
      <c r="G183" s="793">
        <v>1</v>
      </c>
      <c r="H183" s="793" t="s">
        <v>447</v>
      </c>
      <c r="I183" s="793">
        <v>84</v>
      </c>
      <c r="J183" s="794">
        <v>54</v>
      </c>
      <c r="K183" s="795">
        <v>39</v>
      </c>
      <c r="L183" s="793">
        <v>15</v>
      </c>
      <c r="M183" s="793">
        <v>1</v>
      </c>
      <c r="N183" s="793">
        <v>29</v>
      </c>
      <c r="O183" s="793">
        <v>45</v>
      </c>
      <c r="P183" s="793">
        <v>15</v>
      </c>
      <c r="Q183" s="793">
        <v>14</v>
      </c>
      <c r="R183" s="793">
        <v>1</v>
      </c>
      <c r="S183" s="793">
        <v>1</v>
      </c>
      <c r="T183" s="794">
        <v>29</v>
      </c>
    </row>
    <row r="184" spans="1:20" ht="18" customHeight="1">
      <c r="A184" s="967"/>
      <c r="B184" s="230" t="s">
        <v>789</v>
      </c>
      <c r="C184" s="793">
        <v>37</v>
      </c>
      <c r="D184" s="793">
        <v>37</v>
      </c>
      <c r="E184" s="793">
        <v>30</v>
      </c>
      <c r="F184" s="793">
        <v>7</v>
      </c>
      <c r="G184" s="793" t="s">
        <v>447</v>
      </c>
      <c r="H184" s="793" t="s">
        <v>447</v>
      </c>
      <c r="I184" s="793">
        <v>121</v>
      </c>
      <c r="J184" s="794">
        <v>84</v>
      </c>
      <c r="K184" s="795">
        <v>71</v>
      </c>
      <c r="L184" s="793">
        <v>13</v>
      </c>
      <c r="M184" s="793" t="s">
        <v>447</v>
      </c>
      <c r="N184" s="793">
        <v>37</v>
      </c>
      <c r="O184" s="793">
        <v>72</v>
      </c>
      <c r="P184" s="793">
        <v>35</v>
      </c>
      <c r="Q184" s="793">
        <v>33</v>
      </c>
      <c r="R184" s="793">
        <v>2</v>
      </c>
      <c r="S184" s="793" t="s">
        <v>447</v>
      </c>
      <c r="T184" s="794">
        <v>37</v>
      </c>
    </row>
    <row r="185" spans="1:20" ht="18" customHeight="1">
      <c r="A185" s="951"/>
      <c r="B185" s="999" t="s">
        <v>788</v>
      </c>
      <c r="C185" s="793">
        <v>48</v>
      </c>
      <c r="D185" s="793">
        <v>48</v>
      </c>
      <c r="E185" s="793">
        <v>37</v>
      </c>
      <c r="F185" s="793">
        <v>11</v>
      </c>
      <c r="G185" s="793" t="s">
        <v>447</v>
      </c>
      <c r="H185" s="793" t="s">
        <v>447</v>
      </c>
      <c r="I185" s="793">
        <v>136</v>
      </c>
      <c r="J185" s="794">
        <v>108</v>
      </c>
      <c r="K185" s="795">
        <v>80</v>
      </c>
      <c r="L185" s="793">
        <v>28</v>
      </c>
      <c r="M185" s="793" t="s">
        <v>447</v>
      </c>
      <c r="N185" s="793">
        <v>28</v>
      </c>
      <c r="O185" s="793">
        <v>74</v>
      </c>
      <c r="P185" s="793">
        <v>46</v>
      </c>
      <c r="Q185" s="793">
        <v>44</v>
      </c>
      <c r="R185" s="793">
        <v>2</v>
      </c>
      <c r="S185" s="793" t="s">
        <v>447</v>
      </c>
      <c r="T185" s="794">
        <v>28</v>
      </c>
    </row>
    <row r="186" spans="1:20" ht="18" customHeight="1">
      <c r="A186" s="968"/>
      <c r="B186" s="1003" t="s">
        <v>787</v>
      </c>
      <c r="C186" s="793">
        <v>35</v>
      </c>
      <c r="D186" s="793">
        <v>34</v>
      </c>
      <c r="E186" s="793">
        <v>22</v>
      </c>
      <c r="F186" s="793">
        <v>12</v>
      </c>
      <c r="G186" s="793">
        <v>1</v>
      </c>
      <c r="H186" s="793" t="s">
        <v>447</v>
      </c>
      <c r="I186" s="793">
        <v>91</v>
      </c>
      <c r="J186" s="794">
        <v>63</v>
      </c>
      <c r="K186" s="795">
        <v>49</v>
      </c>
      <c r="L186" s="793">
        <v>14</v>
      </c>
      <c r="M186" s="793">
        <v>1</v>
      </c>
      <c r="N186" s="793">
        <v>27</v>
      </c>
      <c r="O186" s="793">
        <v>51</v>
      </c>
      <c r="P186" s="793">
        <v>24</v>
      </c>
      <c r="Q186" s="793">
        <v>23</v>
      </c>
      <c r="R186" s="793">
        <v>1</v>
      </c>
      <c r="S186" s="793" t="s">
        <v>447</v>
      </c>
      <c r="T186" s="794">
        <v>27</v>
      </c>
    </row>
    <row r="187" spans="1:20" ht="18" customHeight="1">
      <c r="A187" s="951"/>
      <c r="B187" s="999" t="s">
        <v>786</v>
      </c>
      <c r="C187" s="793">
        <v>25</v>
      </c>
      <c r="D187" s="793">
        <v>24</v>
      </c>
      <c r="E187" s="793">
        <v>20</v>
      </c>
      <c r="F187" s="793">
        <v>4</v>
      </c>
      <c r="G187" s="793">
        <v>1</v>
      </c>
      <c r="H187" s="793" t="s">
        <v>447</v>
      </c>
      <c r="I187" s="793">
        <v>97</v>
      </c>
      <c r="J187" s="794">
        <v>75</v>
      </c>
      <c r="K187" s="795">
        <v>64</v>
      </c>
      <c r="L187" s="793">
        <v>11</v>
      </c>
      <c r="M187" s="793" t="s">
        <v>447</v>
      </c>
      <c r="N187" s="793">
        <v>22</v>
      </c>
      <c r="O187" s="793">
        <v>64</v>
      </c>
      <c r="P187" s="793">
        <v>42</v>
      </c>
      <c r="Q187" s="793">
        <v>41</v>
      </c>
      <c r="R187" s="793">
        <v>1</v>
      </c>
      <c r="S187" s="793" t="s">
        <v>447</v>
      </c>
      <c r="T187" s="794">
        <v>22</v>
      </c>
    </row>
    <row r="188" spans="1:20" ht="18" customHeight="1">
      <c r="A188" s="965"/>
      <c r="B188" s="1001" t="s">
        <v>785</v>
      </c>
      <c r="C188" s="793">
        <v>157</v>
      </c>
      <c r="D188" s="793">
        <v>157</v>
      </c>
      <c r="E188" s="793">
        <v>141</v>
      </c>
      <c r="F188" s="793">
        <v>16</v>
      </c>
      <c r="G188" s="793" t="s">
        <v>447</v>
      </c>
      <c r="H188" s="793" t="s">
        <v>447</v>
      </c>
      <c r="I188" s="793">
        <v>293</v>
      </c>
      <c r="J188" s="794">
        <v>208</v>
      </c>
      <c r="K188" s="795">
        <v>175</v>
      </c>
      <c r="L188" s="793">
        <v>33</v>
      </c>
      <c r="M188" s="793" t="s">
        <v>447</v>
      </c>
      <c r="N188" s="793">
        <v>85</v>
      </c>
      <c r="O188" s="793">
        <v>167</v>
      </c>
      <c r="P188" s="793">
        <v>82</v>
      </c>
      <c r="Q188" s="793">
        <v>80</v>
      </c>
      <c r="R188" s="793">
        <v>2</v>
      </c>
      <c r="S188" s="793" t="s">
        <v>447</v>
      </c>
      <c r="T188" s="794">
        <v>85</v>
      </c>
    </row>
    <row r="189" spans="1:20" ht="18" customHeight="1">
      <c r="A189" s="965"/>
      <c r="B189" s="1001" t="s">
        <v>784</v>
      </c>
      <c r="C189" s="793">
        <v>76</v>
      </c>
      <c r="D189" s="793">
        <v>76</v>
      </c>
      <c r="E189" s="793">
        <v>71</v>
      </c>
      <c r="F189" s="793">
        <v>5</v>
      </c>
      <c r="G189" s="793" t="s">
        <v>447</v>
      </c>
      <c r="H189" s="793" t="s">
        <v>447</v>
      </c>
      <c r="I189" s="793">
        <v>136</v>
      </c>
      <c r="J189" s="794">
        <v>86</v>
      </c>
      <c r="K189" s="795">
        <v>70</v>
      </c>
      <c r="L189" s="793">
        <v>16</v>
      </c>
      <c r="M189" s="793">
        <v>3</v>
      </c>
      <c r="N189" s="793">
        <v>47</v>
      </c>
      <c r="O189" s="793">
        <v>85</v>
      </c>
      <c r="P189" s="793">
        <v>37</v>
      </c>
      <c r="Q189" s="793">
        <v>37</v>
      </c>
      <c r="R189" s="793" t="s">
        <v>447</v>
      </c>
      <c r="S189" s="793">
        <v>1</v>
      </c>
      <c r="T189" s="794">
        <v>47</v>
      </c>
    </row>
    <row r="190" spans="1:20" ht="18" customHeight="1">
      <c r="A190" s="965"/>
      <c r="B190" s="1001" t="s">
        <v>783</v>
      </c>
      <c r="C190" s="793">
        <v>109</v>
      </c>
      <c r="D190" s="793">
        <v>108</v>
      </c>
      <c r="E190" s="793">
        <v>97</v>
      </c>
      <c r="F190" s="793">
        <v>11</v>
      </c>
      <c r="G190" s="793">
        <v>1</v>
      </c>
      <c r="H190" s="793" t="s">
        <v>447</v>
      </c>
      <c r="I190" s="793">
        <v>334</v>
      </c>
      <c r="J190" s="794">
        <v>162</v>
      </c>
      <c r="K190" s="795">
        <v>137</v>
      </c>
      <c r="L190" s="793">
        <v>25</v>
      </c>
      <c r="M190" s="793" t="s">
        <v>447</v>
      </c>
      <c r="N190" s="793">
        <v>172</v>
      </c>
      <c r="O190" s="793">
        <v>244</v>
      </c>
      <c r="P190" s="793">
        <v>72</v>
      </c>
      <c r="Q190" s="793">
        <v>71</v>
      </c>
      <c r="R190" s="793">
        <v>1</v>
      </c>
      <c r="S190" s="793" t="s">
        <v>447</v>
      </c>
      <c r="T190" s="794">
        <v>172</v>
      </c>
    </row>
    <row r="191" spans="1:20" ht="18" customHeight="1">
      <c r="A191" s="951"/>
      <c r="B191" s="999" t="s">
        <v>782</v>
      </c>
      <c r="C191" s="793">
        <v>39</v>
      </c>
      <c r="D191" s="793">
        <v>39</v>
      </c>
      <c r="E191" s="793">
        <v>39</v>
      </c>
      <c r="F191" s="793" t="s">
        <v>447</v>
      </c>
      <c r="G191" s="793" t="s">
        <v>447</v>
      </c>
      <c r="H191" s="793" t="s">
        <v>447</v>
      </c>
      <c r="I191" s="793">
        <v>64</v>
      </c>
      <c r="J191" s="794">
        <v>46</v>
      </c>
      <c r="K191" s="795">
        <v>42</v>
      </c>
      <c r="L191" s="793">
        <v>4</v>
      </c>
      <c r="M191" s="793">
        <v>1</v>
      </c>
      <c r="N191" s="793">
        <v>17</v>
      </c>
      <c r="O191" s="793">
        <v>33</v>
      </c>
      <c r="P191" s="793">
        <v>15</v>
      </c>
      <c r="Q191" s="793">
        <v>15</v>
      </c>
      <c r="R191" s="793" t="s">
        <v>447</v>
      </c>
      <c r="S191" s="793">
        <v>1</v>
      </c>
      <c r="T191" s="794">
        <v>17</v>
      </c>
    </row>
    <row r="192" spans="1:20" ht="18" customHeight="1">
      <c r="A192" s="968"/>
      <c r="B192" s="1003" t="s">
        <v>781</v>
      </c>
      <c r="C192" s="793">
        <v>76</v>
      </c>
      <c r="D192" s="793">
        <v>76</v>
      </c>
      <c r="E192" s="793">
        <v>73</v>
      </c>
      <c r="F192" s="793">
        <v>3</v>
      </c>
      <c r="G192" s="793" t="s">
        <v>447</v>
      </c>
      <c r="H192" s="793" t="s">
        <v>447</v>
      </c>
      <c r="I192" s="793">
        <v>68</v>
      </c>
      <c r="J192" s="794">
        <v>49</v>
      </c>
      <c r="K192" s="795">
        <v>41</v>
      </c>
      <c r="L192" s="793">
        <v>8</v>
      </c>
      <c r="M192" s="793" t="s">
        <v>447</v>
      </c>
      <c r="N192" s="793">
        <v>19</v>
      </c>
      <c r="O192" s="793">
        <v>40</v>
      </c>
      <c r="P192" s="793">
        <v>21</v>
      </c>
      <c r="Q192" s="793">
        <v>19</v>
      </c>
      <c r="R192" s="793">
        <v>2</v>
      </c>
      <c r="S192" s="793" t="s">
        <v>447</v>
      </c>
      <c r="T192" s="794">
        <v>19</v>
      </c>
    </row>
    <row r="193" spans="1:20" ht="18" customHeight="1">
      <c r="A193" s="951"/>
      <c r="B193" s="999" t="s">
        <v>780</v>
      </c>
      <c r="C193" s="793">
        <v>83</v>
      </c>
      <c r="D193" s="793">
        <v>83</v>
      </c>
      <c r="E193" s="793">
        <v>73</v>
      </c>
      <c r="F193" s="793">
        <v>10</v>
      </c>
      <c r="G193" s="793" t="s">
        <v>447</v>
      </c>
      <c r="H193" s="793" t="s">
        <v>447</v>
      </c>
      <c r="I193" s="793">
        <v>196</v>
      </c>
      <c r="J193" s="794">
        <v>139</v>
      </c>
      <c r="K193" s="795">
        <v>116</v>
      </c>
      <c r="L193" s="793">
        <v>23</v>
      </c>
      <c r="M193" s="793" t="s">
        <v>447</v>
      </c>
      <c r="N193" s="793">
        <v>57</v>
      </c>
      <c r="O193" s="793">
        <v>116</v>
      </c>
      <c r="P193" s="793">
        <v>59</v>
      </c>
      <c r="Q193" s="793">
        <v>57</v>
      </c>
      <c r="R193" s="793">
        <v>2</v>
      </c>
      <c r="S193" s="793" t="s">
        <v>447</v>
      </c>
      <c r="T193" s="794">
        <v>57</v>
      </c>
    </row>
    <row r="194" spans="1:20" ht="18" customHeight="1">
      <c r="A194" s="968"/>
      <c r="B194" s="1003" t="s">
        <v>779</v>
      </c>
      <c r="C194" s="793">
        <v>73</v>
      </c>
      <c r="D194" s="793">
        <v>73</v>
      </c>
      <c r="E194" s="793">
        <v>55</v>
      </c>
      <c r="F194" s="793">
        <v>18</v>
      </c>
      <c r="G194" s="793" t="s">
        <v>447</v>
      </c>
      <c r="H194" s="793" t="s">
        <v>447</v>
      </c>
      <c r="I194" s="793">
        <v>189</v>
      </c>
      <c r="J194" s="794">
        <v>152</v>
      </c>
      <c r="K194" s="795">
        <v>120</v>
      </c>
      <c r="L194" s="793">
        <v>32</v>
      </c>
      <c r="M194" s="793" t="s">
        <v>447</v>
      </c>
      <c r="N194" s="793">
        <v>37</v>
      </c>
      <c r="O194" s="793">
        <v>106</v>
      </c>
      <c r="P194" s="793">
        <v>69</v>
      </c>
      <c r="Q194" s="793">
        <v>67</v>
      </c>
      <c r="R194" s="793">
        <v>2</v>
      </c>
      <c r="S194" s="793" t="s">
        <v>447</v>
      </c>
      <c r="T194" s="794">
        <v>37</v>
      </c>
    </row>
    <row r="195" spans="1:20" ht="18" customHeight="1">
      <c r="A195" s="965"/>
      <c r="B195" s="1001" t="s">
        <v>778</v>
      </c>
      <c r="C195" s="793">
        <v>91</v>
      </c>
      <c r="D195" s="793">
        <v>91</v>
      </c>
      <c r="E195" s="793">
        <v>78</v>
      </c>
      <c r="F195" s="793">
        <v>13</v>
      </c>
      <c r="G195" s="793" t="s">
        <v>447</v>
      </c>
      <c r="H195" s="793" t="s">
        <v>447</v>
      </c>
      <c r="I195" s="793">
        <v>115</v>
      </c>
      <c r="J195" s="794">
        <v>85</v>
      </c>
      <c r="K195" s="795">
        <v>61</v>
      </c>
      <c r="L195" s="793">
        <v>24</v>
      </c>
      <c r="M195" s="793" t="s">
        <v>447</v>
      </c>
      <c r="N195" s="793">
        <v>30</v>
      </c>
      <c r="O195" s="793">
        <v>54</v>
      </c>
      <c r="P195" s="793">
        <v>24</v>
      </c>
      <c r="Q195" s="793">
        <v>21</v>
      </c>
      <c r="R195" s="793">
        <v>3</v>
      </c>
      <c r="S195" s="793" t="s">
        <v>447</v>
      </c>
      <c r="T195" s="794">
        <v>30</v>
      </c>
    </row>
    <row r="196" spans="1:20" ht="18" customHeight="1">
      <c r="A196" s="951"/>
      <c r="B196" s="999" t="s">
        <v>777</v>
      </c>
      <c r="C196" s="793">
        <v>83</v>
      </c>
      <c r="D196" s="793">
        <v>83</v>
      </c>
      <c r="E196" s="793">
        <v>66</v>
      </c>
      <c r="F196" s="793">
        <v>17</v>
      </c>
      <c r="G196" s="793" t="s">
        <v>447</v>
      </c>
      <c r="H196" s="793" t="s">
        <v>447</v>
      </c>
      <c r="I196" s="793">
        <v>153</v>
      </c>
      <c r="J196" s="794">
        <v>126</v>
      </c>
      <c r="K196" s="795">
        <v>98</v>
      </c>
      <c r="L196" s="793">
        <v>28</v>
      </c>
      <c r="M196" s="793" t="s">
        <v>447</v>
      </c>
      <c r="N196" s="793">
        <v>27</v>
      </c>
      <c r="O196" s="793">
        <v>75</v>
      </c>
      <c r="P196" s="793">
        <v>48</v>
      </c>
      <c r="Q196" s="793">
        <v>47</v>
      </c>
      <c r="R196" s="793">
        <v>1</v>
      </c>
      <c r="S196" s="793" t="s">
        <v>447</v>
      </c>
      <c r="T196" s="794">
        <v>27</v>
      </c>
    </row>
    <row r="197" spans="1:20" ht="18" customHeight="1">
      <c r="A197" s="968"/>
      <c r="B197" s="1003" t="s">
        <v>776</v>
      </c>
      <c r="C197" s="793">
        <v>82</v>
      </c>
      <c r="D197" s="793">
        <v>82</v>
      </c>
      <c r="E197" s="793">
        <v>67</v>
      </c>
      <c r="F197" s="793">
        <v>15</v>
      </c>
      <c r="G197" s="793" t="s">
        <v>447</v>
      </c>
      <c r="H197" s="793" t="s">
        <v>447</v>
      </c>
      <c r="I197" s="793">
        <v>192</v>
      </c>
      <c r="J197" s="794">
        <v>142</v>
      </c>
      <c r="K197" s="795">
        <v>118</v>
      </c>
      <c r="L197" s="793">
        <v>24</v>
      </c>
      <c r="M197" s="793" t="s">
        <v>447</v>
      </c>
      <c r="N197" s="793">
        <v>50</v>
      </c>
      <c r="O197" s="793">
        <v>112</v>
      </c>
      <c r="P197" s="793">
        <v>62</v>
      </c>
      <c r="Q197" s="793">
        <v>61</v>
      </c>
      <c r="R197" s="793">
        <v>1</v>
      </c>
      <c r="S197" s="793" t="s">
        <v>447</v>
      </c>
      <c r="T197" s="794">
        <v>50</v>
      </c>
    </row>
    <row r="198" spans="1:20" ht="18" customHeight="1">
      <c r="A198" s="965"/>
      <c r="B198" s="1001" t="s">
        <v>775</v>
      </c>
      <c r="C198" s="793">
        <v>102</v>
      </c>
      <c r="D198" s="793">
        <v>102</v>
      </c>
      <c r="E198" s="793">
        <v>91</v>
      </c>
      <c r="F198" s="793">
        <v>11</v>
      </c>
      <c r="G198" s="793" t="s">
        <v>447</v>
      </c>
      <c r="H198" s="793" t="s">
        <v>447</v>
      </c>
      <c r="I198" s="793">
        <v>185</v>
      </c>
      <c r="J198" s="794">
        <v>129</v>
      </c>
      <c r="K198" s="795">
        <v>102</v>
      </c>
      <c r="L198" s="793">
        <v>27</v>
      </c>
      <c r="M198" s="793" t="s">
        <v>447</v>
      </c>
      <c r="N198" s="793">
        <v>56</v>
      </c>
      <c r="O198" s="793">
        <v>115</v>
      </c>
      <c r="P198" s="793">
        <v>59</v>
      </c>
      <c r="Q198" s="793">
        <v>57</v>
      </c>
      <c r="R198" s="793">
        <v>2</v>
      </c>
      <c r="S198" s="793" t="s">
        <v>447</v>
      </c>
      <c r="T198" s="794">
        <v>56</v>
      </c>
    </row>
    <row r="199" spans="1:20" ht="18" customHeight="1">
      <c r="A199" s="951"/>
      <c r="B199" s="999" t="s">
        <v>774</v>
      </c>
      <c r="C199" s="793">
        <v>66</v>
      </c>
      <c r="D199" s="793">
        <v>66</v>
      </c>
      <c r="E199" s="793">
        <v>52</v>
      </c>
      <c r="F199" s="793">
        <v>14</v>
      </c>
      <c r="G199" s="793" t="s">
        <v>447</v>
      </c>
      <c r="H199" s="793" t="s">
        <v>447</v>
      </c>
      <c r="I199" s="793">
        <v>323</v>
      </c>
      <c r="J199" s="794">
        <v>145</v>
      </c>
      <c r="K199" s="795">
        <v>116</v>
      </c>
      <c r="L199" s="793">
        <v>29</v>
      </c>
      <c r="M199" s="793">
        <v>1</v>
      </c>
      <c r="N199" s="793">
        <v>177</v>
      </c>
      <c r="O199" s="793">
        <v>232</v>
      </c>
      <c r="P199" s="793">
        <v>54</v>
      </c>
      <c r="Q199" s="793">
        <v>52</v>
      </c>
      <c r="R199" s="793">
        <v>2</v>
      </c>
      <c r="S199" s="793">
        <v>1</v>
      </c>
      <c r="T199" s="794">
        <v>177</v>
      </c>
    </row>
    <row r="200" spans="1:20" ht="18" customHeight="1">
      <c r="A200" s="960"/>
      <c r="B200" s="1000" t="s">
        <v>773</v>
      </c>
      <c r="C200" s="793">
        <v>18</v>
      </c>
      <c r="D200" s="793">
        <v>18</v>
      </c>
      <c r="E200" s="793">
        <v>15</v>
      </c>
      <c r="F200" s="793">
        <v>3</v>
      </c>
      <c r="G200" s="793" t="s">
        <v>447</v>
      </c>
      <c r="H200" s="793" t="s">
        <v>447</v>
      </c>
      <c r="I200" s="793">
        <v>59</v>
      </c>
      <c r="J200" s="794">
        <v>42</v>
      </c>
      <c r="K200" s="795">
        <v>34</v>
      </c>
      <c r="L200" s="793">
        <v>8</v>
      </c>
      <c r="M200" s="793">
        <v>1</v>
      </c>
      <c r="N200" s="793">
        <v>16</v>
      </c>
      <c r="O200" s="793">
        <v>35</v>
      </c>
      <c r="P200" s="793">
        <v>18</v>
      </c>
      <c r="Q200" s="793">
        <v>17</v>
      </c>
      <c r="R200" s="793">
        <v>1</v>
      </c>
      <c r="S200" s="793">
        <v>1</v>
      </c>
      <c r="T200" s="794">
        <v>16</v>
      </c>
    </row>
    <row r="201" spans="1:20" ht="18" customHeight="1">
      <c r="A201" s="960"/>
      <c r="B201" s="1000" t="s">
        <v>772</v>
      </c>
      <c r="C201" s="793">
        <v>65</v>
      </c>
      <c r="D201" s="793">
        <v>65</v>
      </c>
      <c r="E201" s="793">
        <v>54</v>
      </c>
      <c r="F201" s="793">
        <v>11</v>
      </c>
      <c r="G201" s="793" t="s">
        <v>447</v>
      </c>
      <c r="H201" s="793" t="s">
        <v>447</v>
      </c>
      <c r="I201" s="793">
        <v>165</v>
      </c>
      <c r="J201" s="794">
        <v>133</v>
      </c>
      <c r="K201" s="795">
        <v>107</v>
      </c>
      <c r="L201" s="793">
        <v>26</v>
      </c>
      <c r="M201" s="793" t="s">
        <v>447</v>
      </c>
      <c r="N201" s="793">
        <v>32</v>
      </c>
      <c r="O201" s="793">
        <v>92</v>
      </c>
      <c r="P201" s="793">
        <v>60</v>
      </c>
      <c r="Q201" s="793">
        <v>57</v>
      </c>
      <c r="R201" s="793">
        <v>3</v>
      </c>
      <c r="S201" s="793" t="s">
        <v>447</v>
      </c>
      <c r="T201" s="794">
        <v>32</v>
      </c>
    </row>
    <row r="202" spans="1:20" ht="18" customHeight="1">
      <c r="A202" s="960"/>
      <c r="B202" s="1000" t="s">
        <v>771</v>
      </c>
      <c r="C202" s="797">
        <v>64</v>
      </c>
      <c r="D202" s="797">
        <v>62</v>
      </c>
      <c r="E202" s="797">
        <v>56</v>
      </c>
      <c r="F202" s="797">
        <v>6</v>
      </c>
      <c r="G202" s="797">
        <v>2</v>
      </c>
      <c r="H202" s="797" t="s">
        <v>447</v>
      </c>
      <c r="I202" s="797">
        <v>122</v>
      </c>
      <c r="J202" s="800">
        <v>83</v>
      </c>
      <c r="K202" s="997">
        <v>69</v>
      </c>
      <c r="L202" s="797">
        <v>14</v>
      </c>
      <c r="M202" s="797">
        <v>1</v>
      </c>
      <c r="N202" s="797">
        <v>38</v>
      </c>
      <c r="O202" s="797">
        <v>72</v>
      </c>
      <c r="P202" s="797">
        <v>34</v>
      </c>
      <c r="Q202" s="797">
        <v>32</v>
      </c>
      <c r="R202" s="797">
        <v>2</v>
      </c>
      <c r="S202" s="797" t="s">
        <v>447</v>
      </c>
      <c r="T202" s="800">
        <v>38</v>
      </c>
    </row>
    <row r="203" spans="1:20" ht="18" customHeight="1">
      <c r="A203" s="967"/>
      <c r="B203" s="230" t="s">
        <v>770</v>
      </c>
      <c r="C203" s="797">
        <v>97</v>
      </c>
      <c r="D203" s="797">
        <v>97</v>
      </c>
      <c r="E203" s="797">
        <v>85</v>
      </c>
      <c r="F203" s="797">
        <v>12</v>
      </c>
      <c r="G203" s="797" t="s">
        <v>447</v>
      </c>
      <c r="H203" s="797" t="s">
        <v>447</v>
      </c>
      <c r="I203" s="797">
        <v>192</v>
      </c>
      <c r="J203" s="800">
        <v>156</v>
      </c>
      <c r="K203" s="997">
        <v>138</v>
      </c>
      <c r="L203" s="797">
        <v>18</v>
      </c>
      <c r="M203" s="797">
        <v>1</v>
      </c>
      <c r="N203" s="797">
        <v>35</v>
      </c>
      <c r="O203" s="797">
        <v>130</v>
      </c>
      <c r="P203" s="797">
        <v>94</v>
      </c>
      <c r="Q203" s="797">
        <v>90</v>
      </c>
      <c r="R203" s="797">
        <v>4</v>
      </c>
      <c r="S203" s="797">
        <v>1</v>
      </c>
      <c r="T203" s="800">
        <v>35</v>
      </c>
    </row>
    <row r="204" spans="1:20" ht="18" customHeight="1">
      <c r="A204" s="965"/>
      <c r="B204" s="1001" t="s">
        <v>769</v>
      </c>
      <c r="C204" s="793">
        <v>79</v>
      </c>
      <c r="D204" s="793">
        <v>78</v>
      </c>
      <c r="E204" s="793">
        <v>63</v>
      </c>
      <c r="F204" s="793">
        <v>15</v>
      </c>
      <c r="G204" s="793">
        <v>1</v>
      </c>
      <c r="H204" s="793" t="s">
        <v>447</v>
      </c>
      <c r="I204" s="793">
        <v>220</v>
      </c>
      <c r="J204" s="794">
        <v>165</v>
      </c>
      <c r="K204" s="795">
        <v>128</v>
      </c>
      <c r="L204" s="793">
        <v>37</v>
      </c>
      <c r="M204" s="793">
        <v>3</v>
      </c>
      <c r="N204" s="793">
        <v>52</v>
      </c>
      <c r="O204" s="793">
        <v>123</v>
      </c>
      <c r="P204" s="793">
        <v>70</v>
      </c>
      <c r="Q204" s="793">
        <v>67</v>
      </c>
      <c r="R204" s="793">
        <v>3</v>
      </c>
      <c r="S204" s="793">
        <v>1</v>
      </c>
      <c r="T204" s="794">
        <v>52</v>
      </c>
    </row>
    <row r="205" spans="1:20" ht="18" customHeight="1">
      <c r="A205" s="951"/>
      <c r="B205" s="999" t="s">
        <v>768</v>
      </c>
      <c r="C205" s="793">
        <v>3</v>
      </c>
      <c r="D205" s="793">
        <v>3</v>
      </c>
      <c r="E205" s="793">
        <v>2</v>
      </c>
      <c r="F205" s="793">
        <v>1</v>
      </c>
      <c r="G205" s="793" t="s">
        <v>447</v>
      </c>
      <c r="H205" s="793" t="s">
        <v>447</v>
      </c>
      <c r="I205" s="793">
        <v>10</v>
      </c>
      <c r="J205" s="794">
        <v>6</v>
      </c>
      <c r="K205" s="795">
        <v>5</v>
      </c>
      <c r="L205" s="793">
        <v>1</v>
      </c>
      <c r="M205" s="793" t="s">
        <v>447</v>
      </c>
      <c r="N205" s="793">
        <v>4</v>
      </c>
      <c r="O205" s="793">
        <v>8</v>
      </c>
      <c r="P205" s="793">
        <v>4</v>
      </c>
      <c r="Q205" s="793">
        <v>4</v>
      </c>
      <c r="R205" s="793" t="s">
        <v>447</v>
      </c>
      <c r="S205" s="793" t="s">
        <v>447</v>
      </c>
      <c r="T205" s="794">
        <v>4</v>
      </c>
    </row>
    <row r="206" spans="1:20" ht="18" customHeight="1">
      <c r="A206" s="951"/>
      <c r="B206" s="999" t="s">
        <v>704</v>
      </c>
      <c r="C206" s="793">
        <v>198</v>
      </c>
      <c r="D206" s="793">
        <v>197</v>
      </c>
      <c r="E206" s="793">
        <v>191</v>
      </c>
      <c r="F206" s="793">
        <v>6</v>
      </c>
      <c r="G206" s="793">
        <v>1</v>
      </c>
      <c r="H206" s="793" t="s">
        <v>447</v>
      </c>
      <c r="I206" s="793">
        <v>149</v>
      </c>
      <c r="J206" s="794">
        <v>117</v>
      </c>
      <c r="K206" s="795">
        <v>100</v>
      </c>
      <c r="L206" s="793">
        <v>17</v>
      </c>
      <c r="M206" s="793">
        <v>1</v>
      </c>
      <c r="N206" s="793">
        <v>31</v>
      </c>
      <c r="O206" s="793">
        <v>89</v>
      </c>
      <c r="P206" s="793">
        <v>57</v>
      </c>
      <c r="Q206" s="793">
        <v>56</v>
      </c>
      <c r="R206" s="793">
        <v>1</v>
      </c>
      <c r="S206" s="793">
        <v>1</v>
      </c>
      <c r="T206" s="794">
        <v>31</v>
      </c>
    </row>
    <row r="207" spans="1:20" ht="18" customHeight="1">
      <c r="A207" s="951"/>
      <c r="B207" s="999" t="s">
        <v>703</v>
      </c>
      <c r="C207" s="793">
        <v>150</v>
      </c>
      <c r="D207" s="793">
        <v>150</v>
      </c>
      <c r="E207" s="793">
        <v>142</v>
      </c>
      <c r="F207" s="793">
        <v>8</v>
      </c>
      <c r="G207" s="793" t="s">
        <v>447</v>
      </c>
      <c r="H207" s="793" t="s">
        <v>447</v>
      </c>
      <c r="I207" s="793">
        <v>157</v>
      </c>
      <c r="J207" s="794">
        <v>109</v>
      </c>
      <c r="K207" s="795">
        <v>89</v>
      </c>
      <c r="L207" s="793">
        <v>20</v>
      </c>
      <c r="M207" s="793" t="s">
        <v>447</v>
      </c>
      <c r="N207" s="793">
        <v>48</v>
      </c>
      <c r="O207" s="793">
        <v>86</v>
      </c>
      <c r="P207" s="793">
        <v>38</v>
      </c>
      <c r="Q207" s="793">
        <v>34</v>
      </c>
      <c r="R207" s="793">
        <v>4</v>
      </c>
      <c r="S207" s="793" t="s">
        <v>447</v>
      </c>
      <c r="T207" s="794">
        <v>48</v>
      </c>
    </row>
    <row r="208" spans="1:20" ht="18" customHeight="1">
      <c r="A208" s="951"/>
      <c r="B208" s="999" t="s">
        <v>702</v>
      </c>
      <c r="C208" s="793">
        <v>95</v>
      </c>
      <c r="D208" s="793">
        <v>95</v>
      </c>
      <c r="E208" s="793">
        <v>89</v>
      </c>
      <c r="F208" s="793">
        <v>6</v>
      </c>
      <c r="G208" s="793" t="s">
        <v>447</v>
      </c>
      <c r="H208" s="793" t="s">
        <v>447</v>
      </c>
      <c r="I208" s="793">
        <v>145</v>
      </c>
      <c r="J208" s="794">
        <v>104</v>
      </c>
      <c r="K208" s="795">
        <v>90</v>
      </c>
      <c r="L208" s="793">
        <v>14</v>
      </c>
      <c r="M208" s="793">
        <v>1</v>
      </c>
      <c r="N208" s="793">
        <v>40</v>
      </c>
      <c r="O208" s="793">
        <v>76</v>
      </c>
      <c r="P208" s="793">
        <v>36</v>
      </c>
      <c r="Q208" s="793">
        <v>34</v>
      </c>
      <c r="R208" s="793">
        <v>2</v>
      </c>
      <c r="S208" s="793" t="s">
        <v>447</v>
      </c>
      <c r="T208" s="794">
        <v>40</v>
      </c>
    </row>
    <row r="209" spans="1:21" ht="18" customHeight="1" thickBot="1">
      <c r="A209" s="961"/>
      <c r="B209" s="1005" t="s">
        <v>701</v>
      </c>
      <c r="C209" s="801">
        <v>63</v>
      </c>
      <c r="D209" s="801">
        <v>63</v>
      </c>
      <c r="E209" s="801">
        <v>54</v>
      </c>
      <c r="F209" s="801">
        <v>9</v>
      </c>
      <c r="G209" s="801" t="s">
        <v>447</v>
      </c>
      <c r="H209" s="801" t="s">
        <v>447</v>
      </c>
      <c r="I209" s="801">
        <v>97</v>
      </c>
      <c r="J209" s="802">
        <v>70</v>
      </c>
      <c r="K209" s="998">
        <v>49</v>
      </c>
      <c r="L209" s="801">
        <v>21</v>
      </c>
      <c r="M209" s="801" t="s">
        <v>447</v>
      </c>
      <c r="N209" s="801">
        <v>27</v>
      </c>
      <c r="O209" s="801">
        <v>48</v>
      </c>
      <c r="P209" s="801">
        <v>21</v>
      </c>
      <c r="Q209" s="801">
        <v>20</v>
      </c>
      <c r="R209" s="801">
        <v>1</v>
      </c>
      <c r="S209" s="801" t="s">
        <v>447</v>
      </c>
      <c r="T209" s="802">
        <v>27</v>
      </c>
    </row>
    <row r="210" spans="1:21" s="186" customFormat="1">
      <c r="A210" s="196"/>
      <c r="B210" s="166"/>
      <c r="T210" s="160"/>
    </row>
    <row r="211" spans="1:21" s="186" customFormat="1">
      <c r="A211" s="196"/>
      <c r="B211" s="166"/>
      <c r="T211" s="160"/>
    </row>
    <row r="212" spans="1:21" s="186" customFormat="1">
      <c r="A212" s="196"/>
      <c r="B212" s="1833"/>
      <c r="C212" s="1833"/>
      <c r="D212" s="1833"/>
      <c r="E212" s="1833"/>
      <c r="T212" s="160"/>
    </row>
    <row r="213" spans="1:21">
      <c r="B213" s="166"/>
      <c r="C213" s="138"/>
      <c r="D213" s="138"/>
      <c r="E213" s="138"/>
      <c r="F213" s="138"/>
      <c r="G213" s="138"/>
      <c r="H213" s="138"/>
      <c r="I213" s="138"/>
      <c r="J213" s="138"/>
      <c r="K213" s="138"/>
      <c r="L213" s="138"/>
      <c r="M213" s="138"/>
      <c r="N213" s="138"/>
      <c r="O213" s="138"/>
      <c r="P213" s="138"/>
      <c r="Q213" s="138"/>
      <c r="R213" s="138"/>
      <c r="S213" s="138"/>
      <c r="T213" s="138"/>
    </row>
    <row r="214" spans="1:21" ht="22.5" customHeight="1">
      <c r="A214" s="1832" t="s">
        <v>2189</v>
      </c>
      <c r="B214" s="1832"/>
      <c r="C214" s="1832"/>
      <c r="D214" s="1832"/>
      <c r="E214" s="1832"/>
      <c r="F214" s="1832"/>
      <c r="G214" s="1832"/>
      <c r="H214" s="1832"/>
      <c r="I214" s="1832"/>
      <c r="J214" s="1832"/>
      <c r="K214" s="1847" t="s">
        <v>2190</v>
      </c>
      <c r="L214" s="1847"/>
      <c r="M214" s="1847"/>
      <c r="N214" s="1847"/>
      <c r="O214" s="1847"/>
      <c r="P214" s="1847"/>
      <c r="Q214" s="1847"/>
      <c r="R214" s="1847"/>
      <c r="S214" s="1847"/>
      <c r="T214" s="1847"/>
      <c r="U214" s="1"/>
    </row>
    <row r="215" spans="1:21" ht="14.25" thickBot="1">
      <c r="B215" s="166"/>
      <c r="C215" s="138"/>
      <c r="D215" s="138"/>
      <c r="E215" s="138"/>
      <c r="F215" s="138"/>
      <c r="G215" s="138"/>
      <c r="H215" s="138"/>
      <c r="I215" s="138"/>
      <c r="J215" s="138"/>
      <c r="K215" s="138"/>
      <c r="L215" s="138"/>
      <c r="M215" s="138"/>
      <c r="N215" s="138"/>
      <c r="O215" s="138"/>
      <c r="P215" s="138"/>
      <c r="Q215" s="138"/>
      <c r="R215" s="138"/>
      <c r="S215" s="138"/>
      <c r="T215" s="138"/>
    </row>
    <row r="216" spans="1:21" ht="15.75" customHeight="1">
      <c r="A216" s="1765"/>
      <c r="B216" s="1765" t="s">
        <v>454</v>
      </c>
      <c r="C216" s="1730" t="s">
        <v>690</v>
      </c>
      <c r="D216" s="1676"/>
      <c r="E216" s="1676"/>
      <c r="F216" s="1676"/>
      <c r="G216" s="1676"/>
      <c r="H216" s="1676"/>
      <c r="I216" s="786"/>
      <c r="J216" s="717"/>
      <c r="K216" s="787" t="s">
        <v>689</v>
      </c>
      <c r="L216" s="717"/>
      <c r="M216" s="717"/>
      <c r="N216" s="788"/>
      <c r="O216" s="1730" t="s">
        <v>1269</v>
      </c>
      <c r="P216" s="1676"/>
      <c r="Q216" s="1676"/>
      <c r="R216" s="1676"/>
      <c r="S216" s="1676"/>
      <c r="T216" s="1676"/>
    </row>
    <row r="217" spans="1:21" ht="15.75" customHeight="1">
      <c r="A217" s="1831"/>
      <c r="B217" s="1831"/>
      <c r="C217" s="1840" t="s">
        <v>1712</v>
      </c>
      <c r="D217" s="1779" t="s">
        <v>687</v>
      </c>
      <c r="E217" s="1836"/>
      <c r="F217" s="1837"/>
      <c r="G217" s="1775" t="s">
        <v>1270</v>
      </c>
      <c r="H217" s="1839" t="s">
        <v>1271</v>
      </c>
      <c r="I217" s="1840" t="s">
        <v>1712</v>
      </c>
      <c r="J217" s="789"/>
      <c r="K217" s="790" t="s">
        <v>687</v>
      </c>
      <c r="L217" s="791"/>
      <c r="M217" s="1831" t="s">
        <v>1270</v>
      </c>
      <c r="N217" s="1839" t="s">
        <v>1271</v>
      </c>
      <c r="O217" s="1775" t="s">
        <v>1272</v>
      </c>
      <c r="P217" s="1779" t="s">
        <v>687</v>
      </c>
      <c r="Q217" s="1836"/>
      <c r="R217" s="1837"/>
      <c r="S217" s="1831" t="s">
        <v>1270</v>
      </c>
      <c r="T217" s="1839" t="s">
        <v>1271</v>
      </c>
    </row>
    <row r="218" spans="1:21" ht="15.75" customHeight="1">
      <c r="A218" s="1831"/>
      <c r="B218" s="1831"/>
      <c r="C218" s="1841"/>
      <c r="D218" s="1834" t="s">
        <v>643</v>
      </c>
      <c r="E218" s="1839" t="s">
        <v>1273</v>
      </c>
      <c r="F218" s="1775" t="s">
        <v>1274</v>
      </c>
      <c r="G218" s="1838"/>
      <c r="H218" s="1846"/>
      <c r="I218" s="1841"/>
      <c r="J218" s="1844" t="s">
        <v>643</v>
      </c>
      <c r="K218" s="1848" t="s">
        <v>1273</v>
      </c>
      <c r="L218" s="1775" t="s">
        <v>1274</v>
      </c>
      <c r="M218" s="1831"/>
      <c r="N218" s="1846"/>
      <c r="O218" s="1838"/>
      <c r="P218" s="1834" t="s">
        <v>686</v>
      </c>
      <c r="Q218" s="1839" t="s">
        <v>1273</v>
      </c>
      <c r="R218" s="1775" t="s">
        <v>1274</v>
      </c>
      <c r="S218" s="1831"/>
      <c r="T218" s="1846"/>
    </row>
    <row r="219" spans="1:21" ht="15.75" customHeight="1">
      <c r="A219" s="1766"/>
      <c r="B219" s="1766"/>
      <c r="C219" s="1842"/>
      <c r="D219" s="1835"/>
      <c r="E219" s="1769"/>
      <c r="F219" s="1776"/>
      <c r="G219" s="1776"/>
      <c r="H219" s="1817"/>
      <c r="I219" s="1842"/>
      <c r="J219" s="1845"/>
      <c r="K219" s="1726"/>
      <c r="L219" s="1776"/>
      <c r="M219" s="1766"/>
      <c r="N219" s="1817"/>
      <c r="O219" s="1776"/>
      <c r="P219" s="1835"/>
      <c r="Q219" s="1769"/>
      <c r="R219" s="1776"/>
      <c r="S219" s="1766"/>
      <c r="T219" s="1817"/>
    </row>
    <row r="220" spans="1:21" ht="18" customHeight="1">
      <c r="A220" s="999"/>
      <c r="B220" s="999" t="s">
        <v>700</v>
      </c>
      <c r="C220" s="793">
        <v>463</v>
      </c>
      <c r="D220" s="793">
        <v>160</v>
      </c>
      <c r="E220" s="793">
        <v>149</v>
      </c>
      <c r="F220" s="793">
        <v>11</v>
      </c>
      <c r="G220" s="793">
        <v>2</v>
      </c>
      <c r="H220" s="793">
        <v>278</v>
      </c>
      <c r="I220" s="793">
        <v>783</v>
      </c>
      <c r="J220" s="794">
        <v>433</v>
      </c>
      <c r="K220" s="795">
        <v>389</v>
      </c>
      <c r="L220" s="793">
        <v>44</v>
      </c>
      <c r="M220" s="793">
        <v>4</v>
      </c>
      <c r="N220" s="793">
        <v>278</v>
      </c>
      <c r="O220" s="793">
        <v>11</v>
      </c>
      <c r="P220" s="793">
        <v>11</v>
      </c>
      <c r="Q220" s="793">
        <v>8</v>
      </c>
      <c r="R220" s="793">
        <v>3</v>
      </c>
      <c r="S220" s="793" t="s">
        <v>447</v>
      </c>
      <c r="T220" s="794" t="s">
        <v>447</v>
      </c>
    </row>
    <row r="221" spans="1:21" ht="18" customHeight="1">
      <c r="A221" s="999"/>
      <c r="B221" s="999" t="s">
        <v>699</v>
      </c>
      <c r="C221" s="793">
        <v>547</v>
      </c>
      <c r="D221" s="793">
        <v>261</v>
      </c>
      <c r="E221" s="793">
        <v>236</v>
      </c>
      <c r="F221" s="793">
        <v>25</v>
      </c>
      <c r="G221" s="793">
        <v>8</v>
      </c>
      <c r="H221" s="793">
        <v>270</v>
      </c>
      <c r="I221" s="793">
        <v>1072</v>
      </c>
      <c r="J221" s="794">
        <v>753</v>
      </c>
      <c r="K221" s="795">
        <v>658</v>
      </c>
      <c r="L221" s="793">
        <v>95</v>
      </c>
      <c r="M221" s="793">
        <v>16</v>
      </c>
      <c r="N221" s="793">
        <v>270</v>
      </c>
      <c r="O221" s="793">
        <v>65</v>
      </c>
      <c r="P221" s="793">
        <v>65</v>
      </c>
      <c r="Q221" s="793">
        <v>58</v>
      </c>
      <c r="R221" s="793">
        <v>7</v>
      </c>
      <c r="S221" s="793" t="s">
        <v>447</v>
      </c>
      <c r="T221" s="794" t="s">
        <v>447</v>
      </c>
    </row>
    <row r="222" spans="1:21" ht="18" customHeight="1">
      <c r="A222" s="999"/>
      <c r="B222" s="999" t="s">
        <v>731</v>
      </c>
      <c r="C222" s="793">
        <v>497</v>
      </c>
      <c r="D222" s="793">
        <v>291</v>
      </c>
      <c r="E222" s="793">
        <v>271</v>
      </c>
      <c r="F222" s="793">
        <v>20</v>
      </c>
      <c r="G222" s="793">
        <v>3</v>
      </c>
      <c r="H222" s="793">
        <v>174</v>
      </c>
      <c r="I222" s="793">
        <v>1038</v>
      </c>
      <c r="J222" s="794">
        <v>771</v>
      </c>
      <c r="K222" s="795">
        <v>701</v>
      </c>
      <c r="L222" s="793">
        <v>70</v>
      </c>
      <c r="M222" s="793">
        <v>8</v>
      </c>
      <c r="N222" s="793">
        <v>174</v>
      </c>
      <c r="O222" s="793">
        <v>24</v>
      </c>
      <c r="P222" s="793">
        <v>24</v>
      </c>
      <c r="Q222" s="793">
        <v>21</v>
      </c>
      <c r="R222" s="793">
        <v>3</v>
      </c>
      <c r="S222" s="793" t="s">
        <v>447</v>
      </c>
      <c r="T222" s="794" t="s">
        <v>447</v>
      </c>
    </row>
    <row r="223" spans="1:21" ht="18" customHeight="1">
      <c r="A223" s="999"/>
      <c r="B223" s="999" t="s">
        <v>730</v>
      </c>
      <c r="C223" s="793">
        <v>369</v>
      </c>
      <c r="D223" s="793">
        <v>266</v>
      </c>
      <c r="E223" s="793">
        <v>228</v>
      </c>
      <c r="F223" s="793">
        <v>38</v>
      </c>
      <c r="G223" s="793">
        <v>2</v>
      </c>
      <c r="H223" s="793">
        <v>95</v>
      </c>
      <c r="I223" s="793">
        <v>887</v>
      </c>
      <c r="J223" s="794">
        <v>770</v>
      </c>
      <c r="K223" s="795">
        <v>613</v>
      </c>
      <c r="L223" s="793">
        <v>157</v>
      </c>
      <c r="M223" s="793">
        <v>5</v>
      </c>
      <c r="N223" s="793">
        <v>95</v>
      </c>
      <c r="O223" s="793">
        <v>29</v>
      </c>
      <c r="P223" s="793">
        <v>29</v>
      </c>
      <c r="Q223" s="793">
        <v>25</v>
      </c>
      <c r="R223" s="793">
        <v>4</v>
      </c>
      <c r="S223" s="793" t="s">
        <v>447</v>
      </c>
      <c r="T223" s="794" t="s">
        <v>447</v>
      </c>
    </row>
    <row r="224" spans="1:21" ht="18" customHeight="1">
      <c r="A224" s="999"/>
      <c r="B224" s="999" t="s">
        <v>729</v>
      </c>
      <c r="C224" s="793">
        <v>219</v>
      </c>
      <c r="D224" s="793">
        <v>153</v>
      </c>
      <c r="E224" s="793">
        <v>141</v>
      </c>
      <c r="F224" s="793">
        <v>12</v>
      </c>
      <c r="G224" s="793">
        <v>1</v>
      </c>
      <c r="H224" s="793">
        <v>63</v>
      </c>
      <c r="I224" s="793">
        <v>497</v>
      </c>
      <c r="J224" s="794">
        <v>427</v>
      </c>
      <c r="K224" s="795">
        <v>384</v>
      </c>
      <c r="L224" s="793">
        <v>43</v>
      </c>
      <c r="M224" s="793">
        <v>2</v>
      </c>
      <c r="N224" s="793">
        <v>63</v>
      </c>
      <c r="O224" s="793">
        <v>12</v>
      </c>
      <c r="P224" s="793">
        <v>12</v>
      </c>
      <c r="Q224" s="793">
        <v>12</v>
      </c>
      <c r="R224" s="793" t="s">
        <v>447</v>
      </c>
      <c r="S224" s="793" t="s">
        <v>447</v>
      </c>
      <c r="T224" s="794" t="s">
        <v>447</v>
      </c>
    </row>
    <row r="225" spans="1:20" ht="18" customHeight="1">
      <c r="A225" s="999"/>
      <c r="B225" s="999" t="s">
        <v>728</v>
      </c>
      <c r="C225" s="793">
        <v>130</v>
      </c>
      <c r="D225" s="793">
        <v>99</v>
      </c>
      <c r="E225" s="793">
        <v>81</v>
      </c>
      <c r="F225" s="793">
        <v>18</v>
      </c>
      <c r="G225" s="793" t="s">
        <v>447</v>
      </c>
      <c r="H225" s="793">
        <v>31</v>
      </c>
      <c r="I225" s="793">
        <v>333</v>
      </c>
      <c r="J225" s="794">
        <v>302</v>
      </c>
      <c r="K225" s="795">
        <v>215</v>
      </c>
      <c r="L225" s="793">
        <v>87</v>
      </c>
      <c r="M225" s="793" t="s">
        <v>447</v>
      </c>
      <c r="N225" s="793">
        <v>31</v>
      </c>
      <c r="O225" s="793">
        <v>10</v>
      </c>
      <c r="P225" s="793">
        <v>10</v>
      </c>
      <c r="Q225" s="793">
        <v>4</v>
      </c>
      <c r="R225" s="793">
        <v>6</v>
      </c>
      <c r="S225" s="793" t="s">
        <v>447</v>
      </c>
      <c r="T225" s="794" t="s">
        <v>447</v>
      </c>
    </row>
    <row r="226" spans="1:20" ht="18" customHeight="1">
      <c r="A226" s="999"/>
      <c r="B226" s="999" t="s">
        <v>727</v>
      </c>
      <c r="C226" s="793">
        <v>308</v>
      </c>
      <c r="D226" s="793">
        <v>229</v>
      </c>
      <c r="E226" s="793">
        <v>208</v>
      </c>
      <c r="F226" s="793">
        <v>21</v>
      </c>
      <c r="G226" s="793">
        <v>4</v>
      </c>
      <c r="H226" s="793">
        <v>70</v>
      </c>
      <c r="I226" s="793">
        <v>768</v>
      </c>
      <c r="J226" s="794">
        <v>677</v>
      </c>
      <c r="K226" s="795">
        <v>580</v>
      </c>
      <c r="L226" s="793">
        <v>97</v>
      </c>
      <c r="M226" s="793">
        <v>8</v>
      </c>
      <c r="N226" s="793">
        <v>70</v>
      </c>
      <c r="O226" s="793">
        <v>26</v>
      </c>
      <c r="P226" s="793">
        <v>26</v>
      </c>
      <c r="Q226" s="793">
        <v>19</v>
      </c>
      <c r="R226" s="793">
        <v>7</v>
      </c>
      <c r="S226" s="793" t="s">
        <v>447</v>
      </c>
      <c r="T226" s="794" t="s">
        <v>447</v>
      </c>
    </row>
    <row r="227" spans="1:20" ht="18" customHeight="1">
      <c r="A227" s="999"/>
      <c r="B227" s="999" t="s">
        <v>726</v>
      </c>
      <c r="C227" s="793">
        <v>396</v>
      </c>
      <c r="D227" s="793">
        <v>263</v>
      </c>
      <c r="E227" s="793">
        <v>238</v>
      </c>
      <c r="F227" s="793">
        <v>25</v>
      </c>
      <c r="G227" s="793">
        <v>1</v>
      </c>
      <c r="H227" s="793">
        <v>121</v>
      </c>
      <c r="I227" s="793">
        <v>943</v>
      </c>
      <c r="J227" s="794">
        <v>786</v>
      </c>
      <c r="K227" s="795">
        <v>667</v>
      </c>
      <c r="L227" s="793">
        <v>119</v>
      </c>
      <c r="M227" s="793">
        <v>2</v>
      </c>
      <c r="N227" s="793">
        <v>121</v>
      </c>
      <c r="O227" s="793">
        <v>32</v>
      </c>
      <c r="P227" s="793">
        <v>32</v>
      </c>
      <c r="Q227" s="793">
        <v>25</v>
      </c>
      <c r="R227" s="793">
        <v>7</v>
      </c>
      <c r="S227" s="793" t="s">
        <v>447</v>
      </c>
      <c r="T227" s="794" t="s">
        <v>447</v>
      </c>
    </row>
    <row r="228" spans="1:20" ht="18" customHeight="1">
      <c r="A228" s="230"/>
      <c r="B228" s="230" t="s">
        <v>756</v>
      </c>
      <c r="C228" s="793">
        <v>354</v>
      </c>
      <c r="D228" s="793">
        <v>185</v>
      </c>
      <c r="E228" s="793">
        <v>153</v>
      </c>
      <c r="F228" s="793">
        <v>32</v>
      </c>
      <c r="G228" s="793">
        <v>4</v>
      </c>
      <c r="H228" s="793">
        <v>164</v>
      </c>
      <c r="I228" s="793">
        <v>706</v>
      </c>
      <c r="J228" s="794">
        <v>531</v>
      </c>
      <c r="K228" s="795">
        <v>400</v>
      </c>
      <c r="L228" s="793">
        <v>131</v>
      </c>
      <c r="M228" s="793">
        <v>9</v>
      </c>
      <c r="N228" s="793">
        <v>164</v>
      </c>
      <c r="O228" s="793">
        <v>22</v>
      </c>
      <c r="P228" s="793">
        <v>22</v>
      </c>
      <c r="Q228" s="793">
        <v>21</v>
      </c>
      <c r="R228" s="793">
        <v>1</v>
      </c>
      <c r="S228" s="793" t="s">
        <v>447</v>
      </c>
      <c r="T228" s="794" t="s">
        <v>447</v>
      </c>
    </row>
    <row r="229" spans="1:20" ht="18" customHeight="1">
      <c r="A229" s="999"/>
      <c r="B229" s="999" t="s">
        <v>755</v>
      </c>
      <c r="C229" s="793">
        <v>469</v>
      </c>
      <c r="D229" s="793">
        <v>295</v>
      </c>
      <c r="E229" s="793">
        <v>266</v>
      </c>
      <c r="F229" s="793">
        <v>29</v>
      </c>
      <c r="G229" s="793">
        <v>4</v>
      </c>
      <c r="H229" s="793">
        <v>170</v>
      </c>
      <c r="I229" s="793">
        <v>1017</v>
      </c>
      <c r="J229" s="794">
        <v>838</v>
      </c>
      <c r="K229" s="795">
        <v>726</v>
      </c>
      <c r="L229" s="793">
        <v>112</v>
      </c>
      <c r="M229" s="793">
        <v>9</v>
      </c>
      <c r="N229" s="793">
        <v>170</v>
      </c>
      <c r="O229" s="793">
        <v>32</v>
      </c>
      <c r="P229" s="793">
        <v>32</v>
      </c>
      <c r="Q229" s="793">
        <v>29</v>
      </c>
      <c r="R229" s="793">
        <v>3</v>
      </c>
      <c r="S229" s="793" t="s">
        <v>447</v>
      </c>
      <c r="T229" s="794" t="s">
        <v>447</v>
      </c>
    </row>
    <row r="230" spans="1:20" ht="18" customHeight="1">
      <c r="A230" s="999"/>
      <c r="B230" s="999" t="s">
        <v>754</v>
      </c>
      <c r="C230" s="793">
        <v>305</v>
      </c>
      <c r="D230" s="793">
        <v>241</v>
      </c>
      <c r="E230" s="793">
        <v>223</v>
      </c>
      <c r="F230" s="793">
        <v>18</v>
      </c>
      <c r="G230" s="793">
        <v>2</v>
      </c>
      <c r="H230" s="793">
        <v>59</v>
      </c>
      <c r="I230" s="793">
        <v>856</v>
      </c>
      <c r="J230" s="794">
        <v>780</v>
      </c>
      <c r="K230" s="795">
        <v>700</v>
      </c>
      <c r="L230" s="793">
        <v>80</v>
      </c>
      <c r="M230" s="793">
        <v>6</v>
      </c>
      <c r="N230" s="793">
        <v>59</v>
      </c>
      <c r="O230" s="793">
        <v>34</v>
      </c>
      <c r="P230" s="793">
        <v>34</v>
      </c>
      <c r="Q230" s="793">
        <v>30</v>
      </c>
      <c r="R230" s="793">
        <v>4</v>
      </c>
      <c r="S230" s="793" t="s">
        <v>447</v>
      </c>
      <c r="T230" s="794" t="s">
        <v>447</v>
      </c>
    </row>
    <row r="231" spans="1:20" ht="18" customHeight="1">
      <c r="A231" s="999"/>
      <c r="B231" s="999" t="s">
        <v>745</v>
      </c>
      <c r="C231" s="513">
        <v>492</v>
      </c>
      <c r="D231" s="513">
        <v>349</v>
      </c>
      <c r="E231" s="513">
        <v>305</v>
      </c>
      <c r="F231" s="513">
        <v>44</v>
      </c>
      <c r="G231" s="513">
        <v>5</v>
      </c>
      <c r="H231" s="513">
        <v>129</v>
      </c>
      <c r="I231" s="513">
        <v>1200</v>
      </c>
      <c r="J231" s="1007">
        <v>1030</v>
      </c>
      <c r="K231" s="1008">
        <v>853</v>
      </c>
      <c r="L231" s="513">
        <v>177</v>
      </c>
      <c r="M231" s="513">
        <v>12</v>
      </c>
      <c r="N231" s="513">
        <v>129</v>
      </c>
      <c r="O231" s="513">
        <v>51</v>
      </c>
      <c r="P231" s="513">
        <v>51</v>
      </c>
      <c r="Q231" s="513">
        <v>41</v>
      </c>
      <c r="R231" s="513">
        <v>10</v>
      </c>
      <c r="S231" s="513" t="s">
        <v>447</v>
      </c>
      <c r="T231" s="1007" t="s">
        <v>447</v>
      </c>
    </row>
    <row r="232" spans="1:20" ht="18" customHeight="1">
      <c r="A232" s="999"/>
      <c r="B232" s="999" t="s">
        <v>744</v>
      </c>
      <c r="C232" s="793">
        <v>513</v>
      </c>
      <c r="D232" s="793">
        <v>344</v>
      </c>
      <c r="E232" s="793">
        <v>306</v>
      </c>
      <c r="F232" s="793">
        <v>38</v>
      </c>
      <c r="G232" s="793">
        <v>5</v>
      </c>
      <c r="H232" s="793">
        <v>152</v>
      </c>
      <c r="I232" s="793">
        <v>1223</v>
      </c>
      <c r="J232" s="794">
        <v>1022</v>
      </c>
      <c r="K232" s="795">
        <v>873</v>
      </c>
      <c r="L232" s="793">
        <v>149</v>
      </c>
      <c r="M232" s="793">
        <v>11</v>
      </c>
      <c r="N232" s="793">
        <v>152</v>
      </c>
      <c r="O232" s="793">
        <v>51</v>
      </c>
      <c r="P232" s="793">
        <v>51</v>
      </c>
      <c r="Q232" s="793">
        <v>46</v>
      </c>
      <c r="R232" s="793">
        <v>5</v>
      </c>
      <c r="S232" s="793" t="s">
        <v>447</v>
      </c>
      <c r="T232" s="794" t="s">
        <v>447</v>
      </c>
    </row>
    <row r="233" spans="1:20" ht="18" customHeight="1">
      <c r="A233" s="999"/>
      <c r="B233" s="999" t="s">
        <v>743</v>
      </c>
      <c r="C233" s="793">
        <v>323</v>
      </c>
      <c r="D233" s="793">
        <v>232</v>
      </c>
      <c r="E233" s="793">
        <v>197</v>
      </c>
      <c r="F233" s="793">
        <v>35</v>
      </c>
      <c r="G233" s="793">
        <v>3</v>
      </c>
      <c r="H233" s="793">
        <v>82</v>
      </c>
      <c r="I233" s="793">
        <v>837</v>
      </c>
      <c r="J233" s="794">
        <v>726</v>
      </c>
      <c r="K233" s="795">
        <v>576</v>
      </c>
      <c r="L233" s="793">
        <v>150</v>
      </c>
      <c r="M233" s="793">
        <v>6</v>
      </c>
      <c r="N233" s="793">
        <v>82</v>
      </c>
      <c r="O233" s="793">
        <v>46</v>
      </c>
      <c r="P233" s="793">
        <v>46</v>
      </c>
      <c r="Q233" s="793">
        <v>40</v>
      </c>
      <c r="R233" s="793">
        <v>6</v>
      </c>
      <c r="S233" s="793" t="s">
        <v>447</v>
      </c>
      <c r="T233" s="794" t="s">
        <v>447</v>
      </c>
    </row>
    <row r="234" spans="1:20" ht="18" customHeight="1">
      <c r="A234" s="999"/>
      <c r="B234" s="999" t="s">
        <v>698</v>
      </c>
      <c r="C234" s="796">
        <v>613</v>
      </c>
      <c r="D234" s="793">
        <v>465</v>
      </c>
      <c r="E234" s="793">
        <v>428</v>
      </c>
      <c r="F234" s="793">
        <v>37</v>
      </c>
      <c r="G234" s="793">
        <v>6</v>
      </c>
      <c r="H234" s="793">
        <v>141</v>
      </c>
      <c r="I234" s="793">
        <v>1509</v>
      </c>
      <c r="J234" s="794">
        <v>1351</v>
      </c>
      <c r="K234" s="795">
        <v>1205</v>
      </c>
      <c r="L234" s="793">
        <v>146</v>
      </c>
      <c r="M234" s="793">
        <v>14</v>
      </c>
      <c r="N234" s="793">
        <v>141</v>
      </c>
      <c r="O234" s="793">
        <v>84</v>
      </c>
      <c r="P234" s="793">
        <v>83</v>
      </c>
      <c r="Q234" s="793">
        <v>79</v>
      </c>
      <c r="R234" s="793">
        <v>4</v>
      </c>
      <c r="S234" s="793">
        <v>1</v>
      </c>
      <c r="T234" s="794" t="s">
        <v>447</v>
      </c>
    </row>
    <row r="235" spans="1:20" ht="18" customHeight="1">
      <c r="A235" s="230"/>
      <c r="B235" s="230" t="s">
        <v>697</v>
      </c>
      <c r="C235" s="797">
        <v>514</v>
      </c>
      <c r="D235" s="793">
        <v>346</v>
      </c>
      <c r="E235" s="793">
        <v>323</v>
      </c>
      <c r="F235" s="793">
        <v>23</v>
      </c>
      <c r="G235" s="793" t="s">
        <v>447</v>
      </c>
      <c r="H235" s="793">
        <v>166</v>
      </c>
      <c r="I235" s="793">
        <v>1159</v>
      </c>
      <c r="J235" s="794">
        <v>988</v>
      </c>
      <c r="K235" s="795">
        <v>903</v>
      </c>
      <c r="L235" s="793">
        <v>85</v>
      </c>
      <c r="M235" s="793" t="s">
        <v>447</v>
      </c>
      <c r="N235" s="793">
        <v>166</v>
      </c>
      <c r="O235" s="793">
        <v>55</v>
      </c>
      <c r="P235" s="793">
        <v>55</v>
      </c>
      <c r="Q235" s="793">
        <v>51</v>
      </c>
      <c r="R235" s="793">
        <v>4</v>
      </c>
      <c r="S235" s="793" t="s">
        <v>447</v>
      </c>
      <c r="T235" s="794" t="s">
        <v>447</v>
      </c>
    </row>
    <row r="236" spans="1:20" ht="18" customHeight="1">
      <c r="A236" s="1001"/>
      <c r="B236" s="1001" t="s">
        <v>696</v>
      </c>
      <c r="C236" s="793">
        <v>472</v>
      </c>
      <c r="D236" s="793">
        <v>316</v>
      </c>
      <c r="E236" s="793">
        <v>299</v>
      </c>
      <c r="F236" s="793">
        <v>17</v>
      </c>
      <c r="G236" s="793">
        <v>2</v>
      </c>
      <c r="H236" s="793">
        <v>154</v>
      </c>
      <c r="I236" s="793">
        <v>1082</v>
      </c>
      <c r="J236" s="794">
        <v>922</v>
      </c>
      <c r="K236" s="795">
        <v>861</v>
      </c>
      <c r="L236" s="793">
        <v>61</v>
      </c>
      <c r="M236" s="793">
        <v>6</v>
      </c>
      <c r="N236" s="793">
        <v>154</v>
      </c>
      <c r="O236" s="793">
        <v>32</v>
      </c>
      <c r="P236" s="793">
        <v>32</v>
      </c>
      <c r="Q236" s="793">
        <v>31</v>
      </c>
      <c r="R236" s="793">
        <v>1</v>
      </c>
      <c r="S236" s="793" t="s">
        <v>447</v>
      </c>
      <c r="T236" s="794" t="s">
        <v>447</v>
      </c>
    </row>
    <row r="237" spans="1:20" ht="18" customHeight="1">
      <c r="A237" s="999"/>
      <c r="B237" s="999" t="s">
        <v>695</v>
      </c>
      <c r="C237" s="793">
        <v>270</v>
      </c>
      <c r="D237" s="793">
        <v>183</v>
      </c>
      <c r="E237" s="793">
        <v>154</v>
      </c>
      <c r="F237" s="793">
        <v>29</v>
      </c>
      <c r="G237" s="793">
        <v>2</v>
      </c>
      <c r="H237" s="793">
        <v>84</v>
      </c>
      <c r="I237" s="793">
        <v>653</v>
      </c>
      <c r="J237" s="794">
        <v>561</v>
      </c>
      <c r="K237" s="795">
        <v>448</v>
      </c>
      <c r="L237" s="793">
        <v>113</v>
      </c>
      <c r="M237" s="793">
        <v>5</v>
      </c>
      <c r="N237" s="793">
        <v>84</v>
      </c>
      <c r="O237" s="793">
        <v>36</v>
      </c>
      <c r="P237" s="793">
        <v>36</v>
      </c>
      <c r="Q237" s="793">
        <v>32</v>
      </c>
      <c r="R237" s="793">
        <v>4</v>
      </c>
      <c r="S237" s="793" t="s">
        <v>447</v>
      </c>
      <c r="T237" s="794" t="s">
        <v>447</v>
      </c>
    </row>
    <row r="238" spans="1:20" ht="18" customHeight="1">
      <c r="A238" s="999"/>
      <c r="B238" s="999" t="s">
        <v>694</v>
      </c>
      <c r="C238" s="793">
        <v>308</v>
      </c>
      <c r="D238" s="793">
        <v>177</v>
      </c>
      <c r="E238" s="793">
        <v>156</v>
      </c>
      <c r="F238" s="793">
        <v>21</v>
      </c>
      <c r="G238" s="793">
        <v>7</v>
      </c>
      <c r="H238" s="793">
        <v>119</v>
      </c>
      <c r="I238" s="793">
        <v>687</v>
      </c>
      <c r="J238" s="794">
        <v>526</v>
      </c>
      <c r="K238" s="795">
        <v>432</v>
      </c>
      <c r="L238" s="793">
        <v>94</v>
      </c>
      <c r="M238" s="793">
        <v>22</v>
      </c>
      <c r="N238" s="793">
        <v>119</v>
      </c>
      <c r="O238" s="793">
        <v>20</v>
      </c>
      <c r="P238" s="793">
        <v>19</v>
      </c>
      <c r="Q238" s="793">
        <v>17</v>
      </c>
      <c r="R238" s="793">
        <v>2</v>
      </c>
      <c r="S238" s="793">
        <v>1</v>
      </c>
      <c r="T238" s="794" t="s">
        <v>447</v>
      </c>
    </row>
    <row r="239" spans="1:20" ht="18" customHeight="1">
      <c r="A239" s="999"/>
      <c r="B239" s="999" t="s">
        <v>693</v>
      </c>
      <c r="C239" s="793">
        <v>294</v>
      </c>
      <c r="D239" s="793">
        <v>207</v>
      </c>
      <c r="E239" s="793">
        <v>188</v>
      </c>
      <c r="F239" s="793">
        <v>19</v>
      </c>
      <c r="G239" s="793">
        <v>4</v>
      </c>
      <c r="H239" s="793">
        <v>81</v>
      </c>
      <c r="I239" s="793">
        <v>708</v>
      </c>
      <c r="J239" s="794">
        <v>610</v>
      </c>
      <c r="K239" s="795">
        <v>528</v>
      </c>
      <c r="L239" s="793">
        <v>82</v>
      </c>
      <c r="M239" s="793">
        <v>10</v>
      </c>
      <c r="N239" s="793">
        <v>81</v>
      </c>
      <c r="O239" s="793">
        <v>32</v>
      </c>
      <c r="P239" s="793">
        <v>32</v>
      </c>
      <c r="Q239" s="793">
        <v>30</v>
      </c>
      <c r="R239" s="793">
        <v>2</v>
      </c>
      <c r="S239" s="793" t="s">
        <v>447</v>
      </c>
      <c r="T239" s="794" t="s">
        <v>447</v>
      </c>
    </row>
    <row r="240" spans="1:20" ht="18" customHeight="1">
      <c r="A240" s="999"/>
      <c r="B240" s="999" t="s">
        <v>692</v>
      </c>
      <c r="C240" s="793">
        <v>331</v>
      </c>
      <c r="D240" s="793">
        <v>179</v>
      </c>
      <c r="E240" s="793">
        <v>163</v>
      </c>
      <c r="F240" s="793">
        <v>16</v>
      </c>
      <c r="G240" s="793">
        <v>1</v>
      </c>
      <c r="H240" s="793">
        <v>145</v>
      </c>
      <c r="I240" s="793">
        <v>711</v>
      </c>
      <c r="J240" s="794">
        <v>546</v>
      </c>
      <c r="K240" s="795">
        <v>473</v>
      </c>
      <c r="L240" s="793">
        <v>73</v>
      </c>
      <c r="M240" s="793">
        <v>2</v>
      </c>
      <c r="N240" s="793">
        <v>145</v>
      </c>
      <c r="O240" s="793">
        <v>36</v>
      </c>
      <c r="P240" s="793">
        <v>36</v>
      </c>
      <c r="Q240" s="793">
        <v>32</v>
      </c>
      <c r="R240" s="793">
        <v>4</v>
      </c>
      <c r="S240" s="793" t="s">
        <v>447</v>
      </c>
      <c r="T240" s="794" t="s">
        <v>447</v>
      </c>
    </row>
    <row r="241" spans="1:20" ht="18" customHeight="1">
      <c r="A241" s="999"/>
      <c r="B241" s="999" t="s">
        <v>720</v>
      </c>
      <c r="C241" s="793">
        <v>84</v>
      </c>
      <c r="D241" s="793">
        <v>58</v>
      </c>
      <c r="E241" s="793">
        <v>48</v>
      </c>
      <c r="F241" s="793">
        <v>10</v>
      </c>
      <c r="G241" s="793" t="s">
        <v>447</v>
      </c>
      <c r="H241" s="793">
        <v>25</v>
      </c>
      <c r="I241" s="793">
        <v>209</v>
      </c>
      <c r="J241" s="794">
        <v>181</v>
      </c>
      <c r="K241" s="795">
        <v>143</v>
      </c>
      <c r="L241" s="793">
        <v>38</v>
      </c>
      <c r="M241" s="793" t="s">
        <v>447</v>
      </c>
      <c r="N241" s="793">
        <v>25</v>
      </c>
      <c r="O241" s="793">
        <v>7</v>
      </c>
      <c r="P241" s="793">
        <v>7</v>
      </c>
      <c r="Q241" s="793">
        <v>6</v>
      </c>
      <c r="R241" s="793">
        <v>1</v>
      </c>
      <c r="S241" s="793" t="s">
        <v>447</v>
      </c>
      <c r="T241" s="794" t="s">
        <v>447</v>
      </c>
    </row>
    <row r="242" spans="1:20" ht="18" customHeight="1">
      <c r="A242" s="999"/>
      <c r="B242" s="999" t="s">
        <v>719</v>
      </c>
      <c r="C242" s="793">
        <v>159</v>
      </c>
      <c r="D242" s="793">
        <v>117</v>
      </c>
      <c r="E242" s="793">
        <v>114</v>
      </c>
      <c r="F242" s="793">
        <v>3</v>
      </c>
      <c r="G242" s="793" t="s">
        <v>447</v>
      </c>
      <c r="H242" s="793">
        <v>36</v>
      </c>
      <c r="I242" s="793">
        <v>422</v>
      </c>
      <c r="J242" s="794">
        <v>364</v>
      </c>
      <c r="K242" s="795">
        <v>349</v>
      </c>
      <c r="L242" s="793">
        <v>15</v>
      </c>
      <c r="M242" s="793" t="s">
        <v>447</v>
      </c>
      <c r="N242" s="793">
        <v>36</v>
      </c>
      <c r="O242" s="793">
        <v>10</v>
      </c>
      <c r="P242" s="793">
        <v>10</v>
      </c>
      <c r="Q242" s="793">
        <v>9</v>
      </c>
      <c r="R242" s="793">
        <v>1</v>
      </c>
      <c r="S242" s="793" t="s">
        <v>447</v>
      </c>
      <c r="T242" s="794" t="s">
        <v>447</v>
      </c>
    </row>
    <row r="243" spans="1:20" ht="18" customHeight="1">
      <c r="A243" s="999"/>
      <c r="B243" s="999" t="s">
        <v>718</v>
      </c>
      <c r="C243" s="796">
        <v>199</v>
      </c>
      <c r="D243" s="793">
        <v>118</v>
      </c>
      <c r="E243" s="793">
        <v>111</v>
      </c>
      <c r="F243" s="793">
        <v>7</v>
      </c>
      <c r="G243" s="793">
        <v>2</v>
      </c>
      <c r="H243" s="793">
        <v>75</v>
      </c>
      <c r="I243" s="793">
        <v>452</v>
      </c>
      <c r="J243" s="794">
        <v>358</v>
      </c>
      <c r="K243" s="795">
        <v>329</v>
      </c>
      <c r="L243" s="793">
        <v>29</v>
      </c>
      <c r="M243" s="793">
        <v>5</v>
      </c>
      <c r="N243" s="793">
        <v>75</v>
      </c>
      <c r="O243" s="793">
        <v>22</v>
      </c>
      <c r="P243" s="793">
        <v>22</v>
      </c>
      <c r="Q243" s="793">
        <v>19</v>
      </c>
      <c r="R243" s="793">
        <v>3</v>
      </c>
      <c r="S243" s="793" t="s">
        <v>447</v>
      </c>
      <c r="T243" s="794" t="s">
        <v>447</v>
      </c>
    </row>
    <row r="244" spans="1:20" ht="18" customHeight="1">
      <c r="A244" s="999"/>
      <c r="B244" s="999" t="s">
        <v>717</v>
      </c>
      <c r="C244" s="793">
        <v>258</v>
      </c>
      <c r="D244" s="793">
        <v>194</v>
      </c>
      <c r="E244" s="793">
        <v>179</v>
      </c>
      <c r="F244" s="793">
        <v>15</v>
      </c>
      <c r="G244" s="793">
        <v>1</v>
      </c>
      <c r="H244" s="793">
        <v>60</v>
      </c>
      <c r="I244" s="793">
        <v>593</v>
      </c>
      <c r="J244" s="794">
        <v>521</v>
      </c>
      <c r="K244" s="795">
        <v>466</v>
      </c>
      <c r="L244" s="793">
        <v>55</v>
      </c>
      <c r="M244" s="793">
        <v>2</v>
      </c>
      <c r="N244" s="793">
        <v>60</v>
      </c>
      <c r="O244" s="793">
        <v>10</v>
      </c>
      <c r="P244" s="793">
        <v>10</v>
      </c>
      <c r="Q244" s="793">
        <v>8</v>
      </c>
      <c r="R244" s="793">
        <v>2</v>
      </c>
      <c r="S244" s="793" t="s">
        <v>447</v>
      </c>
      <c r="T244" s="794" t="s">
        <v>447</v>
      </c>
    </row>
    <row r="245" spans="1:20" ht="18" customHeight="1">
      <c r="A245" s="999"/>
      <c r="B245" s="999" t="s">
        <v>716</v>
      </c>
      <c r="C245" s="793">
        <v>240</v>
      </c>
      <c r="D245" s="797">
        <v>152</v>
      </c>
      <c r="E245" s="797">
        <v>139</v>
      </c>
      <c r="F245" s="797">
        <v>13</v>
      </c>
      <c r="G245" s="797" t="s">
        <v>447</v>
      </c>
      <c r="H245" s="797">
        <v>82</v>
      </c>
      <c r="I245" s="797">
        <v>519</v>
      </c>
      <c r="J245" s="800">
        <v>422</v>
      </c>
      <c r="K245" s="997">
        <v>373</v>
      </c>
      <c r="L245" s="797">
        <v>49</v>
      </c>
      <c r="M245" s="797" t="s">
        <v>447</v>
      </c>
      <c r="N245" s="797">
        <v>82</v>
      </c>
      <c r="O245" s="797">
        <v>25</v>
      </c>
      <c r="P245" s="797">
        <v>25</v>
      </c>
      <c r="Q245" s="797">
        <v>22</v>
      </c>
      <c r="R245" s="797">
        <v>3</v>
      </c>
      <c r="S245" s="797" t="s">
        <v>447</v>
      </c>
      <c r="T245" s="800" t="s">
        <v>447</v>
      </c>
    </row>
    <row r="246" spans="1:20" ht="18" customHeight="1">
      <c r="A246" s="999"/>
      <c r="B246" s="999" t="s">
        <v>715</v>
      </c>
      <c r="C246" s="793">
        <v>164</v>
      </c>
      <c r="D246" s="797">
        <v>118</v>
      </c>
      <c r="E246" s="797">
        <v>105</v>
      </c>
      <c r="F246" s="797">
        <v>13</v>
      </c>
      <c r="G246" s="797">
        <v>3</v>
      </c>
      <c r="H246" s="797">
        <v>41</v>
      </c>
      <c r="I246" s="797">
        <v>413</v>
      </c>
      <c r="J246" s="800">
        <v>359</v>
      </c>
      <c r="K246" s="997">
        <v>312</v>
      </c>
      <c r="L246" s="797">
        <v>47</v>
      </c>
      <c r="M246" s="797">
        <v>6</v>
      </c>
      <c r="N246" s="797">
        <v>41</v>
      </c>
      <c r="O246" s="797">
        <v>7</v>
      </c>
      <c r="P246" s="797">
        <v>7</v>
      </c>
      <c r="Q246" s="797">
        <v>7</v>
      </c>
      <c r="R246" s="797" t="s">
        <v>447</v>
      </c>
      <c r="S246" s="797" t="s">
        <v>447</v>
      </c>
      <c r="T246" s="800" t="s">
        <v>447</v>
      </c>
    </row>
    <row r="247" spans="1:20" ht="18" customHeight="1">
      <c r="A247" s="999"/>
      <c r="B247" s="999" t="s">
        <v>969</v>
      </c>
      <c r="C247" s="793">
        <v>651</v>
      </c>
      <c r="D247" s="793">
        <v>426</v>
      </c>
      <c r="E247" s="793">
        <v>408</v>
      </c>
      <c r="F247" s="793">
        <v>18</v>
      </c>
      <c r="G247" s="793">
        <v>3</v>
      </c>
      <c r="H247" s="793">
        <v>220</v>
      </c>
      <c r="I247" s="793">
        <v>1614</v>
      </c>
      <c r="J247" s="794">
        <v>1382</v>
      </c>
      <c r="K247" s="795">
        <v>1302</v>
      </c>
      <c r="L247" s="793">
        <v>80</v>
      </c>
      <c r="M247" s="793">
        <v>6</v>
      </c>
      <c r="N247" s="793">
        <v>220</v>
      </c>
      <c r="O247" s="793">
        <v>94</v>
      </c>
      <c r="P247" s="793">
        <v>94</v>
      </c>
      <c r="Q247" s="793">
        <v>91</v>
      </c>
      <c r="R247" s="793">
        <v>3</v>
      </c>
      <c r="S247" s="793" t="s">
        <v>447</v>
      </c>
      <c r="T247" s="794" t="s">
        <v>447</v>
      </c>
    </row>
    <row r="248" spans="1:20" ht="18" customHeight="1">
      <c r="A248" s="999"/>
      <c r="B248" s="999" t="s">
        <v>970</v>
      </c>
      <c r="C248" s="793">
        <v>835</v>
      </c>
      <c r="D248" s="797">
        <v>361</v>
      </c>
      <c r="E248" s="797">
        <v>343</v>
      </c>
      <c r="F248" s="797">
        <v>18</v>
      </c>
      <c r="G248" s="797">
        <v>9</v>
      </c>
      <c r="H248" s="797">
        <v>463</v>
      </c>
      <c r="I248" s="797">
        <v>1575</v>
      </c>
      <c r="J248" s="800">
        <v>1088</v>
      </c>
      <c r="K248" s="997">
        <v>1016</v>
      </c>
      <c r="L248" s="797">
        <v>72</v>
      </c>
      <c r="M248" s="797">
        <v>18</v>
      </c>
      <c r="N248" s="797">
        <v>463</v>
      </c>
      <c r="O248" s="797">
        <v>107</v>
      </c>
      <c r="P248" s="797">
        <v>107</v>
      </c>
      <c r="Q248" s="797">
        <v>104</v>
      </c>
      <c r="R248" s="797">
        <v>3</v>
      </c>
      <c r="S248" s="797" t="s">
        <v>447</v>
      </c>
      <c r="T248" s="800" t="s">
        <v>447</v>
      </c>
    </row>
    <row r="249" spans="1:20" ht="18" customHeight="1">
      <c r="A249" s="999"/>
      <c r="B249" s="999" t="s">
        <v>971</v>
      </c>
      <c r="C249" s="793">
        <v>233</v>
      </c>
      <c r="D249" s="797">
        <v>133</v>
      </c>
      <c r="E249" s="797">
        <v>123</v>
      </c>
      <c r="F249" s="797">
        <v>10</v>
      </c>
      <c r="G249" s="797">
        <v>1</v>
      </c>
      <c r="H249" s="797">
        <v>99</v>
      </c>
      <c r="I249" s="797">
        <v>498</v>
      </c>
      <c r="J249" s="800">
        <v>396</v>
      </c>
      <c r="K249" s="997">
        <v>351</v>
      </c>
      <c r="L249" s="797">
        <v>45</v>
      </c>
      <c r="M249" s="797">
        <v>3</v>
      </c>
      <c r="N249" s="797">
        <v>99</v>
      </c>
      <c r="O249" s="797">
        <v>17</v>
      </c>
      <c r="P249" s="797">
        <v>17</v>
      </c>
      <c r="Q249" s="797">
        <v>14</v>
      </c>
      <c r="R249" s="797">
        <v>3</v>
      </c>
      <c r="S249" s="797" t="s">
        <v>447</v>
      </c>
      <c r="T249" s="800" t="s">
        <v>447</v>
      </c>
    </row>
    <row r="250" spans="1:20" ht="18" customHeight="1">
      <c r="A250" s="999"/>
      <c r="B250" s="999" t="s">
        <v>980</v>
      </c>
      <c r="C250" s="793">
        <v>85</v>
      </c>
      <c r="D250" s="793">
        <v>63</v>
      </c>
      <c r="E250" s="793">
        <v>55</v>
      </c>
      <c r="F250" s="793">
        <v>8</v>
      </c>
      <c r="G250" s="793">
        <v>1</v>
      </c>
      <c r="H250" s="793">
        <v>21</v>
      </c>
      <c r="I250" s="793">
        <v>234</v>
      </c>
      <c r="J250" s="794">
        <v>211</v>
      </c>
      <c r="K250" s="795">
        <v>172</v>
      </c>
      <c r="L250" s="793">
        <v>39</v>
      </c>
      <c r="M250" s="793">
        <v>2</v>
      </c>
      <c r="N250" s="793">
        <v>21</v>
      </c>
      <c r="O250" s="793">
        <v>12</v>
      </c>
      <c r="P250" s="793">
        <v>12</v>
      </c>
      <c r="Q250" s="793">
        <v>10</v>
      </c>
      <c r="R250" s="793">
        <v>2</v>
      </c>
      <c r="S250" s="793" t="s">
        <v>447</v>
      </c>
      <c r="T250" s="794" t="s">
        <v>447</v>
      </c>
    </row>
    <row r="251" spans="1:20" ht="18" customHeight="1">
      <c r="A251" s="999"/>
      <c r="B251" s="999" t="s">
        <v>973</v>
      </c>
      <c r="C251" s="793">
        <v>273</v>
      </c>
      <c r="D251" s="793">
        <v>206</v>
      </c>
      <c r="E251" s="793">
        <v>189</v>
      </c>
      <c r="F251" s="793">
        <v>17</v>
      </c>
      <c r="G251" s="793">
        <v>2</v>
      </c>
      <c r="H251" s="793">
        <v>65</v>
      </c>
      <c r="I251" s="793">
        <v>733</v>
      </c>
      <c r="J251" s="794">
        <v>664</v>
      </c>
      <c r="K251" s="795">
        <v>591</v>
      </c>
      <c r="L251" s="793">
        <v>73</v>
      </c>
      <c r="M251" s="793">
        <v>4</v>
      </c>
      <c r="N251" s="793">
        <v>65</v>
      </c>
      <c r="O251" s="793">
        <v>28</v>
      </c>
      <c r="P251" s="793">
        <v>28</v>
      </c>
      <c r="Q251" s="793">
        <v>27</v>
      </c>
      <c r="R251" s="793">
        <v>1</v>
      </c>
      <c r="S251" s="793" t="s">
        <v>447</v>
      </c>
      <c r="T251" s="794" t="s">
        <v>447</v>
      </c>
    </row>
    <row r="252" spans="1:20" ht="18" customHeight="1">
      <c r="A252" s="1000"/>
      <c r="B252" s="1000" t="s">
        <v>974</v>
      </c>
      <c r="C252" s="796">
        <v>265</v>
      </c>
      <c r="D252" s="796">
        <v>115</v>
      </c>
      <c r="E252" s="796">
        <v>108</v>
      </c>
      <c r="F252" s="799">
        <v>7</v>
      </c>
      <c r="G252" s="796">
        <v>5</v>
      </c>
      <c r="H252" s="796">
        <v>145</v>
      </c>
      <c r="I252" s="796">
        <v>504</v>
      </c>
      <c r="J252" s="808">
        <v>349</v>
      </c>
      <c r="K252" s="1009">
        <v>323</v>
      </c>
      <c r="L252" s="796">
        <v>26</v>
      </c>
      <c r="M252" s="796">
        <v>10</v>
      </c>
      <c r="N252" s="796">
        <v>145</v>
      </c>
      <c r="O252" s="796">
        <v>48</v>
      </c>
      <c r="P252" s="796">
        <v>48</v>
      </c>
      <c r="Q252" s="796">
        <v>48</v>
      </c>
      <c r="R252" s="796" t="s">
        <v>447</v>
      </c>
      <c r="S252" s="796" t="s">
        <v>447</v>
      </c>
      <c r="T252" s="808" t="s">
        <v>447</v>
      </c>
    </row>
    <row r="253" spans="1:20" ht="18" customHeight="1">
      <c r="A253" s="999"/>
      <c r="B253" s="999" t="s">
        <v>975</v>
      </c>
      <c r="C253" s="793">
        <v>374</v>
      </c>
      <c r="D253" s="793">
        <v>200</v>
      </c>
      <c r="E253" s="793">
        <v>186</v>
      </c>
      <c r="F253" s="793">
        <v>14</v>
      </c>
      <c r="G253" s="793">
        <v>3</v>
      </c>
      <c r="H253" s="793">
        <v>170</v>
      </c>
      <c r="I253" s="793">
        <v>827</v>
      </c>
      <c r="J253" s="794">
        <v>648</v>
      </c>
      <c r="K253" s="795">
        <v>586</v>
      </c>
      <c r="L253" s="793">
        <v>62</v>
      </c>
      <c r="M253" s="793">
        <v>6</v>
      </c>
      <c r="N253" s="793">
        <v>170</v>
      </c>
      <c r="O253" s="793">
        <v>73</v>
      </c>
      <c r="P253" s="793">
        <v>73</v>
      </c>
      <c r="Q253" s="793">
        <v>68</v>
      </c>
      <c r="R253" s="793">
        <v>5</v>
      </c>
      <c r="S253" s="793" t="s">
        <v>447</v>
      </c>
      <c r="T253" s="794" t="s">
        <v>447</v>
      </c>
    </row>
    <row r="254" spans="1:20" ht="18" customHeight="1">
      <c r="A254" s="999"/>
      <c r="B254" s="999" t="s">
        <v>254</v>
      </c>
      <c r="C254" s="793">
        <v>221</v>
      </c>
      <c r="D254" s="793">
        <v>63</v>
      </c>
      <c r="E254" s="793">
        <v>52</v>
      </c>
      <c r="F254" s="793">
        <v>11</v>
      </c>
      <c r="G254" s="793" t="s">
        <v>447</v>
      </c>
      <c r="H254" s="793">
        <v>156</v>
      </c>
      <c r="I254" s="793">
        <v>333</v>
      </c>
      <c r="J254" s="794">
        <v>172</v>
      </c>
      <c r="K254" s="795">
        <v>139</v>
      </c>
      <c r="L254" s="793">
        <v>33</v>
      </c>
      <c r="M254" s="793" t="s">
        <v>447</v>
      </c>
      <c r="N254" s="793">
        <v>156</v>
      </c>
      <c r="O254" s="793">
        <v>6</v>
      </c>
      <c r="P254" s="793">
        <v>6</v>
      </c>
      <c r="Q254" s="793">
        <v>5</v>
      </c>
      <c r="R254" s="793">
        <v>1</v>
      </c>
      <c r="S254" s="793" t="s">
        <v>447</v>
      </c>
      <c r="T254" s="794" t="s">
        <v>447</v>
      </c>
    </row>
    <row r="255" spans="1:20" ht="18" customHeight="1">
      <c r="A255" s="1003"/>
      <c r="B255" s="1003" t="s">
        <v>767</v>
      </c>
      <c r="C255" s="793">
        <v>588</v>
      </c>
      <c r="D255" s="793">
        <v>119</v>
      </c>
      <c r="E255" s="793">
        <v>106</v>
      </c>
      <c r="F255" s="793">
        <v>13</v>
      </c>
      <c r="G255" s="793">
        <v>1</v>
      </c>
      <c r="H255" s="793">
        <v>457</v>
      </c>
      <c r="I255" s="793">
        <v>840</v>
      </c>
      <c r="J255" s="794">
        <v>350</v>
      </c>
      <c r="K255" s="795">
        <v>308</v>
      </c>
      <c r="L255" s="793">
        <v>42</v>
      </c>
      <c r="M255" s="793">
        <v>2</v>
      </c>
      <c r="N255" s="793">
        <v>457</v>
      </c>
      <c r="O255" s="793">
        <v>16</v>
      </c>
      <c r="P255" s="793">
        <v>16</v>
      </c>
      <c r="Q255" s="793">
        <v>16</v>
      </c>
      <c r="R255" s="793" t="s">
        <v>447</v>
      </c>
      <c r="S255" s="793" t="s">
        <v>447</v>
      </c>
      <c r="T255" s="794" t="s">
        <v>447</v>
      </c>
    </row>
    <row r="256" spans="1:20" ht="18" customHeight="1">
      <c r="A256" s="1001"/>
      <c r="B256" s="1001" t="s">
        <v>253</v>
      </c>
      <c r="C256" s="793">
        <v>321</v>
      </c>
      <c r="D256" s="793">
        <v>216</v>
      </c>
      <c r="E256" s="793">
        <v>193</v>
      </c>
      <c r="F256" s="793">
        <v>23</v>
      </c>
      <c r="G256" s="793">
        <v>3</v>
      </c>
      <c r="H256" s="793">
        <v>96</v>
      </c>
      <c r="I256" s="793">
        <v>772</v>
      </c>
      <c r="J256" s="794">
        <v>651</v>
      </c>
      <c r="K256" s="795">
        <v>569</v>
      </c>
      <c r="L256" s="793">
        <v>82</v>
      </c>
      <c r="M256" s="793">
        <v>6</v>
      </c>
      <c r="N256" s="793">
        <v>96</v>
      </c>
      <c r="O256" s="793">
        <v>25</v>
      </c>
      <c r="P256" s="793">
        <v>25</v>
      </c>
      <c r="Q256" s="793">
        <v>22</v>
      </c>
      <c r="R256" s="793">
        <v>3</v>
      </c>
      <c r="S256" s="793" t="s">
        <v>447</v>
      </c>
      <c r="T256" s="794" t="s">
        <v>447</v>
      </c>
    </row>
    <row r="257" spans="1:21" ht="18" customHeight="1">
      <c r="A257" s="999"/>
      <c r="B257" s="999" t="s">
        <v>252</v>
      </c>
      <c r="C257" s="793">
        <v>415</v>
      </c>
      <c r="D257" s="793">
        <v>212</v>
      </c>
      <c r="E257" s="793">
        <v>181</v>
      </c>
      <c r="F257" s="793">
        <v>31</v>
      </c>
      <c r="G257" s="793">
        <v>6</v>
      </c>
      <c r="H257" s="793">
        <v>196</v>
      </c>
      <c r="I257" s="793">
        <v>810</v>
      </c>
      <c r="J257" s="794">
        <v>600</v>
      </c>
      <c r="K257" s="795">
        <v>479</v>
      </c>
      <c r="L257" s="793">
        <v>121</v>
      </c>
      <c r="M257" s="793">
        <v>12</v>
      </c>
      <c r="N257" s="793">
        <v>196</v>
      </c>
      <c r="O257" s="793">
        <v>22</v>
      </c>
      <c r="P257" s="793">
        <v>22</v>
      </c>
      <c r="Q257" s="793">
        <v>18</v>
      </c>
      <c r="R257" s="793">
        <v>4</v>
      </c>
      <c r="S257" s="793" t="s">
        <v>447</v>
      </c>
      <c r="T257" s="794" t="s">
        <v>447</v>
      </c>
    </row>
    <row r="258" spans="1:21" ht="18" customHeight="1">
      <c r="A258" s="230"/>
      <c r="B258" s="230" t="s">
        <v>251</v>
      </c>
      <c r="C258" s="792">
        <v>217</v>
      </c>
      <c r="D258" s="792">
        <v>138</v>
      </c>
      <c r="E258" s="792">
        <v>118</v>
      </c>
      <c r="F258" s="792">
        <v>20</v>
      </c>
      <c r="G258" s="792">
        <v>1</v>
      </c>
      <c r="H258" s="792">
        <v>75</v>
      </c>
      <c r="I258" s="792">
        <v>475</v>
      </c>
      <c r="J258" s="805">
        <v>392</v>
      </c>
      <c r="K258" s="1010">
        <v>307</v>
      </c>
      <c r="L258" s="792">
        <v>85</v>
      </c>
      <c r="M258" s="792">
        <v>2</v>
      </c>
      <c r="N258" s="792">
        <v>75</v>
      </c>
      <c r="O258" s="792">
        <v>11</v>
      </c>
      <c r="P258" s="792">
        <v>11</v>
      </c>
      <c r="Q258" s="792">
        <v>9</v>
      </c>
      <c r="R258" s="792">
        <v>2</v>
      </c>
      <c r="S258" s="792" t="s">
        <v>447</v>
      </c>
      <c r="T258" s="805" t="s">
        <v>447</v>
      </c>
    </row>
    <row r="259" spans="1:21" ht="18" customHeight="1">
      <c r="A259" s="999"/>
      <c r="B259" s="999" t="s">
        <v>250</v>
      </c>
      <c r="C259" s="793">
        <v>378</v>
      </c>
      <c r="D259" s="793">
        <v>126</v>
      </c>
      <c r="E259" s="793">
        <v>121</v>
      </c>
      <c r="F259" s="793">
        <v>5</v>
      </c>
      <c r="G259" s="793">
        <v>1</v>
      </c>
      <c r="H259" s="793">
        <v>251</v>
      </c>
      <c r="I259" s="793">
        <v>629</v>
      </c>
      <c r="J259" s="794">
        <v>376</v>
      </c>
      <c r="K259" s="795">
        <v>361</v>
      </c>
      <c r="L259" s="793">
        <v>15</v>
      </c>
      <c r="M259" s="793">
        <v>2</v>
      </c>
      <c r="N259" s="793">
        <v>251</v>
      </c>
      <c r="O259" s="793">
        <v>19</v>
      </c>
      <c r="P259" s="793">
        <v>19</v>
      </c>
      <c r="Q259" s="793">
        <v>19</v>
      </c>
      <c r="R259" s="793" t="s">
        <v>447</v>
      </c>
      <c r="S259" s="793" t="s">
        <v>447</v>
      </c>
      <c r="T259" s="794" t="s">
        <v>447</v>
      </c>
    </row>
    <row r="260" spans="1:21" ht="18" customHeight="1">
      <c r="A260" s="999"/>
      <c r="B260" s="999" t="s">
        <v>249</v>
      </c>
      <c r="C260" s="793">
        <v>194</v>
      </c>
      <c r="D260" s="793">
        <v>109</v>
      </c>
      <c r="E260" s="793">
        <v>102</v>
      </c>
      <c r="F260" s="793">
        <v>7</v>
      </c>
      <c r="G260" s="793">
        <v>4</v>
      </c>
      <c r="H260" s="793">
        <v>78</v>
      </c>
      <c r="I260" s="793">
        <v>381</v>
      </c>
      <c r="J260" s="794">
        <v>285</v>
      </c>
      <c r="K260" s="795">
        <v>264</v>
      </c>
      <c r="L260" s="793">
        <v>21</v>
      </c>
      <c r="M260" s="793">
        <v>9</v>
      </c>
      <c r="N260" s="793">
        <v>78</v>
      </c>
      <c r="O260" s="793">
        <v>12</v>
      </c>
      <c r="P260" s="793">
        <v>12</v>
      </c>
      <c r="Q260" s="793">
        <v>11</v>
      </c>
      <c r="R260" s="793">
        <v>1</v>
      </c>
      <c r="S260" s="793" t="s">
        <v>447</v>
      </c>
      <c r="T260" s="794" t="s">
        <v>447</v>
      </c>
    </row>
    <row r="261" spans="1:21" ht="18" customHeight="1">
      <c r="A261" s="999"/>
      <c r="B261" s="999" t="s">
        <v>248</v>
      </c>
      <c r="C261" s="793">
        <v>713</v>
      </c>
      <c r="D261" s="793">
        <v>419</v>
      </c>
      <c r="E261" s="793">
        <v>390</v>
      </c>
      <c r="F261" s="793">
        <v>29</v>
      </c>
      <c r="G261" s="793">
        <v>3</v>
      </c>
      <c r="H261" s="793">
        <v>278</v>
      </c>
      <c r="I261" s="793">
        <v>1571</v>
      </c>
      <c r="J261" s="794">
        <v>1240</v>
      </c>
      <c r="K261" s="795">
        <v>1125</v>
      </c>
      <c r="L261" s="793">
        <v>115</v>
      </c>
      <c r="M261" s="793">
        <v>8</v>
      </c>
      <c r="N261" s="793">
        <v>278</v>
      </c>
      <c r="O261" s="793">
        <v>52</v>
      </c>
      <c r="P261" s="793">
        <v>51</v>
      </c>
      <c r="Q261" s="793">
        <v>46</v>
      </c>
      <c r="R261" s="793">
        <v>5</v>
      </c>
      <c r="S261" s="793">
        <v>1</v>
      </c>
      <c r="T261" s="794" t="s">
        <v>447</v>
      </c>
    </row>
    <row r="262" spans="1:21" ht="18" customHeight="1" thickBot="1">
      <c r="A262" s="1005"/>
      <c r="B262" s="1005" t="s">
        <v>247</v>
      </c>
      <c r="C262" s="801">
        <v>207</v>
      </c>
      <c r="D262" s="801">
        <v>140</v>
      </c>
      <c r="E262" s="801">
        <v>131</v>
      </c>
      <c r="F262" s="801">
        <v>9</v>
      </c>
      <c r="G262" s="801">
        <v>3</v>
      </c>
      <c r="H262" s="801">
        <v>63</v>
      </c>
      <c r="I262" s="801">
        <v>500</v>
      </c>
      <c r="J262" s="802">
        <v>429</v>
      </c>
      <c r="K262" s="998">
        <v>392</v>
      </c>
      <c r="L262" s="801">
        <v>37</v>
      </c>
      <c r="M262" s="801">
        <v>6</v>
      </c>
      <c r="N262" s="801">
        <v>63</v>
      </c>
      <c r="O262" s="801">
        <v>17</v>
      </c>
      <c r="P262" s="801">
        <v>17</v>
      </c>
      <c r="Q262" s="801">
        <v>15</v>
      </c>
      <c r="R262" s="801">
        <v>2</v>
      </c>
      <c r="S262" s="801" t="s">
        <v>447</v>
      </c>
      <c r="T262" s="802" t="s">
        <v>447</v>
      </c>
    </row>
    <row r="263" spans="1:21" s="186" customFormat="1">
      <c r="A263" s="196"/>
      <c r="B263" s="166"/>
      <c r="T263" s="160"/>
    </row>
    <row r="264" spans="1:21" s="186" customFormat="1">
      <c r="A264" s="196"/>
      <c r="B264" s="166"/>
      <c r="T264" s="160"/>
    </row>
    <row r="265" spans="1:21" s="186" customFormat="1">
      <c r="A265" s="196"/>
      <c r="B265" s="1833"/>
      <c r="C265" s="1833"/>
      <c r="D265" s="1833"/>
      <c r="E265" s="1833"/>
      <c r="T265" s="160"/>
    </row>
    <row r="266" spans="1:21">
      <c r="B266" s="166"/>
      <c r="C266" s="138"/>
      <c r="D266" s="138"/>
      <c r="E266" s="138"/>
      <c r="F266" s="138"/>
      <c r="G266" s="138"/>
      <c r="H266" s="138"/>
      <c r="I266" s="138"/>
      <c r="J266" s="138"/>
      <c r="K266" s="138"/>
      <c r="L266" s="138"/>
      <c r="M266" s="138"/>
      <c r="N266" s="138"/>
      <c r="O266" s="138"/>
      <c r="P266" s="138"/>
      <c r="Q266" s="138"/>
      <c r="R266" s="138"/>
      <c r="S266" s="138"/>
      <c r="T266" s="138"/>
    </row>
    <row r="267" spans="1:21" ht="22.5" customHeight="1">
      <c r="A267" s="1832" t="s">
        <v>2189</v>
      </c>
      <c r="B267" s="1832"/>
      <c r="C267" s="1832"/>
      <c r="D267" s="1832"/>
      <c r="E267" s="1832"/>
      <c r="F267" s="1832"/>
      <c r="G267" s="1832"/>
      <c r="H267" s="1832"/>
      <c r="I267" s="1832"/>
      <c r="J267" s="1832"/>
      <c r="K267" s="1847" t="s">
        <v>2190</v>
      </c>
      <c r="L267" s="1847"/>
      <c r="M267" s="1847"/>
      <c r="N267" s="1847"/>
      <c r="O267" s="1847"/>
      <c r="P267" s="1847"/>
      <c r="Q267" s="1847"/>
      <c r="R267" s="1847"/>
      <c r="S267" s="1847"/>
      <c r="T267" s="1847"/>
      <c r="U267" s="1"/>
    </row>
    <row r="268" spans="1:21" ht="14.25" thickBot="1">
      <c r="B268" s="166"/>
      <c r="C268" s="138"/>
      <c r="D268" s="138"/>
      <c r="E268" s="138"/>
      <c r="F268" s="138"/>
      <c r="G268" s="138"/>
      <c r="H268" s="138"/>
      <c r="I268" s="138"/>
      <c r="J268" s="139"/>
      <c r="K268" s="138"/>
      <c r="L268" s="138"/>
      <c r="M268" s="138"/>
      <c r="N268" s="138"/>
      <c r="O268" s="138"/>
      <c r="P268" s="138"/>
      <c r="Q268" s="138"/>
      <c r="R268" s="138"/>
      <c r="S268" s="138"/>
      <c r="T268" s="138"/>
    </row>
    <row r="269" spans="1:21" ht="15.75" customHeight="1">
      <c r="A269" s="1765"/>
      <c r="B269" s="1765" t="s">
        <v>454</v>
      </c>
      <c r="C269" s="1730" t="s">
        <v>1275</v>
      </c>
      <c r="D269" s="1676"/>
      <c r="E269" s="1676"/>
      <c r="F269" s="1676"/>
      <c r="G269" s="1676"/>
      <c r="H269" s="1676"/>
      <c r="I269" s="803"/>
      <c r="J269" s="804" t="s">
        <v>1276</v>
      </c>
      <c r="K269" s="717" t="s">
        <v>1277</v>
      </c>
      <c r="L269" s="717"/>
      <c r="M269" s="717"/>
      <c r="N269" s="788"/>
      <c r="O269" s="1730" t="s">
        <v>688</v>
      </c>
      <c r="P269" s="1676"/>
      <c r="Q269" s="1676"/>
      <c r="R269" s="1676"/>
      <c r="S269" s="1676"/>
      <c r="T269" s="1676"/>
    </row>
    <row r="270" spans="1:21" ht="15.75" customHeight="1">
      <c r="A270" s="1831"/>
      <c r="B270" s="1831"/>
      <c r="C270" s="1775" t="s">
        <v>652</v>
      </c>
      <c r="D270" s="1779" t="s">
        <v>687</v>
      </c>
      <c r="E270" s="1836"/>
      <c r="F270" s="1837"/>
      <c r="G270" s="1831" t="s">
        <v>1278</v>
      </c>
      <c r="H270" s="1839" t="s">
        <v>1271</v>
      </c>
      <c r="I270" s="1775" t="s">
        <v>652</v>
      </c>
      <c r="J270" s="789"/>
      <c r="K270" s="790" t="s">
        <v>687</v>
      </c>
      <c r="L270" s="791"/>
      <c r="M270" s="1831" t="s">
        <v>1278</v>
      </c>
      <c r="N270" s="1839" t="s">
        <v>1271</v>
      </c>
      <c r="O270" s="1775" t="s">
        <v>1272</v>
      </c>
      <c r="P270" s="1779" t="s">
        <v>687</v>
      </c>
      <c r="Q270" s="1836"/>
      <c r="R270" s="1837"/>
      <c r="S270" s="1831" t="s">
        <v>1278</v>
      </c>
      <c r="T270" s="1839" t="s">
        <v>1271</v>
      </c>
    </row>
    <row r="271" spans="1:21" ht="15.75" customHeight="1">
      <c r="A271" s="1831"/>
      <c r="B271" s="1831"/>
      <c r="C271" s="1838"/>
      <c r="D271" s="1834" t="s">
        <v>643</v>
      </c>
      <c r="E271" s="1839" t="s">
        <v>1273</v>
      </c>
      <c r="F271" s="1775" t="s">
        <v>1274</v>
      </c>
      <c r="G271" s="1831"/>
      <c r="H271" s="1846"/>
      <c r="I271" s="1838"/>
      <c r="J271" s="1844" t="s">
        <v>643</v>
      </c>
      <c r="K271" s="1848" t="s">
        <v>1273</v>
      </c>
      <c r="L271" s="1775" t="s">
        <v>1274</v>
      </c>
      <c r="M271" s="1831"/>
      <c r="N271" s="1846"/>
      <c r="O271" s="1838"/>
      <c r="P271" s="1834" t="s">
        <v>686</v>
      </c>
      <c r="Q271" s="1839" t="s">
        <v>1273</v>
      </c>
      <c r="R271" s="1775" t="s">
        <v>1274</v>
      </c>
      <c r="S271" s="1831"/>
      <c r="T271" s="1846"/>
    </row>
    <row r="272" spans="1:21" ht="15.75" customHeight="1">
      <c r="A272" s="1766"/>
      <c r="B272" s="1766"/>
      <c r="C272" s="1776"/>
      <c r="D272" s="1835"/>
      <c r="E272" s="1769"/>
      <c r="F272" s="1776"/>
      <c r="G272" s="1766"/>
      <c r="H272" s="1817"/>
      <c r="I272" s="1776"/>
      <c r="J272" s="1845"/>
      <c r="K272" s="1726"/>
      <c r="L272" s="1776"/>
      <c r="M272" s="1766"/>
      <c r="N272" s="1817"/>
      <c r="O272" s="1776"/>
      <c r="P272" s="1835"/>
      <c r="Q272" s="1769"/>
      <c r="R272" s="1776"/>
      <c r="S272" s="1766"/>
      <c r="T272" s="1817"/>
    </row>
    <row r="273" spans="1:20" ht="18" customHeight="1">
      <c r="A273" s="999"/>
      <c r="B273" s="999" t="s">
        <v>700</v>
      </c>
      <c r="C273" s="793">
        <v>44</v>
      </c>
      <c r="D273" s="793">
        <v>44</v>
      </c>
      <c r="E273" s="793">
        <v>38</v>
      </c>
      <c r="F273" s="793">
        <v>6</v>
      </c>
      <c r="G273" s="793" t="s">
        <v>447</v>
      </c>
      <c r="H273" s="793" t="s">
        <v>447</v>
      </c>
      <c r="I273" s="793">
        <v>99</v>
      </c>
      <c r="J273" s="794">
        <v>71</v>
      </c>
      <c r="K273" s="795">
        <v>63</v>
      </c>
      <c r="L273" s="793">
        <v>8</v>
      </c>
      <c r="M273" s="793">
        <v>1</v>
      </c>
      <c r="N273" s="793">
        <v>27</v>
      </c>
      <c r="O273" s="793">
        <v>60</v>
      </c>
      <c r="P273" s="793">
        <v>32</v>
      </c>
      <c r="Q273" s="793">
        <v>32</v>
      </c>
      <c r="R273" s="793" t="s">
        <v>447</v>
      </c>
      <c r="S273" s="793">
        <v>1</v>
      </c>
      <c r="T273" s="794">
        <v>27</v>
      </c>
    </row>
    <row r="274" spans="1:20" ht="18" customHeight="1">
      <c r="A274" s="999"/>
      <c r="B274" s="999" t="s">
        <v>699</v>
      </c>
      <c r="C274" s="793">
        <v>111</v>
      </c>
      <c r="D274" s="793">
        <v>111</v>
      </c>
      <c r="E274" s="793">
        <v>98</v>
      </c>
      <c r="F274" s="793">
        <v>13</v>
      </c>
      <c r="G274" s="793" t="s">
        <v>447</v>
      </c>
      <c r="H274" s="793" t="s">
        <v>447</v>
      </c>
      <c r="I274" s="793">
        <v>101</v>
      </c>
      <c r="J274" s="794">
        <v>73</v>
      </c>
      <c r="K274" s="795">
        <v>57</v>
      </c>
      <c r="L274" s="793">
        <v>16</v>
      </c>
      <c r="M274" s="793">
        <v>1</v>
      </c>
      <c r="N274" s="793">
        <v>27</v>
      </c>
      <c r="O274" s="793">
        <v>53</v>
      </c>
      <c r="P274" s="793">
        <v>26</v>
      </c>
      <c r="Q274" s="793">
        <v>24</v>
      </c>
      <c r="R274" s="793">
        <v>2</v>
      </c>
      <c r="S274" s="793" t="s">
        <v>447</v>
      </c>
      <c r="T274" s="794">
        <v>27</v>
      </c>
    </row>
    <row r="275" spans="1:20" ht="18" customHeight="1">
      <c r="A275" s="999"/>
      <c r="B275" s="999" t="s">
        <v>731</v>
      </c>
      <c r="C275" s="793">
        <v>73</v>
      </c>
      <c r="D275" s="793">
        <v>73</v>
      </c>
      <c r="E275" s="793">
        <v>65</v>
      </c>
      <c r="F275" s="793">
        <v>8</v>
      </c>
      <c r="G275" s="793" t="s">
        <v>447</v>
      </c>
      <c r="H275" s="793" t="s">
        <v>447</v>
      </c>
      <c r="I275" s="793">
        <v>274</v>
      </c>
      <c r="J275" s="794">
        <v>156</v>
      </c>
      <c r="K275" s="795">
        <v>140</v>
      </c>
      <c r="L275" s="793">
        <v>16</v>
      </c>
      <c r="M275" s="793">
        <v>2</v>
      </c>
      <c r="N275" s="793">
        <v>116</v>
      </c>
      <c r="O275" s="793">
        <v>187</v>
      </c>
      <c r="P275" s="793">
        <v>71</v>
      </c>
      <c r="Q275" s="793">
        <v>69</v>
      </c>
      <c r="R275" s="793">
        <v>2</v>
      </c>
      <c r="S275" s="793" t="s">
        <v>447</v>
      </c>
      <c r="T275" s="794">
        <v>116</v>
      </c>
    </row>
    <row r="276" spans="1:20" ht="18" customHeight="1">
      <c r="A276" s="999"/>
      <c r="B276" s="999" t="s">
        <v>730</v>
      </c>
      <c r="C276" s="793">
        <v>61</v>
      </c>
      <c r="D276" s="793">
        <v>61</v>
      </c>
      <c r="E276" s="793">
        <v>50</v>
      </c>
      <c r="F276" s="793">
        <v>11</v>
      </c>
      <c r="G276" s="793" t="s">
        <v>447</v>
      </c>
      <c r="H276" s="793" t="s">
        <v>447</v>
      </c>
      <c r="I276" s="793">
        <v>203</v>
      </c>
      <c r="J276" s="794">
        <v>160</v>
      </c>
      <c r="K276" s="795">
        <v>125</v>
      </c>
      <c r="L276" s="793">
        <v>35</v>
      </c>
      <c r="M276" s="793">
        <v>1</v>
      </c>
      <c r="N276" s="793">
        <v>42</v>
      </c>
      <c r="O276" s="793">
        <v>119</v>
      </c>
      <c r="P276" s="793">
        <v>77</v>
      </c>
      <c r="Q276" s="793">
        <v>75</v>
      </c>
      <c r="R276" s="793">
        <v>2</v>
      </c>
      <c r="S276" s="793" t="s">
        <v>447</v>
      </c>
      <c r="T276" s="794">
        <v>42</v>
      </c>
    </row>
    <row r="277" spans="1:20" ht="18" customHeight="1">
      <c r="A277" s="999"/>
      <c r="B277" s="999" t="s">
        <v>729</v>
      </c>
      <c r="C277" s="793">
        <v>42</v>
      </c>
      <c r="D277" s="793">
        <v>42</v>
      </c>
      <c r="E277" s="793">
        <v>39</v>
      </c>
      <c r="F277" s="793">
        <v>3</v>
      </c>
      <c r="G277" s="793" t="s">
        <v>447</v>
      </c>
      <c r="H277" s="793" t="s">
        <v>447</v>
      </c>
      <c r="I277" s="793">
        <v>85</v>
      </c>
      <c r="J277" s="794">
        <v>66</v>
      </c>
      <c r="K277" s="795">
        <v>56</v>
      </c>
      <c r="L277" s="793">
        <v>10</v>
      </c>
      <c r="M277" s="793" t="s">
        <v>447</v>
      </c>
      <c r="N277" s="793">
        <v>19</v>
      </c>
      <c r="O277" s="793">
        <v>49</v>
      </c>
      <c r="P277" s="793">
        <v>30</v>
      </c>
      <c r="Q277" s="793">
        <v>30</v>
      </c>
      <c r="R277" s="793" t="s">
        <v>447</v>
      </c>
      <c r="S277" s="793" t="s">
        <v>447</v>
      </c>
      <c r="T277" s="794">
        <v>19</v>
      </c>
    </row>
    <row r="278" spans="1:20" ht="18" customHeight="1">
      <c r="A278" s="999"/>
      <c r="B278" s="999" t="s">
        <v>728</v>
      </c>
      <c r="C278" s="793">
        <v>23</v>
      </c>
      <c r="D278" s="793">
        <v>23</v>
      </c>
      <c r="E278" s="793">
        <v>13</v>
      </c>
      <c r="F278" s="793">
        <v>10</v>
      </c>
      <c r="G278" s="793" t="s">
        <v>447</v>
      </c>
      <c r="H278" s="793" t="s">
        <v>447</v>
      </c>
      <c r="I278" s="793">
        <v>101</v>
      </c>
      <c r="J278" s="794">
        <v>77</v>
      </c>
      <c r="K278" s="795">
        <v>61</v>
      </c>
      <c r="L278" s="793">
        <v>16</v>
      </c>
      <c r="M278" s="793" t="s">
        <v>447</v>
      </c>
      <c r="N278" s="793">
        <v>24</v>
      </c>
      <c r="O278" s="793">
        <v>55</v>
      </c>
      <c r="P278" s="793">
        <v>31</v>
      </c>
      <c r="Q278" s="793">
        <v>31</v>
      </c>
      <c r="R278" s="793" t="s">
        <v>447</v>
      </c>
      <c r="S278" s="793" t="s">
        <v>447</v>
      </c>
      <c r="T278" s="794">
        <v>24</v>
      </c>
    </row>
    <row r="279" spans="1:20" ht="18" customHeight="1">
      <c r="A279" s="999"/>
      <c r="B279" s="999" t="s">
        <v>727</v>
      </c>
      <c r="C279" s="793">
        <v>71</v>
      </c>
      <c r="D279" s="793">
        <v>71</v>
      </c>
      <c r="E279" s="793">
        <v>61</v>
      </c>
      <c r="F279" s="793">
        <v>10</v>
      </c>
      <c r="G279" s="793" t="s">
        <v>447</v>
      </c>
      <c r="H279" s="793" t="s">
        <v>447</v>
      </c>
      <c r="I279" s="793">
        <v>151</v>
      </c>
      <c r="J279" s="794">
        <v>122</v>
      </c>
      <c r="K279" s="795">
        <v>104</v>
      </c>
      <c r="L279" s="793">
        <v>18</v>
      </c>
      <c r="M279" s="793" t="s">
        <v>447</v>
      </c>
      <c r="N279" s="793">
        <v>29</v>
      </c>
      <c r="O279" s="793">
        <v>91</v>
      </c>
      <c r="P279" s="793">
        <v>62</v>
      </c>
      <c r="Q279" s="793">
        <v>61</v>
      </c>
      <c r="R279" s="793">
        <v>1</v>
      </c>
      <c r="S279" s="793" t="s">
        <v>447</v>
      </c>
      <c r="T279" s="794">
        <v>29</v>
      </c>
    </row>
    <row r="280" spans="1:20" ht="18" customHeight="1">
      <c r="A280" s="999"/>
      <c r="B280" s="999" t="s">
        <v>726</v>
      </c>
      <c r="C280" s="793">
        <v>85</v>
      </c>
      <c r="D280" s="793">
        <v>85</v>
      </c>
      <c r="E280" s="793">
        <v>73</v>
      </c>
      <c r="F280" s="793">
        <v>12</v>
      </c>
      <c r="G280" s="793" t="s">
        <v>447</v>
      </c>
      <c r="H280" s="793" t="s">
        <v>447</v>
      </c>
      <c r="I280" s="793">
        <v>143</v>
      </c>
      <c r="J280" s="794">
        <v>117</v>
      </c>
      <c r="K280" s="795">
        <v>97</v>
      </c>
      <c r="L280" s="793">
        <v>20</v>
      </c>
      <c r="M280" s="793" t="s">
        <v>447</v>
      </c>
      <c r="N280" s="793">
        <v>26</v>
      </c>
      <c r="O280" s="793">
        <v>73</v>
      </c>
      <c r="P280" s="793">
        <v>47</v>
      </c>
      <c r="Q280" s="793">
        <v>47</v>
      </c>
      <c r="R280" s="793" t="s">
        <v>447</v>
      </c>
      <c r="S280" s="793" t="s">
        <v>447</v>
      </c>
      <c r="T280" s="794">
        <v>26</v>
      </c>
    </row>
    <row r="281" spans="1:20" ht="18" customHeight="1">
      <c r="A281" s="230"/>
      <c r="B281" s="230" t="s">
        <v>756</v>
      </c>
      <c r="C281" s="793">
        <v>49</v>
      </c>
      <c r="D281" s="793">
        <v>49</v>
      </c>
      <c r="E281" s="793">
        <v>34</v>
      </c>
      <c r="F281" s="793">
        <v>15</v>
      </c>
      <c r="G281" s="793" t="s">
        <v>447</v>
      </c>
      <c r="H281" s="793" t="s">
        <v>447</v>
      </c>
      <c r="I281" s="793">
        <v>134</v>
      </c>
      <c r="J281" s="794">
        <v>97</v>
      </c>
      <c r="K281" s="795">
        <v>71</v>
      </c>
      <c r="L281" s="793">
        <v>26</v>
      </c>
      <c r="M281" s="793">
        <v>2</v>
      </c>
      <c r="N281" s="793">
        <v>35</v>
      </c>
      <c r="O281" s="793">
        <v>73</v>
      </c>
      <c r="P281" s="793">
        <v>37</v>
      </c>
      <c r="Q281" s="793">
        <v>35</v>
      </c>
      <c r="R281" s="793">
        <v>2</v>
      </c>
      <c r="S281" s="793">
        <v>1</v>
      </c>
      <c r="T281" s="794">
        <v>35</v>
      </c>
    </row>
    <row r="282" spans="1:20" ht="18" customHeight="1">
      <c r="A282" s="999"/>
      <c r="B282" s="999" t="s">
        <v>755</v>
      </c>
      <c r="C282" s="793">
        <v>84</v>
      </c>
      <c r="D282" s="793">
        <v>83</v>
      </c>
      <c r="E282" s="793">
        <v>69</v>
      </c>
      <c r="F282" s="793">
        <v>14</v>
      </c>
      <c r="G282" s="793">
        <v>1</v>
      </c>
      <c r="H282" s="793" t="s">
        <v>447</v>
      </c>
      <c r="I282" s="793">
        <v>270</v>
      </c>
      <c r="J282" s="794">
        <v>166</v>
      </c>
      <c r="K282" s="795">
        <v>142</v>
      </c>
      <c r="L282" s="793">
        <v>24</v>
      </c>
      <c r="M282" s="793">
        <v>2</v>
      </c>
      <c r="N282" s="793">
        <v>102</v>
      </c>
      <c r="O282" s="793">
        <v>176</v>
      </c>
      <c r="P282" s="793">
        <v>73</v>
      </c>
      <c r="Q282" s="793">
        <v>73</v>
      </c>
      <c r="R282" s="793" t="s">
        <v>447</v>
      </c>
      <c r="S282" s="793">
        <v>1</v>
      </c>
      <c r="T282" s="794">
        <v>102</v>
      </c>
    </row>
    <row r="283" spans="1:20" ht="18" customHeight="1">
      <c r="A283" s="999"/>
      <c r="B283" s="999" t="s">
        <v>754</v>
      </c>
      <c r="C283" s="793">
        <v>133</v>
      </c>
      <c r="D283" s="793">
        <v>132</v>
      </c>
      <c r="E283" s="793">
        <v>122</v>
      </c>
      <c r="F283" s="793">
        <v>10</v>
      </c>
      <c r="G283" s="793">
        <v>1</v>
      </c>
      <c r="H283" s="793" t="s">
        <v>447</v>
      </c>
      <c r="I283" s="793">
        <v>93</v>
      </c>
      <c r="J283" s="794">
        <v>54</v>
      </c>
      <c r="K283" s="795">
        <v>43</v>
      </c>
      <c r="L283" s="793">
        <v>11</v>
      </c>
      <c r="M283" s="793">
        <v>1</v>
      </c>
      <c r="N283" s="793">
        <v>38</v>
      </c>
      <c r="O283" s="793">
        <v>61</v>
      </c>
      <c r="P283" s="793">
        <v>23</v>
      </c>
      <c r="Q283" s="793">
        <v>21</v>
      </c>
      <c r="R283" s="793">
        <v>2</v>
      </c>
      <c r="S283" s="793" t="s">
        <v>447</v>
      </c>
      <c r="T283" s="794">
        <v>38</v>
      </c>
    </row>
    <row r="284" spans="1:20" ht="18" customHeight="1">
      <c r="A284" s="999"/>
      <c r="B284" s="999" t="s">
        <v>745</v>
      </c>
      <c r="C284" s="793">
        <v>122</v>
      </c>
      <c r="D284" s="793">
        <v>122</v>
      </c>
      <c r="E284" s="793">
        <v>103</v>
      </c>
      <c r="F284" s="793">
        <v>19</v>
      </c>
      <c r="G284" s="793" t="s">
        <v>447</v>
      </c>
      <c r="H284" s="793" t="s">
        <v>447</v>
      </c>
      <c r="I284" s="793">
        <v>233</v>
      </c>
      <c r="J284" s="794">
        <v>164</v>
      </c>
      <c r="K284" s="795">
        <v>132</v>
      </c>
      <c r="L284" s="793">
        <v>32</v>
      </c>
      <c r="M284" s="793">
        <v>1</v>
      </c>
      <c r="N284" s="793">
        <v>68</v>
      </c>
      <c r="O284" s="793">
        <v>137</v>
      </c>
      <c r="P284" s="793">
        <v>69</v>
      </c>
      <c r="Q284" s="793">
        <v>66</v>
      </c>
      <c r="R284" s="793">
        <v>3</v>
      </c>
      <c r="S284" s="793" t="s">
        <v>447</v>
      </c>
      <c r="T284" s="794">
        <v>68</v>
      </c>
    </row>
    <row r="285" spans="1:20" ht="18" customHeight="1">
      <c r="A285" s="999"/>
      <c r="B285" s="999" t="s">
        <v>744</v>
      </c>
      <c r="C285" s="793">
        <v>114</v>
      </c>
      <c r="D285" s="793">
        <v>114</v>
      </c>
      <c r="E285" s="793">
        <v>100</v>
      </c>
      <c r="F285" s="793">
        <v>14</v>
      </c>
      <c r="G285" s="793" t="s">
        <v>447</v>
      </c>
      <c r="H285" s="793" t="s">
        <v>447</v>
      </c>
      <c r="I285" s="793">
        <v>223</v>
      </c>
      <c r="J285" s="794">
        <v>171</v>
      </c>
      <c r="K285" s="795">
        <v>139</v>
      </c>
      <c r="L285" s="793">
        <v>32</v>
      </c>
      <c r="M285" s="793">
        <v>2</v>
      </c>
      <c r="N285" s="793">
        <v>50</v>
      </c>
      <c r="O285" s="793">
        <v>110</v>
      </c>
      <c r="P285" s="793">
        <v>59</v>
      </c>
      <c r="Q285" s="793">
        <v>57</v>
      </c>
      <c r="R285" s="793">
        <v>2</v>
      </c>
      <c r="S285" s="793">
        <v>1</v>
      </c>
      <c r="T285" s="794">
        <v>50</v>
      </c>
    </row>
    <row r="286" spans="1:20" ht="18" customHeight="1">
      <c r="A286" s="999"/>
      <c r="B286" s="999" t="s">
        <v>743</v>
      </c>
      <c r="C286" s="793">
        <v>85</v>
      </c>
      <c r="D286" s="793">
        <v>85</v>
      </c>
      <c r="E286" s="793">
        <v>68</v>
      </c>
      <c r="F286" s="793">
        <v>17</v>
      </c>
      <c r="G286" s="793" t="s">
        <v>447</v>
      </c>
      <c r="H286" s="793" t="s">
        <v>447</v>
      </c>
      <c r="I286" s="793">
        <v>164</v>
      </c>
      <c r="J286" s="794">
        <v>118</v>
      </c>
      <c r="K286" s="795">
        <v>87</v>
      </c>
      <c r="L286" s="793">
        <v>31</v>
      </c>
      <c r="M286" s="793" t="s">
        <v>447</v>
      </c>
      <c r="N286" s="793">
        <v>46</v>
      </c>
      <c r="O286" s="793">
        <v>90</v>
      </c>
      <c r="P286" s="793">
        <v>44</v>
      </c>
      <c r="Q286" s="793">
        <v>43</v>
      </c>
      <c r="R286" s="793">
        <v>1</v>
      </c>
      <c r="S286" s="793" t="s">
        <v>447</v>
      </c>
      <c r="T286" s="794">
        <v>46</v>
      </c>
    </row>
    <row r="287" spans="1:20" ht="18" customHeight="1">
      <c r="A287" s="999"/>
      <c r="B287" s="999" t="s">
        <v>698</v>
      </c>
      <c r="C287" s="793">
        <v>174</v>
      </c>
      <c r="D287" s="793">
        <v>172</v>
      </c>
      <c r="E287" s="793">
        <v>158</v>
      </c>
      <c r="F287" s="793">
        <v>14</v>
      </c>
      <c r="G287" s="793">
        <v>2</v>
      </c>
      <c r="H287" s="793" t="s">
        <v>447</v>
      </c>
      <c r="I287" s="793">
        <v>186</v>
      </c>
      <c r="J287" s="794">
        <v>147</v>
      </c>
      <c r="K287" s="795">
        <v>119</v>
      </c>
      <c r="L287" s="793">
        <v>28</v>
      </c>
      <c r="M287" s="793" t="s">
        <v>447</v>
      </c>
      <c r="N287" s="793">
        <v>39</v>
      </c>
      <c r="O287" s="793">
        <v>102</v>
      </c>
      <c r="P287" s="793">
        <v>63</v>
      </c>
      <c r="Q287" s="793">
        <v>61</v>
      </c>
      <c r="R287" s="793">
        <v>2</v>
      </c>
      <c r="S287" s="793" t="s">
        <v>447</v>
      </c>
      <c r="T287" s="794">
        <v>39</v>
      </c>
    </row>
    <row r="288" spans="1:20" ht="18" customHeight="1">
      <c r="A288" s="230"/>
      <c r="B288" s="230" t="s">
        <v>697</v>
      </c>
      <c r="C288" s="793">
        <v>123</v>
      </c>
      <c r="D288" s="793">
        <v>123</v>
      </c>
      <c r="E288" s="793">
        <v>114</v>
      </c>
      <c r="F288" s="793">
        <v>9</v>
      </c>
      <c r="G288" s="793" t="s">
        <v>447</v>
      </c>
      <c r="H288" s="793" t="s">
        <v>447</v>
      </c>
      <c r="I288" s="793">
        <v>120</v>
      </c>
      <c r="J288" s="794">
        <v>94</v>
      </c>
      <c r="K288" s="795">
        <v>77</v>
      </c>
      <c r="L288" s="793">
        <v>17</v>
      </c>
      <c r="M288" s="793" t="s">
        <v>447</v>
      </c>
      <c r="N288" s="793">
        <v>26</v>
      </c>
      <c r="O288" s="793">
        <v>53</v>
      </c>
      <c r="P288" s="793">
        <v>27</v>
      </c>
      <c r="Q288" s="793">
        <v>27</v>
      </c>
      <c r="R288" s="793" t="s">
        <v>447</v>
      </c>
      <c r="S288" s="793" t="s">
        <v>447</v>
      </c>
      <c r="T288" s="794">
        <v>26</v>
      </c>
    </row>
    <row r="289" spans="1:20" ht="18" customHeight="1">
      <c r="A289" s="1001"/>
      <c r="B289" s="1001" t="s">
        <v>696</v>
      </c>
      <c r="C289" s="793">
        <v>119</v>
      </c>
      <c r="D289" s="793">
        <v>117</v>
      </c>
      <c r="E289" s="793">
        <v>109</v>
      </c>
      <c r="F289" s="793">
        <v>8</v>
      </c>
      <c r="G289" s="793">
        <v>1</v>
      </c>
      <c r="H289" s="793">
        <v>1</v>
      </c>
      <c r="I289" s="793">
        <v>163</v>
      </c>
      <c r="J289" s="794">
        <v>100</v>
      </c>
      <c r="K289" s="795">
        <v>86</v>
      </c>
      <c r="L289" s="793">
        <v>14</v>
      </c>
      <c r="M289" s="793" t="s">
        <v>447</v>
      </c>
      <c r="N289" s="793">
        <v>63</v>
      </c>
      <c r="O289" s="793">
        <v>104</v>
      </c>
      <c r="P289" s="793">
        <v>41</v>
      </c>
      <c r="Q289" s="793">
        <v>39</v>
      </c>
      <c r="R289" s="793">
        <v>2</v>
      </c>
      <c r="S289" s="793" t="s">
        <v>447</v>
      </c>
      <c r="T289" s="794">
        <v>63</v>
      </c>
    </row>
    <row r="290" spans="1:20" ht="18" customHeight="1">
      <c r="A290" s="999"/>
      <c r="B290" s="999" t="s">
        <v>695</v>
      </c>
      <c r="C290" s="793">
        <v>73</v>
      </c>
      <c r="D290" s="793">
        <v>72</v>
      </c>
      <c r="E290" s="793">
        <v>59</v>
      </c>
      <c r="F290" s="793">
        <v>13</v>
      </c>
      <c r="G290" s="793">
        <v>1</v>
      </c>
      <c r="H290" s="793" t="s">
        <v>447</v>
      </c>
      <c r="I290" s="793">
        <v>101</v>
      </c>
      <c r="J290" s="794">
        <v>69</v>
      </c>
      <c r="K290" s="795">
        <v>46</v>
      </c>
      <c r="L290" s="793">
        <v>23</v>
      </c>
      <c r="M290" s="793">
        <v>1</v>
      </c>
      <c r="N290" s="793">
        <v>31</v>
      </c>
      <c r="O290" s="793">
        <v>55</v>
      </c>
      <c r="P290" s="793">
        <v>24</v>
      </c>
      <c r="Q290" s="793">
        <v>20</v>
      </c>
      <c r="R290" s="793">
        <v>4</v>
      </c>
      <c r="S290" s="793" t="s">
        <v>447</v>
      </c>
      <c r="T290" s="794">
        <v>31</v>
      </c>
    </row>
    <row r="291" spans="1:20" ht="18" customHeight="1">
      <c r="A291" s="999"/>
      <c r="B291" s="999" t="s">
        <v>694</v>
      </c>
      <c r="C291" s="793">
        <v>53</v>
      </c>
      <c r="D291" s="793">
        <v>51</v>
      </c>
      <c r="E291" s="793">
        <v>43</v>
      </c>
      <c r="F291" s="793">
        <v>8</v>
      </c>
      <c r="G291" s="793">
        <v>2</v>
      </c>
      <c r="H291" s="793" t="s">
        <v>447</v>
      </c>
      <c r="I291" s="793">
        <v>128</v>
      </c>
      <c r="J291" s="794">
        <v>91</v>
      </c>
      <c r="K291" s="795">
        <v>70</v>
      </c>
      <c r="L291" s="793">
        <v>21</v>
      </c>
      <c r="M291" s="793">
        <v>1</v>
      </c>
      <c r="N291" s="793">
        <v>36</v>
      </c>
      <c r="O291" s="793">
        <v>66</v>
      </c>
      <c r="P291" s="793">
        <v>30</v>
      </c>
      <c r="Q291" s="793">
        <v>30</v>
      </c>
      <c r="R291" s="793" t="s">
        <v>447</v>
      </c>
      <c r="S291" s="793" t="s">
        <v>447</v>
      </c>
      <c r="T291" s="794">
        <v>36</v>
      </c>
    </row>
    <row r="292" spans="1:20" ht="18" customHeight="1">
      <c r="A292" s="999"/>
      <c r="B292" s="999" t="s">
        <v>693</v>
      </c>
      <c r="C292" s="793">
        <v>71</v>
      </c>
      <c r="D292" s="793">
        <v>70</v>
      </c>
      <c r="E292" s="793">
        <v>63</v>
      </c>
      <c r="F292" s="793">
        <v>7</v>
      </c>
      <c r="G292" s="793">
        <v>1</v>
      </c>
      <c r="H292" s="793" t="s">
        <v>447</v>
      </c>
      <c r="I292" s="793">
        <v>131</v>
      </c>
      <c r="J292" s="794">
        <v>92</v>
      </c>
      <c r="K292" s="795">
        <v>73</v>
      </c>
      <c r="L292" s="793">
        <v>19</v>
      </c>
      <c r="M292" s="793">
        <v>1</v>
      </c>
      <c r="N292" s="793">
        <v>38</v>
      </c>
      <c r="O292" s="793">
        <v>70</v>
      </c>
      <c r="P292" s="793">
        <v>32</v>
      </c>
      <c r="Q292" s="793">
        <v>29</v>
      </c>
      <c r="R292" s="793">
        <v>3</v>
      </c>
      <c r="S292" s="793" t="s">
        <v>447</v>
      </c>
      <c r="T292" s="794">
        <v>38</v>
      </c>
    </row>
    <row r="293" spans="1:20" ht="18" customHeight="1">
      <c r="A293" s="999"/>
      <c r="B293" s="999" t="s">
        <v>692</v>
      </c>
      <c r="C293" s="793">
        <v>66</v>
      </c>
      <c r="D293" s="793">
        <v>66</v>
      </c>
      <c r="E293" s="793">
        <v>58</v>
      </c>
      <c r="F293" s="793">
        <v>8</v>
      </c>
      <c r="G293" s="793" t="s">
        <v>447</v>
      </c>
      <c r="H293" s="793" t="s">
        <v>447</v>
      </c>
      <c r="I293" s="793">
        <v>133</v>
      </c>
      <c r="J293" s="794">
        <v>79</v>
      </c>
      <c r="K293" s="795">
        <v>68</v>
      </c>
      <c r="L293" s="793">
        <v>11</v>
      </c>
      <c r="M293" s="793">
        <v>1</v>
      </c>
      <c r="N293" s="793">
        <v>53</v>
      </c>
      <c r="O293" s="793">
        <v>80</v>
      </c>
      <c r="P293" s="793">
        <v>27</v>
      </c>
      <c r="Q293" s="793">
        <v>27</v>
      </c>
      <c r="R293" s="793" t="s">
        <v>447</v>
      </c>
      <c r="S293" s="793" t="s">
        <v>447</v>
      </c>
      <c r="T293" s="794">
        <v>53</v>
      </c>
    </row>
    <row r="294" spans="1:20" ht="18" customHeight="1">
      <c r="A294" s="999"/>
      <c r="B294" s="999" t="s">
        <v>720</v>
      </c>
      <c r="C294" s="793">
        <v>21</v>
      </c>
      <c r="D294" s="793">
        <v>21</v>
      </c>
      <c r="E294" s="793">
        <v>18</v>
      </c>
      <c r="F294" s="793">
        <v>3</v>
      </c>
      <c r="G294" s="793" t="s">
        <v>447</v>
      </c>
      <c r="H294" s="793" t="s">
        <v>447</v>
      </c>
      <c r="I294" s="793">
        <v>39</v>
      </c>
      <c r="J294" s="794">
        <v>30</v>
      </c>
      <c r="K294" s="795">
        <v>20</v>
      </c>
      <c r="L294" s="793">
        <v>10</v>
      </c>
      <c r="M294" s="793" t="s">
        <v>447</v>
      </c>
      <c r="N294" s="793">
        <v>9</v>
      </c>
      <c r="O294" s="793">
        <v>17</v>
      </c>
      <c r="P294" s="793">
        <v>8</v>
      </c>
      <c r="Q294" s="793">
        <v>8</v>
      </c>
      <c r="R294" s="793" t="s">
        <v>447</v>
      </c>
      <c r="S294" s="793" t="s">
        <v>447</v>
      </c>
      <c r="T294" s="794">
        <v>9</v>
      </c>
    </row>
    <row r="295" spans="1:20" ht="18" customHeight="1">
      <c r="A295" s="999"/>
      <c r="B295" s="999" t="s">
        <v>719</v>
      </c>
      <c r="C295" s="793">
        <v>47</v>
      </c>
      <c r="D295" s="793">
        <v>47</v>
      </c>
      <c r="E295" s="793">
        <v>44</v>
      </c>
      <c r="F295" s="793">
        <v>3</v>
      </c>
      <c r="G295" s="793" t="s">
        <v>447</v>
      </c>
      <c r="H295" s="793" t="s">
        <v>447</v>
      </c>
      <c r="I295" s="793">
        <v>52</v>
      </c>
      <c r="J295" s="794">
        <v>34</v>
      </c>
      <c r="K295" s="795">
        <v>32</v>
      </c>
      <c r="L295" s="793">
        <v>2</v>
      </c>
      <c r="M295" s="793" t="s">
        <v>447</v>
      </c>
      <c r="N295" s="793">
        <v>18</v>
      </c>
      <c r="O295" s="793">
        <v>35</v>
      </c>
      <c r="P295" s="793">
        <v>17</v>
      </c>
      <c r="Q295" s="793">
        <v>17</v>
      </c>
      <c r="R295" s="793" t="s">
        <v>447</v>
      </c>
      <c r="S295" s="793" t="s">
        <v>447</v>
      </c>
      <c r="T295" s="794">
        <v>18</v>
      </c>
    </row>
    <row r="296" spans="1:20" ht="18" customHeight="1">
      <c r="A296" s="999"/>
      <c r="B296" s="999" t="s">
        <v>718</v>
      </c>
      <c r="C296" s="793">
        <v>51</v>
      </c>
      <c r="D296" s="793">
        <v>51</v>
      </c>
      <c r="E296" s="793">
        <v>48</v>
      </c>
      <c r="F296" s="793">
        <v>3</v>
      </c>
      <c r="G296" s="793" t="s">
        <v>447</v>
      </c>
      <c r="H296" s="793" t="s">
        <v>447</v>
      </c>
      <c r="I296" s="793">
        <v>38</v>
      </c>
      <c r="J296" s="794">
        <v>30</v>
      </c>
      <c r="K296" s="795">
        <v>23</v>
      </c>
      <c r="L296" s="793">
        <v>7</v>
      </c>
      <c r="M296" s="793" t="s">
        <v>447</v>
      </c>
      <c r="N296" s="793">
        <v>8</v>
      </c>
      <c r="O296" s="793">
        <v>19</v>
      </c>
      <c r="P296" s="793">
        <v>11</v>
      </c>
      <c r="Q296" s="793">
        <v>10</v>
      </c>
      <c r="R296" s="793">
        <v>1</v>
      </c>
      <c r="S296" s="793" t="s">
        <v>447</v>
      </c>
      <c r="T296" s="794">
        <v>8</v>
      </c>
    </row>
    <row r="297" spans="1:20" ht="18" customHeight="1">
      <c r="A297" s="999"/>
      <c r="B297" s="999" t="s">
        <v>717</v>
      </c>
      <c r="C297" s="793">
        <v>41</v>
      </c>
      <c r="D297" s="793">
        <v>41</v>
      </c>
      <c r="E297" s="793">
        <v>36</v>
      </c>
      <c r="F297" s="793">
        <v>5</v>
      </c>
      <c r="G297" s="793" t="s">
        <v>447</v>
      </c>
      <c r="H297" s="793" t="s">
        <v>447</v>
      </c>
      <c r="I297" s="793">
        <v>144</v>
      </c>
      <c r="J297" s="794">
        <v>106</v>
      </c>
      <c r="K297" s="795">
        <v>93</v>
      </c>
      <c r="L297" s="793">
        <v>13</v>
      </c>
      <c r="M297" s="793" t="s">
        <v>447</v>
      </c>
      <c r="N297" s="793">
        <v>38</v>
      </c>
      <c r="O297" s="793">
        <v>82</v>
      </c>
      <c r="P297" s="793">
        <v>44</v>
      </c>
      <c r="Q297" s="793">
        <v>42</v>
      </c>
      <c r="R297" s="793">
        <v>2</v>
      </c>
      <c r="S297" s="793" t="s">
        <v>447</v>
      </c>
      <c r="T297" s="794">
        <v>38</v>
      </c>
    </row>
    <row r="298" spans="1:20" ht="18" customHeight="1">
      <c r="A298" s="999"/>
      <c r="B298" s="999" t="s">
        <v>716</v>
      </c>
      <c r="C298" s="797">
        <v>40</v>
      </c>
      <c r="D298" s="797">
        <v>40</v>
      </c>
      <c r="E298" s="797">
        <v>37</v>
      </c>
      <c r="F298" s="797">
        <v>3</v>
      </c>
      <c r="G298" s="797" t="s">
        <v>447</v>
      </c>
      <c r="H298" s="797" t="s">
        <v>447</v>
      </c>
      <c r="I298" s="797">
        <v>79</v>
      </c>
      <c r="J298" s="800">
        <v>66</v>
      </c>
      <c r="K298" s="997">
        <v>58</v>
      </c>
      <c r="L298" s="797">
        <v>8</v>
      </c>
      <c r="M298" s="797" t="s">
        <v>447</v>
      </c>
      <c r="N298" s="797">
        <v>13</v>
      </c>
      <c r="O298" s="797">
        <v>42</v>
      </c>
      <c r="P298" s="797">
        <v>29</v>
      </c>
      <c r="Q298" s="797">
        <v>28</v>
      </c>
      <c r="R298" s="797">
        <v>1</v>
      </c>
      <c r="S298" s="797" t="s">
        <v>447</v>
      </c>
      <c r="T298" s="800">
        <v>13</v>
      </c>
    </row>
    <row r="299" spans="1:20" ht="18" customHeight="1">
      <c r="A299" s="999"/>
      <c r="B299" s="999" t="s">
        <v>715</v>
      </c>
      <c r="C299" s="793">
        <v>45</v>
      </c>
      <c r="D299" s="797">
        <v>45</v>
      </c>
      <c r="E299" s="797">
        <v>42</v>
      </c>
      <c r="F299" s="797">
        <v>3</v>
      </c>
      <c r="G299" s="797" t="s">
        <v>447</v>
      </c>
      <c r="H299" s="797" t="s">
        <v>447</v>
      </c>
      <c r="I299" s="797">
        <v>62</v>
      </c>
      <c r="J299" s="800">
        <v>47</v>
      </c>
      <c r="K299" s="795">
        <v>35</v>
      </c>
      <c r="L299" s="793">
        <v>12</v>
      </c>
      <c r="M299" s="793">
        <v>2</v>
      </c>
      <c r="N299" s="797">
        <v>13</v>
      </c>
      <c r="O299" s="797">
        <v>42</v>
      </c>
      <c r="P299" s="797">
        <v>29</v>
      </c>
      <c r="Q299" s="797">
        <v>25</v>
      </c>
      <c r="R299" s="797">
        <v>4</v>
      </c>
      <c r="S299" s="797" t="s">
        <v>447</v>
      </c>
      <c r="T299" s="800">
        <v>13</v>
      </c>
    </row>
    <row r="300" spans="1:20" ht="18" customHeight="1">
      <c r="A300" s="1000"/>
      <c r="B300" s="1000" t="s">
        <v>969</v>
      </c>
      <c r="C300" s="799">
        <v>249</v>
      </c>
      <c r="D300" s="793">
        <v>249</v>
      </c>
      <c r="E300" s="793">
        <v>240</v>
      </c>
      <c r="F300" s="793">
        <v>9</v>
      </c>
      <c r="G300" s="793" t="s">
        <v>447</v>
      </c>
      <c r="H300" s="793" t="s">
        <v>447</v>
      </c>
      <c r="I300" s="793">
        <v>67</v>
      </c>
      <c r="J300" s="794">
        <v>48</v>
      </c>
      <c r="K300" s="1029">
        <v>35</v>
      </c>
      <c r="L300" s="799">
        <v>13</v>
      </c>
      <c r="M300" s="799" t="s">
        <v>447</v>
      </c>
      <c r="N300" s="793">
        <v>19</v>
      </c>
      <c r="O300" s="793">
        <v>37</v>
      </c>
      <c r="P300" s="793">
        <v>18</v>
      </c>
      <c r="Q300" s="793">
        <v>17</v>
      </c>
      <c r="R300" s="793">
        <v>1</v>
      </c>
      <c r="S300" s="793" t="s">
        <v>447</v>
      </c>
      <c r="T300" s="794">
        <v>19</v>
      </c>
    </row>
    <row r="301" spans="1:20" ht="18" customHeight="1">
      <c r="A301" s="999"/>
      <c r="B301" s="999" t="s">
        <v>970</v>
      </c>
      <c r="C301" s="793">
        <v>196</v>
      </c>
      <c r="D301" s="793">
        <v>196</v>
      </c>
      <c r="E301" s="793">
        <v>185</v>
      </c>
      <c r="F301" s="793">
        <v>11</v>
      </c>
      <c r="G301" s="793" t="s">
        <v>447</v>
      </c>
      <c r="H301" s="793" t="s">
        <v>447</v>
      </c>
      <c r="I301" s="793">
        <v>71</v>
      </c>
      <c r="J301" s="794">
        <v>49</v>
      </c>
      <c r="K301" s="795">
        <v>36</v>
      </c>
      <c r="L301" s="793">
        <v>13</v>
      </c>
      <c r="M301" s="793">
        <v>1</v>
      </c>
      <c r="N301" s="793">
        <v>21</v>
      </c>
      <c r="O301" s="793">
        <v>36</v>
      </c>
      <c r="P301" s="793">
        <v>15</v>
      </c>
      <c r="Q301" s="793">
        <v>15</v>
      </c>
      <c r="R301" s="793" t="s">
        <v>447</v>
      </c>
      <c r="S301" s="793" t="s">
        <v>447</v>
      </c>
      <c r="T301" s="794">
        <v>21</v>
      </c>
    </row>
    <row r="302" spans="1:20" ht="18" customHeight="1">
      <c r="A302" s="999"/>
      <c r="B302" s="999" t="s">
        <v>971</v>
      </c>
      <c r="C302" s="793">
        <v>52</v>
      </c>
      <c r="D302" s="793">
        <v>52</v>
      </c>
      <c r="E302" s="793">
        <v>46</v>
      </c>
      <c r="F302" s="793">
        <v>6</v>
      </c>
      <c r="G302" s="793" t="s">
        <v>447</v>
      </c>
      <c r="H302" s="793" t="s">
        <v>447</v>
      </c>
      <c r="I302" s="793">
        <v>67</v>
      </c>
      <c r="J302" s="794">
        <v>47</v>
      </c>
      <c r="K302" s="795">
        <v>41</v>
      </c>
      <c r="L302" s="793">
        <v>6</v>
      </c>
      <c r="M302" s="793">
        <v>1</v>
      </c>
      <c r="N302" s="793">
        <v>19</v>
      </c>
      <c r="O302" s="793">
        <v>36</v>
      </c>
      <c r="P302" s="793">
        <v>17</v>
      </c>
      <c r="Q302" s="793">
        <v>16</v>
      </c>
      <c r="R302" s="793">
        <v>1</v>
      </c>
      <c r="S302" s="793" t="s">
        <v>447</v>
      </c>
      <c r="T302" s="794">
        <v>19</v>
      </c>
    </row>
    <row r="303" spans="1:20" ht="18" customHeight="1">
      <c r="A303" s="999"/>
      <c r="B303" s="999" t="s">
        <v>980</v>
      </c>
      <c r="C303" s="793">
        <v>31</v>
      </c>
      <c r="D303" s="793">
        <v>31</v>
      </c>
      <c r="E303" s="793">
        <v>28</v>
      </c>
      <c r="F303" s="793">
        <v>3</v>
      </c>
      <c r="G303" s="793" t="s">
        <v>447</v>
      </c>
      <c r="H303" s="793" t="s">
        <v>447</v>
      </c>
      <c r="I303" s="793">
        <v>20</v>
      </c>
      <c r="J303" s="794">
        <v>19</v>
      </c>
      <c r="K303" s="795">
        <v>12</v>
      </c>
      <c r="L303" s="793">
        <v>7</v>
      </c>
      <c r="M303" s="793" t="s">
        <v>447</v>
      </c>
      <c r="N303" s="793">
        <v>1</v>
      </c>
      <c r="O303" s="793">
        <v>7</v>
      </c>
      <c r="P303" s="793">
        <v>6</v>
      </c>
      <c r="Q303" s="793">
        <v>6</v>
      </c>
      <c r="R303" s="793" t="s">
        <v>447</v>
      </c>
      <c r="S303" s="793" t="s">
        <v>447</v>
      </c>
      <c r="T303" s="794">
        <v>1</v>
      </c>
    </row>
    <row r="304" spans="1:20" ht="18" customHeight="1">
      <c r="A304" s="1003"/>
      <c r="B304" s="1003" t="s">
        <v>973</v>
      </c>
      <c r="C304" s="797">
        <v>110</v>
      </c>
      <c r="D304" s="797">
        <v>110</v>
      </c>
      <c r="E304" s="797">
        <v>102</v>
      </c>
      <c r="F304" s="797">
        <v>8</v>
      </c>
      <c r="G304" s="797" t="s">
        <v>447</v>
      </c>
      <c r="H304" s="797" t="s">
        <v>447</v>
      </c>
      <c r="I304" s="797">
        <v>51</v>
      </c>
      <c r="J304" s="800">
        <v>42</v>
      </c>
      <c r="K304" s="997">
        <v>28</v>
      </c>
      <c r="L304" s="797">
        <v>14</v>
      </c>
      <c r="M304" s="797" t="s">
        <v>447</v>
      </c>
      <c r="N304" s="797">
        <v>9</v>
      </c>
      <c r="O304" s="797">
        <v>21</v>
      </c>
      <c r="P304" s="797">
        <v>12</v>
      </c>
      <c r="Q304" s="797">
        <v>10</v>
      </c>
      <c r="R304" s="797">
        <v>2</v>
      </c>
      <c r="S304" s="797" t="s">
        <v>447</v>
      </c>
      <c r="T304" s="800">
        <v>9</v>
      </c>
    </row>
    <row r="305" spans="1:21" ht="18" customHeight="1">
      <c r="A305" s="999"/>
      <c r="B305" s="999" t="s">
        <v>974</v>
      </c>
      <c r="C305" s="797">
        <v>69</v>
      </c>
      <c r="D305" s="797">
        <v>69</v>
      </c>
      <c r="E305" s="797">
        <v>68</v>
      </c>
      <c r="F305" s="797">
        <v>1</v>
      </c>
      <c r="G305" s="797" t="s">
        <v>447</v>
      </c>
      <c r="H305" s="797" t="s">
        <v>447</v>
      </c>
      <c r="I305" s="797">
        <v>12</v>
      </c>
      <c r="J305" s="800">
        <v>10</v>
      </c>
      <c r="K305" s="997">
        <v>6</v>
      </c>
      <c r="L305" s="797">
        <v>4</v>
      </c>
      <c r="M305" s="797" t="s">
        <v>447</v>
      </c>
      <c r="N305" s="797">
        <v>2</v>
      </c>
      <c r="O305" s="797">
        <v>5</v>
      </c>
      <c r="P305" s="797">
        <v>3</v>
      </c>
      <c r="Q305" s="797">
        <v>3</v>
      </c>
      <c r="R305" s="797" t="s">
        <v>447</v>
      </c>
      <c r="S305" s="797" t="s">
        <v>447</v>
      </c>
      <c r="T305" s="800">
        <v>2</v>
      </c>
    </row>
    <row r="306" spans="1:21" ht="18" customHeight="1">
      <c r="A306" s="999"/>
      <c r="B306" s="999" t="s">
        <v>975</v>
      </c>
      <c r="C306" s="793">
        <v>129</v>
      </c>
      <c r="D306" s="793">
        <v>129</v>
      </c>
      <c r="E306" s="793">
        <v>121</v>
      </c>
      <c r="F306" s="793">
        <v>8</v>
      </c>
      <c r="G306" s="793" t="s">
        <v>447</v>
      </c>
      <c r="H306" s="793" t="s">
        <v>447</v>
      </c>
      <c r="I306" s="793">
        <v>24</v>
      </c>
      <c r="J306" s="794">
        <v>20</v>
      </c>
      <c r="K306" s="795">
        <v>11</v>
      </c>
      <c r="L306" s="793">
        <v>9</v>
      </c>
      <c r="M306" s="793" t="s">
        <v>447</v>
      </c>
      <c r="N306" s="793">
        <v>4</v>
      </c>
      <c r="O306" s="793">
        <v>11</v>
      </c>
      <c r="P306" s="793">
        <v>7</v>
      </c>
      <c r="Q306" s="793">
        <v>7</v>
      </c>
      <c r="R306" s="793" t="s">
        <v>447</v>
      </c>
      <c r="S306" s="793" t="s">
        <v>447</v>
      </c>
      <c r="T306" s="794">
        <v>4</v>
      </c>
    </row>
    <row r="307" spans="1:21" ht="18" customHeight="1">
      <c r="A307" s="999"/>
      <c r="B307" s="999" t="s">
        <v>254</v>
      </c>
      <c r="C307" s="793">
        <v>17</v>
      </c>
      <c r="D307" s="793">
        <v>17</v>
      </c>
      <c r="E307" s="793">
        <v>15</v>
      </c>
      <c r="F307" s="793">
        <v>2</v>
      </c>
      <c r="G307" s="793" t="s">
        <v>447</v>
      </c>
      <c r="H307" s="793" t="s">
        <v>447</v>
      </c>
      <c r="I307" s="793">
        <v>71</v>
      </c>
      <c r="J307" s="794">
        <v>32</v>
      </c>
      <c r="K307" s="795">
        <v>24</v>
      </c>
      <c r="L307" s="793">
        <v>8</v>
      </c>
      <c r="M307" s="793" t="s">
        <v>447</v>
      </c>
      <c r="N307" s="793">
        <v>39</v>
      </c>
      <c r="O307" s="793">
        <v>54</v>
      </c>
      <c r="P307" s="793">
        <v>15</v>
      </c>
      <c r="Q307" s="793">
        <v>13</v>
      </c>
      <c r="R307" s="793">
        <v>2</v>
      </c>
      <c r="S307" s="793" t="s">
        <v>447</v>
      </c>
      <c r="T307" s="794">
        <v>39</v>
      </c>
    </row>
    <row r="308" spans="1:21" ht="18" customHeight="1">
      <c r="A308" s="1003"/>
      <c r="B308" s="1003" t="s">
        <v>767</v>
      </c>
      <c r="C308" s="793">
        <v>44</v>
      </c>
      <c r="D308" s="793">
        <v>44</v>
      </c>
      <c r="E308" s="793">
        <v>40</v>
      </c>
      <c r="F308" s="793">
        <v>4</v>
      </c>
      <c r="G308" s="793" t="s">
        <v>447</v>
      </c>
      <c r="H308" s="793" t="s">
        <v>447</v>
      </c>
      <c r="I308" s="793">
        <v>99</v>
      </c>
      <c r="J308" s="794">
        <v>57</v>
      </c>
      <c r="K308" s="795">
        <v>46</v>
      </c>
      <c r="L308" s="793">
        <v>11</v>
      </c>
      <c r="M308" s="793" t="s">
        <v>447</v>
      </c>
      <c r="N308" s="793">
        <v>42</v>
      </c>
      <c r="O308" s="793">
        <v>60</v>
      </c>
      <c r="P308" s="793">
        <v>18</v>
      </c>
      <c r="Q308" s="793">
        <v>18</v>
      </c>
      <c r="R308" s="793" t="s">
        <v>447</v>
      </c>
      <c r="S308" s="793" t="s">
        <v>447</v>
      </c>
      <c r="T308" s="794">
        <v>42</v>
      </c>
    </row>
    <row r="309" spans="1:21" ht="18" customHeight="1">
      <c r="A309" s="1001"/>
      <c r="B309" s="1001" t="s">
        <v>253</v>
      </c>
      <c r="C309" s="793">
        <v>73</v>
      </c>
      <c r="D309" s="793">
        <v>73</v>
      </c>
      <c r="E309" s="793">
        <v>68</v>
      </c>
      <c r="F309" s="793">
        <v>5</v>
      </c>
      <c r="G309" s="793" t="s">
        <v>447</v>
      </c>
      <c r="H309" s="793" t="s">
        <v>447</v>
      </c>
      <c r="I309" s="793">
        <v>131</v>
      </c>
      <c r="J309" s="794">
        <v>91</v>
      </c>
      <c r="K309" s="795">
        <v>72</v>
      </c>
      <c r="L309" s="793">
        <v>19</v>
      </c>
      <c r="M309" s="793">
        <v>2</v>
      </c>
      <c r="N309" s="793">
        <v>38</v>
      </c>
      <c r="O309" s="793">
        <v>73</v>
      </c>
      <c r="P309" s="793">
        <v>34</v>
      </c>
      <c r="Q309" s="793">
        <v>33</v>
      </c>
      <c r="R309" s="793">
        <v>1</v>
      </c>
      <c r="S309" s="793">
        <v>1</v>
      </c>
      <c r="T309" s="794">
        <v>38</v>
      </c>
    </row>
    <row r="310" spans="1:21" ht="18" customHeight="1">
      <c r="A310" s="999"/>
      <c r="B310" s="999" t="s">
        <v>252</v>
      </c>
      <c r="C310" s="793">
        <v>60</v>
      </c>
      <c r="D310" s="793">
        <v>60</v>
      </c>
      <c r="E310" s="793">
        <v>46</v>
      </c>
      <c r="F310" s="793">
        <v>14</v>
      </c>
      <c r="G310" s="793" t="s">
        <v>447</v>
      </c>
      <c r="H310" s="793" t="s">
        <v>447</v>
      </c>
      <c r="I310" s="793">
        <v>186</v>
      </c>
      <c r="J310" s="794">
        <v>116</v>
      </c>
      <c r="K310" s="795">
        <v>88</v>
      </c>
      <c r="L310" s="793">
        <v>28</v>
      </c>
      <c r="M310" s="793">
        <v>1</v>
      </c>
      <c r="N310" s="793">
        <v>69</v>
      </c>
      <c r="O310" s="793">
        <v>125</v>
      </c>
      <c r="P310" s="793">
        <v>55</v>
      </c>
      <c r="Q310" s="793">
        <v>50</v>
      </c>
      <c r="R310" s="793">
        <v>5</v>
      </c>
      <c r="S310" s="793">
        <v>1</v>
      </c>
      <c r="T310" s="794">
        <v>69</v>
      </c>
    </row>
    <row r="311" spans="1:21" ht="18" customHeight="1">
      <c r="A311" s="230"/>
      <c r="B311" s="230" t="s">
        <v>251</v>
      </c>
      <c r="C311" s="792">
        <v>33</v>
      </c>
      <c r="D311" s="792">
        <v>33</v>
      </c>
      <c r="E311" s="792">
        <v>26</v>
      </c>
      <c r="F311" s="792">
        <v>7</v>
      </c>
      <c r="G311" s="792" t="s">
        <v>447</v>
      </c>
      <c r="H311" s="792" t="s">
        <v>447</v>
      </c>
      <c r="I311" s="792">
        <v>110</v>
      </c>
      <c r="J311" s="805">
        <v>87</v>
      </c>
      <c r="K311" s="1010">
        <v>68</v>
      </c>
      <c r="L311" s="792">
        <v>19</v>
      </c>
      <c r="M311" s="792" t="s">
        <v>447</v>
      </c>
      <c r="N311" s="792">
        <v>23</v>
      </c>
      <c r="O311" s="792">
        <v>60</v>
      </c>
      <c r="P311" s="792">
        <v>37</v>
      </c>
      <c r="Q311" s="792">
        <v>35</v>
      </c>
      <c r="R311" s="792">
        <v>2</v>
      </c>
      <c r="S311" s="792" t="s">
        <v>447</v>
      </c>
      <c r="T311" s="805">
        <v>23</v>
      </c>
    </row>
    <row r="312" spans="1:21" ht="18" customHeight="1">
      <c r="A312" s="999"/>
      <c r="B312" s="999" t="s">
        <v>250</v>
      </c>
      <c r="C312" s="793">
        <v>51</v>
      </c>
      <c r="D312" s="793">
        <v>51</v>
      </c>
      <c r="E312" s="793">
        <v>49</v>
      </c>
      <c r="F312" s="793">
        <v>2</v>
      </c>
      <c r="G312" s="793" t="s">
        <v>447</v>
      </c>
      <c r="H312" s="793" t="s">
        <v>447</v>
      </c>
      <c r="I312" s="793">
        <v>67</v>
      </c>
      <c r="J312" s="794">
        <v>31</v>
      </c>
      <c r="K312" s="795">
        <v>27</v>
      </c>
      <c r="L312" s="793">
        <v>4</v>
      </c>
      <c r="M312" s="793" t="s">
        <v>447</v>
      </c>
      <c r="N312" s="793">
        <v>36</v>
      </c>
      <c r="O312" s="793">
        <v>44</v>
      </c>
      <c r="P312" s="793">
        <v>8</v>
      </c>
      <c r="Q312" s="793">
        <v>7</v>
      </c>
      <c r="R312" s="793">
        <v>1</v>
      </c>
      <c r="S312" s="793" t="s">
        <v>447</v>
      </c>
      <c r="T312" s="794">
        <v>36</v>
      </c>
    </row>
    <row r="313" spans="1:21" ht="18" customHeight="1">
      <c r="A313" s="999"/>
      <c r="B313" s="999" t="s">
        <v>249</v>
      </c>
      <c r="C313" s="793">
        <v>27</v>
      </c>
      <c r="D313" s="793">
        <v>27</v>
      </c>
      <c r="E313" s="793">
        <v>25</v>
      </c>
      <c r="F313" s="793">
        <v>2</v>
      </c>
      <c r="G313" s="793" t="s">
        <v>447</v>
      </c>
      <c r="H313" s="793" t="s">
        <v>447</v>
      </c>
      <c r="I313" s="793">
        <v>49</v>
      </c>
      <c r="J313" s="794">
        <v>31</v>
      </c>
      <c r="K313" s="795">
        <v>28</v>
      </c>
      <c r="L313" s="793">
        <v>3</v>
      </c>
      <c r="M313" s="793">
        <v>1</v>
      </c>
      <c r="N313" s="793">
        <v>17</v>
      </c>
      <c r="O313" s="793">
        <v>30</v>
      </c>
      <c r="P313" s="793">
        <v>13</v>
      </c>
      <c r="Q313" s="793">
        <v>13</v>
      </c>
      <c r="R313" s="793" t="s">
        <v>447</v>
      </c>
      <c r="S313" s="793" t="s">
        <v>447</v>
      </c>
      <c r="T313" s="794">
        <v>17</v>
      </c>
    </row>
    <row r="314" spans="1:21" ht="18" customHeight="1">
      <c r="A314" s="999"/>
      <c r="B314" s="999" t="s">
        <v>248</v>
      </c>
      <c r="C314" s="793">
        <v>158</v>
      </c>
      <c r="D314" s="793">
        <v>157</v>
      </c>
      <c r="E314" s="793">
        <v>145</v>
      </c>
      <c r="F314" s="793">
        <v>12</v>
      </c>
      <c r="G314" s="793">
        <v>1</v>
      </c>
      <c r="H314" s="793" t="s">
        <v>447</v>
      </c>
      <c r="I314" s="793">
        <v>232</v>
      </c>
      <c r="J314" s="794">
        <v>153</v>
      </c>
      <c r="K314" s="795">
        <v>132</v>
      </c>
      <c r="L314" s="793">
        <v>21</v>
      </c>
      <c r="M314" s="793">
        <v>1</v>
      </c>
      <c r="N314" s="793">
        <v>78</v>
      </c>
      <c r="O314" s="793">
        <v>134</v>
      </c>
      <c r="P314" s="793">
        <v>55</v>
      </c>
      <c r="Q314" s="793">
        <v>52</v>
      </c>
      <c r="R314" s="793">
        <v>3</v>
      </c>
      <c r="S314" s="793">
        <v>1</v>
      </c>
      <c r="T314" s="794">
        <v>78</v>
      </c>
    </row>
    <row r="315" spans="1:21" ht="18" customHeight="1" thickBot="1">
      <c r="A315" s="1005"/>
      <c r="B315" s="1005" t="s">
        <v>247</v>
      </c>
      <c r="C315" s="801">
        <v>60</v>
      </c>
      <c r="D315" s="801">
        <v>60</v>
      </c>
      <c r="E315" s="801">
        <v>55</v>
      </c>
      <c r="F315" s="801">
        <v>5</v>
      </c>
      <c r="G315" s="801" t="s">
        <v>447</v>
      </c>
      <c r="H315" s="801" t="s">
        <v>447</v>
      </c>
      <c r="I315" s="801">
        <v>36</v>
      </c>
      <c r="J315" s="802">
        <v>29</v>
      </c>
      <c r="K315" s="998">
        <v>23</v>
      </c>
      <c r="L315" s="801">
        <v>6</v>
      </c>
      <c r="M315" s="801">
        <v>1</v>
      </c>
      <c r="N315" s="801">
        <v>6</v>
      </c>
      <c r="O315" s="801">
        <v>13</v>
      </c>
      <c r="P315" s="801">
        <v>7</v>
      </c>
      <c r="Q315" s="801">
        <v>7</v>
      </c>
      <c r="R315" s="801" t="s">
        <v>447</v>
      </c>
      <c r="S315" s="801" t="s">
        <v>447</v>
      </c>
      <c r="T315" s="802">
        <v>6</v>
      </c>
    </row>
    <row r="316" spans="1:21" s="186" customFormat="1">
      <c r="A316" s="196"/>
      <c r="B316" s="166"/>
      <c r="T316" s="160"/>
    </row>
    <row r="317" spans="1:21" s="186" customFormat="1">
      <c r="A317" s="196"/>
      <c r="B317" s="166"/>
      <c r="T317" s="160"/>
    </row>
    <row r="318" spans="1:21" s="186" customFormat="1">
      <c r="A318" s="196"/>
      <c r="B318" s="1833"/>
      <c r="C318" s="1833"/>
      <c r="D318" s="1833"/>
      <c r="E318" s="1833"/>
      <c r="T318" s="160"/>
    </row>
    <row r="319" spans="1:21">
      <c r="B319" s="190"/>
      <c r="C319" s="138"/>
      <c r="D319" s="138"/>
      <c r="E319" s="138"/>
      <c r="F319" s="138"/>
      <c r="G319" s="138"/>
      <c r="H319" s="138"/>
      <c r="I319" s="138"/>
      <c r="J319" s="138"/>
      <c r="K319" s="138"/>
      <c r="L319" s="138"/>
      <c r="M319" s="138"/>
      <c r="N319" s="138"/>
      <c r="O319" s="138"/>
      <c r="P319" s="138"/>
      <c r="Q319" s="138"/>
      <c r="R319" s="138"/>
      <c r="S319" s="138"/>
      <c r="T319" s="138"/>
    </row>
    <row r="320" spans="1:21" ht="22.5" customHeight="1">
      <c r="A320" s="1832" t="s">
        <v>2189</v>
      </c>
      <c r="B320" s="1832"/>
      <c r="C320" s="1832"/>
      <c r="D320" s="1832"/>
      <c r="E320" s="1832"/>
      <c r="F320" s="1832"/>
      <c r="G320" s="1832"/>
      <c r="H320" s="1832"/>
      <c r="I320" s="1832"/>
      <c r="J320" s="1832"/>
      <c r="K320" s="1847" t="s">
        <v>2190</v>
      </c>
      <c r="L320" s="1847"/>
      <c r="M320" s="1847"/>
      <c r="N320" s="1847"/>
      <c r="O320" s="1847"/>
      <c r="P320" s="1847"/>
      <c r="Q320" s="1847"/>
      <c r="R320" s="1847"/>
      <c r="S320" s="1847"/>
      <c r="T320" s="1847"/>
      <c r="U320" s="1"/>
    </row>
    <row r="321" spans="1:20" ht="14.25" thickBot="1">
      <c r="B321" s="190"/>
      <c r="C321" s="138"/>
      <c r="D321" s="138"/>
      <c r="E321" s="138"/>
      <c r="F321" s="138"/>
      <c r="G321" s="138"/>
      <c r="H321" s="139"/>
      <c r="I321" s="138"/>
      <c r="J321" s="138"/>
      <c r="K321" s="138"/>
      <c r="L321" s="138"/>
      <c r="M321" s="138"/>
      <c r="N321" s="139"/>
      <c r="O321" s="138"/>
      <c r="P321" s="138"/>
      <c r="Q321" s="138"/>
      <c r="R321" s="138"/>
      <c r="S321" s="138"/>
      <c r="T321" s="138"/>
    </row>
    <row r="322" spans="1:20" ht="15.75" customHeight="1">
      <c r="A322" s="1765"/>
      <c r="B322" s="1765" t="s">
        <v>454</v>
      </c>
      <c r="C322" s="1730" t="s">
        <v>690</v>
      </c>
      <c r="D322" s="1676"/>
      <c r="E322" s="1676"/>
      <c r="F322" s="1676"/>
      <c r="G322" s="1676"/>
      <c r="H322" s="1676"/>
      <c r="I322" s="786"/>
      <c r="J322" s="717"/>
      <c r="K322" s="787" t="s">
        <v>689</v>
      </c>
      <c r="L322" s="717"/>
      <c r="M322" s="717"/>
      <c r="N322" s="788"/>
      <c r="O322" s="1730" t="s">
        <v>1269</v>
      </c>
      <c r="P322" s="1676"/>
      <c r="Q322" s="1676"/>
      <c r="R322" s="1676"/>
      <c r="S322" s="1676"/>
      <c r="T322" s="1676"/>
    </row>
    <row r="323" spans="1:20" ht="15.75" customHeight="1">
      <c r="A323" s="1831"/>
      <c r="B323" s="1831"/>
      <c r="C323" s="1840" t="s">
        <v>1712</v>
      </c>
      <c r="D323" s="1779" t="s">
        <v>687</v>
      </c>
      <c r="E323" s="1836"/>
      <c r="F323" s="1837"/>
      <c r="G323" s="1775" t="s">
        <v>1270</v>
      </c>
      <c r="H323" s="1839" t="s">
        <v>1271</v>
      </c>
      <c r="I323" s="1840" t="s">
        <v>1712</v>
      </c>
      <c r="J323" s="789"/>
      <c r="K323" s="790" t="s">
        <v>687</v>
      </c>
      <c r="L323" s="791"/>
      <c r="M323" s="1831" t="s">
        <v>1270</v>
      </c>
      <c r="N323" s="1839" t="s">
        <v>1271</v>
      </c>
      <c r="O323" s="1775" t="s">
        <v>1272</v>
      </c>
      <c r="P323" s="1779" t="s">
        <v>687</v>
      </c>
      <c r="Q323" s="1836"/>
      <c r="R323" s="1837"/>
      <c r="S323" s="1831" t="s">
        <v>1270</v>
      </c>
      <c r="T323" s="1839" t="s">
        <v>1271</v>
      </c>
    </row>
    <row r="324" spans="1:20" ht="15.75" customHeight="1">
      <c r="A324" s="1831"/>
      <c r="B324" s="1831"/>
      <c r="C324" s="1841"/>
      <c r="D324" s="1834" t="s">
        <v>643</v>
      </c>
      <c r="E324" s="1839" t="s">
        <v>1273</v>
      </c>
      <c r="F324" s="1775" t="s">
        <v>1274</v>
      </c>
      <c r="G324" s="1838"/>
      <c r="H324" s="1846"/>
      <c r="I324" s="1841"/>
      <c r="J324" s="1844" t="s">
        <v>643</v>
      </c>
      <c r="K324" s="1848" t="s">
        <v>1273</v>
      </c>
      <c r="L324" s="1775" t="s">
        <v>1274</v>
      </c>
      <c r="M324" s="1831"/>
      <c r="N324" s="1846"/>
      <c r="O324" s="1838"/>
      <c r="P324" s="1834" t="s">
        <v>686</v>
      </c>
      <c r="Q324" s="1839" t="s">
        <v>1273</v>
      </c>
      <c r="R324" s="1775" t="s">
        <v>1274</v>
      </c>
      <c r="S324" s="1831"/>
      <c r="T324" s="1846"/>
    </row>
    <row r="325" spans="1:20" ht="15.75" customHeight="1">
      <c r="A325" s="1766"/>
      <c r="B325" s="1766"/>
      <c r="C325" s="1842"/>
      <c r="D325" s="1835"/>
      <c r="E325" s="1769"/>
      <c r="F325" s="1776"/>
      <c r="G325" s="1776"/>
      <c r="H325" s="1817"/>
      <c r="I325" s="1842"/>
      <c r="J325" s="1845"/>
      <c r="K325" s="1726"/>
      <c r="L325" s="1776"/>
      <c r="M325" s="1766"/>
      <c r="N325" s="1817"/>
      <c r="O325" s="1776"/>
      <c r="P325" s="1835"/>
      <c r="Q325" s="1769"/>
      <c r="R325" s="1776"/>
      <c r="S325" s="1766"/>
      <c r="T325" s="1817"/>
    </row>
    <row r="326" spans="1:20" ht="18" customHeight="1">
      <c r="A326" s="999"/>
      <c r="B326" s="999" t="s">
        <v>246</v>
      </c>
      <c r="C326" s="793">
        <v>69</v>
      </c>
      <c r="D326" s="793">
        <v>48</v>
      </c>
      <c r="E326" s="793">
        <v>38</v>
      </c>
      <c r="F326" s="793">
        <v>10</v>
      </c>
      <c r="G326" s="793">
        <v>1</v>
      </c>
      <c r="H326" s="793">
        <v>20</v>
      </c>
      <c r="I326" s="793">
        <v>179</v>
      </c>
      <c r="J326" s="794">
        <v>155</v>
      </c>
      <c r="K326" s="795">
        <v>110</v>
      </c>
      <c r="L326" s="793">
        <v>45</v>
      </c>
      <c r="M326" s="793">
        <v>4</v>
      </c>
      <c r="N326" s="793">
        <v>20</v>
      </c>
      <c r="O326" s="793">
        <v>7</v>
      </c>
      <c r="P326" s="793">
        <v>7</v>
      </c>
      <c r="Q326" s="793">
        <v>6</v>
      </c>
      <c r="R326" s="793">
        <v>1</v>
      </c>
      <c r="S326" s="793" t="s">
        <v>447</v>
      </c>
      <c r="T326" s="794" t="s">
        <v>447</v>
      </c>
    </row>
    <row r="327" spans="1:20" ht="18" customHeight="1">
      <c r="A327" s="230"/>
      <c r="B327" s="230" t="s">
        <v>245</v>
      </c>
      <c r="C327" s="793">
        <v>116</v>
      </c>
      <c r="D327" s="793">
        <v>63</v>
      </c>
      <c r="E327" s="793">
        <v>55</v>
      </c>
      <c r="F327" s="793">
        <v>8</v>
      </c>
      <c r="G327" s="793" t="s">
        <v>447</v>
      </c>
      <c r="H327" s="793">
        <v>52</v>
      </c>
      <c r="I327" s="793">
        <v>238</v>
      </c>
      <c r="J327" s="794">
        <v>183</v>
      </c>
      <c r="K327" s="795">
        <v>155</v>
      </c>
      <c r="L327" s="793">
        <v>28</v>
      </c>
      <c r="M327" s="793" t="s">
        <v>447</v>
      </c>
      <c r="N327" s="793">
        <v>52</v>
      </c>
      <c r="O327" s="793">
        <v>9</v>
      </c>
      <c r="P327" s="793">
        <v>9</v>
      </c>
      <c r="Q327" s="793">
        <v>7</v>
      </c>
      <c r="R327" s="793">
        <v>2</v>
      </c>
      <c r="S327" s="793" t="s">
        <v>447</v>
      </c>
      <c r="T327" s="794" t="s">
        <v>447</v>
      </c>
    </row>
    <row r="328" spans="1:20" ht="18" customHeight="1">
      <c r="A328" s="1001"/>
      <c r="B328" s="1001" t="s">
        <v>244</v>
      </c>
      <c r="C328" s="793">
        <v>143</v>
      </c>
      <c r="D328" s="793">
        <v>77</v>
      </c>
      <c r="E328" s="793">
        <v>64</v>
      </c>
      <c r="F328" s="793">
        <v>13</v>
      </c>
      <c r="G328" s="793" t="s">
        <v>447</v>
      </c>
      <c r="H328" s="793">
        <v>66</v>
      </c>
      <c r="I328" s="793">
        <v>277</v>
      </c>
      <c r="J328" s="794">
        <v>211</v>
      </c>
      <c r="K328" s="795">
        <v>155</v>
      </c>
      <c r="L328" s="793">
        <v>56</v>
      </c>
      <c r="M328" s="793" t="s">
        <v>447</v>
      </c>
      <c r="N328" s="793">
        <v>66</v>
      </c>
      <c r="O328" s="793">
        <v>9</v>
      </c>
      <c r="P328" s="793">
        <v>9</v>
      </c>
      <c r="Q328" s="793">
        <v>6</v>
      </c>
      <c r="R328" s="793">
        <v>3</v>
      </c>
      <c r="S328" s="793" t="s">
        <v>447</v>
      </c>
      <c r="T328" s="794" t="s">
        <v>447</v>
      </c>
    </row>
    <row r="329" spans="1:20" ht="18" customHeight="1">
      <c r="A329" s="1001"/>
      <c r="B329" s="1001" t="s">
        <v>243</v>
      </c>
      <c r="C329" s="793">
        <v>72</v>
      </c>
      <c r="D329" s="793">
        <v>19</v>
      </c>
      <c r="E329" s="793">
        <v>19</v>
      </c>
      <c r="F329" s="793" t="s">
        <v>447</v>
      </c>
      <c r="G329" s="793">
        <v>1</v>
      </c>
      <c r="H329" s="793">
        <v>52</v>
      </c>
      <c r="I329" s="793">
        <v>99</v>
      </c>
      <c r="J329" s="794">
        <v>45</v>
      </c>
      <c r="K329" s="795">
        <v>45</v>
      </c>
      <c r="L329" s="793" t="s">
        <v>447</v>
      </c>
      <c r="M329" s="793">
        <v>2</v>
      </c>
      <c r="N329" s="793">
        <v>52</v>
      </c>
      <c r="O329" s="793">
        <v>3</v>
      </c>
      <c r="P329" s="793">
        <v>3</v>
      </c>
      <c r="Q329" s="793">
        <v>3</v>
      </c>
      <c r="R329" s="793" t="s">
        <v>447</v>
      </c>
      <c r="S329" s="793" t="s">
        <v>447</v>
      </c>
      <c r="T329" s="794" t="s">
        <v>447</v>
      </c>
    </row>
    <row r="330" spans="1:20" ht="18" customHeight="1">
      <c r="A330" s="1001"/>
      <c r="B330" s="1001" t="s">
        <v>766</v>
      </c>
      <c r="C330" s="793">
        <v>143</v>
      </c>
      <c r="D330" s="793">
        <v>44</v>
      </c>
      <c r="E330" s="793">
        <v>33</v>
      </c>
      <c r="F330" s="793">
        <v>11</v>
      </c>
      <c r="G330" s="793">
        <v>1</v>
      </c>
      <c r="H330" s="793">
        <v>98</v>
      </c>
      <c r="I330" s="793">
        <v>224</v>
      </c>
      <c r="J330" s="794">
        <v>121</v>
      </c>
      <c r="K330" s="795">
        <v>82</v>
      </c>
      <c r="L330" s="793">
        <v>39</v>
      </c>
      <c r="M330" s="793">
        <v>5</v>
      </c>
      <c r="N330" s="793">
        <v>98</v>
      </c>
      <c r="O330" s="793">
        <v>1</v>
      </c>
      <c r="P330" s="793">
        <v>1</v>
      </c>
      <c r="Q330" s="793" t="s">
        <v>447</v>
      </c>
      <c r="R330" s="793">
        <v>1</v>
      </c>
      <c r="S330" s="793" t="s">
        <v>447</v>
      </c>
      <c r="T330" s="794" t="s">
        <v>447</v>
      </c>
    </row>
    <row r="331" spans="1:20" ht="18" customHeight="1">
      <c r="A331" s="999"/>
      <c r="B331" s="999" t="s">
        <v>242</v>
      </c>
      <c r="C331" s="793">
        <v>179</v>
      </c>
      <c r="D331" s="793">
        <v>133</v>
      </c>
      <c r="E331" s="793">
        <v>121</v>
      </c>
      <c r="F331" s="793">
        <v>12</v>
      </c>
      <c r="G331" s="793">
        <v>1</v>
      </c>
      <c r="H331" s="793">
        <v>45</v>
      </c>
      <c r="I331" s="793">
        <v>437</v>
      </c>
      <c r="J331" s="794">
        <v>390</v>
      </c>
      <c r="K331" s="795">
        <v>330</v>
      </c>
      <c r="L331" s="793">
        <v>60</v>
      </c>
      <c r="M331" s="793">
        <v>2</v>
      </c>
      <c r="N331" s="793">
        <v>45</v>
      </c>
      <c r="O331" s="793">
        <v>18</v>
      </c>
      <c r="P331" s="793">
        <v>18</v>
      </c>
      <c r="Q331" s="793">
        <v>17</v>
      </c>
      <c r="R331" s="793">
        <v>1</v>
      </c>
      <c r="S331" s="793" t="s">
        <v>447</v>
      </c>
      <c r="T331" s="794" t="s">
        <v>447</v>
      </c>
    </row>
    <row r="332" spans="1:20" ht="18" customHeight="1">
      <c r="A332" s="999"/>
      <c r="B332" s="999" t="s">
        <v>241</v>
      </c>
      <c r="C332" s="793">
        <v>257</v>
      </c>
      <c r="D332" s="793">
        <v>184</v>
      </c>
      <c r="E332" s="793">
        <v>165</v>
      </c>
      <c r="F332" s="793">
        <v>19</v>
      </c>
      <c r="G332" s="793">
        <v>1</v>
      </c>
      <c r="H332" s="793">
        <v>71</v>
      </c>
      <c r="I332" s="793">
        <v>604</v>
      </c>
      <c r="J332" s="794">
        <v>527</v>
      </c>
      <c r="K332" s="795">
        <v>458</v>
      </c>
      <c r="L332" s="793">
        <v>69</v>
      </c>
      <c r="M332" s="793">
        <v>2</v>
      </c>
      <c r="N332" s="793">
        <v>71</v>
      </c>
      <c r="O332" s="793">
        <v>21</v>
      </c>
      <c r="P332" s="793">
        <v>21</v>
      </c>
      <c r="Q332" s="793">
        <v>18</v>
      </c>
      <c r="R332" s="793">
        <v>3</v>
      </c>
      <c r="S332" s="793" t="s">
        <v>447</v>
      </c>
      <c r="T332" s="794" t="s">
        <v>447</v>
      </c>
    </row>
    <row r="333" spans="1:20" ht="18" customHeight="1">
      <c r="A333" s="230"/>
      <c r="B333" s="230" t="s">
        <v>240</v>
      </c>
      <c r="C333" s="793">
        <v>283</v>
      </c>
      <c r="D333" s="793">
        <v>221</v>
      </c>
      <c r="E333" s="793">
        <v>201</v>
      </c>
      <c r="F333" s="793">
        <v>20</v>
      </c>
      <c r="G333" s="793">
        <v>1</v>
      </c>
      <c r="H333" s="793">
        <v>55</v>
      </c>
      <c r="I333" s="793">
        <v>752</v>
      </c>
      <c r="J333" s="794">
        <v>676</v>
      </c>
      <c r="K333" s="795">
        <v>584</v>
      </c>
      <c r="L333" s="793">
        <v>92</v>
      </c>
      <c r="M333" s="793">
        <v>2</v>
      </c>
      <c r="N333" s="793">
        <v>55</v>
      </c>
      <c r="O333" s="793">
        <v>37</v>
      </c>
      <c r="P333" s="793">
        <v>37</v>
      </c>
      <c r="Q333" s="793">
        <v>34</v>
      </c>
      <c r="R333" s="793">
        <v>3</v>
      </c>
      <c r="S333" s="793" t="s">
        <v>447</v>
      </c>
      <c r="T333" s="794" t="s">
        <v>447</v>
      </c>
    </row>
    <row r="334" spans="1:20" ht="18" customHeight="1">
      <c r="A334" s="999"/>
      <c r="B334" s="999" t="s">
        <v>239</v>
      </c>
      <c r="C334" s="793">
        <v>184</v>
      </c>
      <c r="D334" s="793">
        <v>115</v>
      </c>
      <c r="E334" s="793">
        <v>108</v>
      </c>
      <c r="F334" s="793">
        <v>7</v>
      </c>
      <c r="G334" s="793">
        <v>1</v>
      </c>
      <c r="H334" s="793">
        <v>66</v>
      </c>
      <c r="I334" s="793">
        <v>421</v>
      </c>
      <c r="J334" s="794">
        <v>346</v>
      </c>
      <c r="K334" s="795">
        <v>325</v>
      </c>
      <c r="L334" s="793">
        <v>21</v>
      </c>
      <c r="M334" s="793">
        <v>2</v>
      </c>
      <c r="N334" s="793">
        <v>66</v>
      </c>
      <c r="O334" s="793">
        <v>10</v>
      </c>
      <c r="P334" s="793">
        <v>10</v>
      </c>
      <c r="Q334" s="793">
        <v>10</v>
      </c>
      <c r="R334" s="793" t="s">
        <v>447</v>
      </c>
      <c r="S334" s="793" t="s">
        <v>447</v>
      </c>
      <c r="T334" s="794" t="s">
        <v>447</v>
      </c>
    </row>
    <row r="335" spans="1:20" ht="18" customHeight="1">
      <c r="A335" s="230"/>
      <c r="B335" s="230" t="s">
        <v>238</v>
      </c>
      <c r="C335" s="793">
        <v>153</v>
      </c>
      <c r="D335" s="793">
        <v>45</v>
      </c>
      <c r="E335" s="793">
        <v>38</v>
      </c>
      <c r="F335" s="793">
        <v>7</v>
      </c>
      <c r="G335" s="793" t="s">
        <v>447</v>
      </c>
      <c r="H335" s="793">
        <v>107</v>
      </c>
      <c r="I335" s="793">
        <v>235</v>
      </c>
      <c r="J335" s="794">
        <v>126</v>
      </c>
      <c r="K335" s="795">
        <v>94</v>
      </c>
      <c r="L335" s="793">
        <v>32</v>
      </c>
      <c r="M335" s="793" t="s">
        <v>447</v>
      </c>
      <c r="N335" s="793">
        <v>107</v>
      </c>
      <c r="O335" s="793">
        <v>4</v>
      </c>
      <c r="P335" s="793">
        <v>4</v>
      </c>
      <c r="Q335" s="793">
        <v>3</v>
      </c>
      <c r="R335" s="793">
        <v>1</v>
      </c>
      <c r="S335" s="793" t="s">
        <v>447</v>
      </c>
      <c r="T335" s="794" t="s">
        <v>447</v>
      </c>
    </row>
    <row r="336" spans="1:20" ht="18" customHeight="1">
      <c r="A336" s="999"/>
      <c r="B336" s="999" t="s">
        <v>237</v>
      </c>
      <c r="C336" s="793">
        <v>289</v>
      </c>
      <c r="D336" s="793">
        <v>147</v>
      </c>
      <c r="E336" s="793">
        <v>121</v>
      </c>
      <c r="F336" s="793">
        <v>26</v>
      </c>
      <c r="G336" s="793">
        <v>7</v>
      </c>
      <c r="H336" s="793">
        <v>133</v>
      </c>
      <c r="I336" s="793">
        <v>567</v>
      </c>
      <c r="J336" s="794">
        <v>414</v>
      </c>
      <c r="K336" s="795">
        <v>324</v>
      </c>
      <c r="L336" s="793">
        <v>90</v>
      </c>
      <c r="M336" s="793">
        <v>15</v>
      </c>
      <c r="N336" s="793">
        <v>133</v>
      </c>
      <c r="O336" s="793">
        <v>12</v>
      </c>
      <c r="P336" s="793">
        <v>12</v>
      </c>
      <c r="Q336" s="793">
        <v>11</v>
      </c>
      <c r="R336" s="793">
        <v>1</v>
      </c>
      <c r="S336" s="793" t="s">
        <v>447</v>
      </c>
      <c r="T336" s="794" t="s">
        <v>447</v>
      </c>
    </row>
    <row r="337" spans="1:20" ht="18" customHeight="1">
      <c r="A337" s="999"/>
      <c r="B337" s="999" t="s">
        <v>236</v>
      </c>
      <c r="C337" s="796">
        <v>173</v>
      </c>
      <c r="D337" s="793">
        <v>36</v>
      </c>
      <c r="E337" s="793">
        <v>32</v>
      </c>
      <c r="F337" s="793">
        <v>4</v>
      </c>
      <c r="G337" s="793" t="s">
        <v>447</v>
      </c>
      <c r="H337" s="793">
        <v>137</v>
      </c>
      <c r="I337" s="793">
        <v>215</v>
      </c>
      <c r="J337" s="794">
        <v>78</v>
      </c>
      <c r="K337" s="795">
        <v>70</v>
      </c>
      <c r="L337" s="793">
        <v>8</v>
      </c>
      <c r="M337" s="793" t="s">
        <v>447</v>
      </c>
      <c r="N337" s="793">
        <v>137</v>
      </c>
      <c r="O337" s="793" t="s">
        <v>447</v>
      </c>
      <c r="P337" s="793" t="s">
        <v>447</v>
      </c>
      <c r="Q337" s="793" t="s">
        <v>447</v>
      </c>
      <c r="R337" s="793" t="s">
        <v>447</v>
      </c>
      <c r="S337" s="793" t="s">
        <v>447</v>
      </c>
      <c r="T337" s="794" t="s">
        <v>447</v>
      </c>
    </row>
    <row r="338" spans="1:20" ht="18" customHeight="1">
      <c r="A338" s="999"/>
      <c r="B338" s="999" t="s">
        <v>235</v>
      </c>
      <c r="C338" s="793">
        <v>86</v>
      </c>
      <c r="D338" s="793">
        <v>47</v>
      </c>
      <c r="E338" s="793">
        <v>40</v>
      </c>
      <c r="F338" s="793">
        <v>7</v>
      </c>
      <c r="G338" s="793">
        <v>1</v>
      </c>
      <c r="H338" s="793">
        <v>36</v>
      </c>
      <c r="I338" s="793">
        <v>171</v>
      </c>
      <c r="J338" s="794">
        <v>125</v>
      </c>
      <c r="K338" s="795">
        <v>97</v>
      </c>
      <c r="L338" s="793">
        <v>28</v>
      </c>
      <c r="M338" s="793">
        <v>2</v>
      </c>
      <c r="N338" s="793">
        <v>36</v>
      </c>
      <c r="O338" s="793">
        <v>2</v>
      </c>
      <c r="P338" s="793">
        <v>2</v>
      </c>
      <c r="Q338" s="793">
        <v>1</v>
      </c>
      <c r="R338" s="793">
        <v>1</v>
      </c>
      <c r="S338" s="793" t="s">
        <v>447</v>
      </c>
      <c r="T338" s="794" t="s">
        <v>447</v>
      </c>
    </row>
    <row r="339" spans="1:20" ht="18" customHeight="1">
      <c r="A339" s="230"/>
      <c r="B339" s="230" t="s">
        <v>234</v>
      </c>
      <c r="C339" s="799">
        <v>219</v>
      </c>
      <c r="D339" s="793">
        <v>55</v>
      </c>
      <c r="E339" s="793">
        <v>51</v>
      </c>
      <c r="F339" s="793">
        <v>4</v>
      </c>
      <c r="G339" s="793" t="s">
        <v>447</v>
      </c>
      <c r="H339" s="793">
        <v>163</v>
      </c>
      <c r="I339" s="793">
        <v>300</v>
      </c>
      <c r="J339" s="794">
        <v>135</v>
      </c>
      <c r="K339" s="795">
        <v>125</v>
      </c>
      <c r="L339" s="793">
        <v>10</v>
      </c>
      <c r="M339" s="793" t="s">
        <v>447</v>
      </c>
      <c r="N339" s="793">
        <v>163</v>
      </c>
      <c r="O339" s="793">
        <v>2</v>
      </c>
      <c r="P339" s="793">
        <v>2</v>
      </c>
      <c r="Q339" s="793">
        <v>2</v>
      </c>
      <c r="R339" s="793" t="s">
        <v>447</v>
      </c>
      <c r="S339" s="793" t="s">
        <v>447</v>
      </c>
      <c r="T339" s="794" t="s">
        <v>447</v>
      </c>
    </row>
    <row r="340" spans="1:20" ht="18" customHeight="1">
      <c r="A340" s="1001"/>
      <c r="B340" s="1001" t="s">
        <v>233</v>
      </c>
      <c r="C340" s="793">
        <v>265</v>
      </c>
      <c r="D340" s="793">
        <v>189</v>
      </c>
      <c r="E340" s="793">
        <v>167</v>
      </c>
      <c r="F340" s="793">
        <v>22</v>
      </c>
      <c r="G340" s="793">
        <v>2</v>
      </c>
      <c r="H340" s="793">
        <v>73</v>
      </c>
      <c r="I340" s="793">
        <v>628</v>
      </c>
      <c r="J340" s="794">
        <v>548</v>
      </c>
      <c r="K340" s="795">
        <v>466</v>
      </c>
      <c r="L340" s="793">
        <v>82</v>
      </c>
      <c r="M340" s="793">
        <v>5</v>
      </c>
      <c r="N340" s="793">
        <v>73</v>
      </c>
      <c r="O340" s="793">
        <v>25</v>
      </c>
      <c r="P340" s="793">
        <v>25</v>
      </c>
      <c r="Q340" s="793">
        <v>23</v>
      </c>
      <c r="R340" s="793">
        <v>2</v>
      </c>
      <c r="S340" s="793" t="s">
        <v>447</v>
      </c>
      <c r="T340" s="794" t="s">
        <v>447</v>
      </c>
    </row>
    <row r="341" spans="1:20" ht="18" customHeight="1">
      <c r="A341" s="999"/>
      <c r="B341" s="999" t="s">
        <v>232</v>
      </c>
      <c r="C341" s="793">
        <v>335</v>
      </c>
      <c r="D341" s="793">
        <v>195</v>
      </c>
      <c r="E341" s="793">
        <v>166</v>
      </c>
      <c r="F341" s="793">
        <v>29</v>
      </c>
      <c r="G341" s="793">
        <v>2</v>
      </c>
      <c r="H341" s="793">
        <v>136</v>
      </c>
      <c r="I341" s="793">
        <v>731</v>
      </c>
      <c r="J341" s="794">
        <v>583</v>
      </c>
      <c r="K341" s="795">
        <v>456</v>
      </c>
      <c r="L341" s="793">
        <v>127</v>
      </c>
      <c r="M341" s="793">
        <v>5</v>
      </c>
      <c r="N341" s="793">
        <v>136</v>
      </c>
      <c r="O341" s="793">
        <v>27</v>
      </c>
      <c r="P341" s="793">
        <v>27</v>
      </c>
      <c r="Q341" s="793">
        <v>23</v>
      </c>
      <c r="R341" s="793">
        <v>4</v>
      </c>
      <c r="S341" s="793" t="s">
        <v>447</v>
      </c>
      <c r="T341" s="794" t="s">
        <v>447</v>
      </c>
    </row>
    <row r="342" spans="1:20" ht="18" customHeight="1">
      <c r="A342" s="999"/>
      <c r="B342" s="999" t="s">
        <v>231</v>
      </c>
      <c r="C342" s="799">
        <v>210</v>
      </c>
      <c r="D342" s="793">
        <v>94</v>
      </c>
      <c r="E342" s="793">
        <v>90</v>
      </c>
      <c r="F342" s="793">
        <v>4</v>
      </c>
      <c r="G342" s="793">
        <v>1</v>
      </c>
      <c r="H342" s="793">
        <v>115</v>
      </c>
      <c r="I342" s="793">
        <v>390</v>
      </c>
      <c r="J342" s="794">
        <v>273</v>
      </c>
      <c r="K342" s="795">
        <v>256</v>
      </c>
      <c r="L342" s="793">
        <v>17</v>
      </c>
      <c r="M342" s="793">
        <v>2</v>
      </c>
      <c r="N342" s="793">
        <v>115</v>
      </c>
      <c r="O342" s="793">
        <v>18</v>
      </c>
      <c r="P342" s="793">
        <v>18</v>
      </c>
      <c r="Q342" s="793">
        <v>17</v>
      </c>
      <c r="R342" s="793">
        <v>1</v>
      </c>
      <c r="S342" s="793" t="s">
        <v>447</v>
      </c>
      <c r="T342" s="794" t="s">
        <v>447</v>
      </c>
    </row>
    <row r="343" spans="1:20" ht="18" customHeight="1">
      <c r="A343" s="999"/>
      <c r="B343" s="999" t="s">
        <v>230</v>
      </c>
      <c r="C343" s="793">
        <v>249</v>
      </c>
      <c r="D343" s="793">
        <v>171</v>
      </c>
      <c r="E343" s="793">
        <v>160</v>
      </c>
      <c r="F343" s="793">
        <v>11</v>
      </c>
      <c r="G343" s="793">
        <v>1</v>
      </c>
      <c r="H343" s="793">
        <v>72</v>
      </c>
      <c r="I343" s="793">
        <v>613</v>
      </c>
      <c r="J343" s="794">
        <v>519</v>
      </c>
      <c r="K343" s="795">
        <v>479</v>
      </c>
      <c r="L343" s="793">
        <v>40</v>
      </c>
      <c r="M343" s="793">
        <v>2</v>
      </c>
      <c r="N343" s="793">
        <v>72</v>
      </c>
      <c r="O343" s="793">
        <v>27</v>
      </c>
      <c r="P343" s="793">
        <v>27</v>
      </c>
      <c r="Q343" s="793">
        <v>26</v>
      </c>
      <c r="R343" s="793">
        <v>1</v>
      </c>
      <c r="S343" s="793" t="s">
        <v>447</v>
      </c>
      <c r="T343" s="794" t="s">
        <v>447</v>
      </c>
    </row>
    <row r="344" spans="1:20" ht="18" customHeight="1">
      <c r="A344" s="999"/>
      <c r="B344" s="999" t="s">
        <v>765</v>
      </c>
      <c r="C344" s="793">
        <v>61</v>
      </c>
      <c r="D344" s="793">
        <v>25</v>
      </c>
      <c r="E344" s="793">
        <v>18</v>
      </c>
      <c r="F344" s="793">
        <v>7</v>
      </c>
      <c r="G344" s="793">
        <v>1</v>
      </c>
      <c r="H344" s="793">
        <v>35</v>
      </c>
      <c r="I344" s="793">
        <v>112</v>
      </c>
      <c r="J344" s="794">
        <v>74</v>
      </c>
      <c r="K344" s="795">
        <v>46</v>
      </c>
      <c r="L344" s="793">
        <v>28</v>
      </c>
      <c r="M344" s="793">
        <v>3</v>
      </c>
      <c r="N344" s="793">
        <v>35</v>
      </c>
      <c r="O344" s="793">
        <v>2</v>
      </c>
      <c r="P344" s="793">
        <v>2</v>
      </c>
      <c r="Q344" s="793">
        <v>1</v>
      </c>
      <c r="R344" s="793">
        <v>1</v>
      </c>
      <c r="S344" s="793" t="s">
        <v>447</v>
      </c>
      <c r="T344" s="794" t="s">
        <v>447</v>
      </c>
    </row>
    <row r="345" spans="1:20" ht="18" customHeight="1">
      <c r="A345" s="230"/>
      <c r="B345" s="230" t="s">
        <v>229</v>
      </c>
      <c r="C345" s="796">
        <v>128</v>
      </c>
      <c r="D345" s="793">
        <v>81</v>
      </c>
      <c r="E345" s="793">
        <v>71</v>
      </c>
      <c r="F345" s="793">
        <v>10</v>
      </c>
      <c r="G345" s="793" t="s">
        <v>447</v>
      </c>
      <c r="H345" s="793">
        <v>47</v>
      </c>
      <c r="I345" s="793">
        <v>263</v>
      </c>
      <c r="J345" s="794">
        <v>216</v>
      </c>
      <c r="K345" s="795">
        <v>172</v>
      </c>
      <c r="L345" s="793">
        <v>44</v>
      </c>
      <c r="M345" s="793" t="s">
        <v>447</v>
      </c>
      <c r="N345" s="793">
        <v>47</v>
      </c>
      <c r="O345" s="793">
        <v>5</v>
      </c>
      <c r="P345" s="793">
        <v>5</v>
      </c>
      <c r="Q345" s="793">
        <v>4</v>
      </c>
      <c r="R345" s="793">
        <v>1</v>
      </c>
      <c r="S345" s="793" t="s">
        <v>447</v>
      </c>
      <c r="T345" s="794" t="s">
        <v>447</v>
      </c>
    </row>
    <row r="346" spans="1:20" ht="18" customHeight="1">
      <c r="A346" s="999"/>
      <c r="B346" s="999" t="s">
        <v>228</v>
      </c>
      <c r="C346" s="793">
        <v>204</v>
      </c>
      <c r="D346" s="793">
        <v>105</v>
      </c>
      <c r="E346" s="793">
        <v>94</v>
      </c>
      <c r="F346" s="793">
        <v>11</v>
      </c>
      <c r="G346" s="793">
        <v>3</v>
      </c>
      <c r="H346" s="793">
        <v>95</v>
      </c>
      <c r="I346" s="793">
        <v>397</v>
      </c>
      <c r="J346" s="794">
        <v>291</v>
      </c>
      <c r="K346" s="795">
        <v>255</v>
      </c>
      <c r="L346" s="793">
        <v>36</v>
      </c>
      <c r="M346" s="793">
        <v>6</v>
      </c>
      <c r="N346" s="793">
        <v>95</v>
      </c>
      <c r="O346" s="793">
        <v>19</v>
      </c>
      <c r="P346" s="793">
        <v>19</v>
      </c>
      <c r="Q346" s="793">
        <v>19</v>
      </c>
      <c r="R346" s="793" t="s">
        <v>447</v>
      </c>
      <c r="S346" s="793" t="s">
        <v>447</v>
      </c>
      <c r="T346" s="794" t="s">
        <v>447</v>
      </c>
    </row>
    <row r="347" spans="1:20" ht="18" customHeight="1">
      <c r="A347" s="230"/>
      <c r="B347" s="230" t="s">
        <v>227</v>
      </c>
      <c r="C347" s="796">
        <v>458</v>
      </c>
      <c r="D347" s="793">
        <v>263</v>
      </c>
      <c r="E347" s="793">
        <v>220</v>
      </c>
      <c r="F347" s="793">
        <v>43</v>
      </c>
      <c r="G347" s="793">
        <v>1</v>
      </c>
      <c r="H347" s="793">
        <v>186</v>
      </c>
      <c r="I347" s="793">
        <v>964</v>
      </c>
      <c r="J347" s="794">
        <v>754</v>
      </c>
      <c r="K347" s="795">
        <v>584</v>
      </c>
      <c r="L347" s="793">
        <v>170</v>
      </c>
      <c r="M347" s="793">
        <v>2</v>
      </c>
      <c r="N347" s="793">
        <v>186</v>
      </c>
      <c r="O347" s="793">
        <v>22</v>
      </c>
      <c r="P347" s="793">
        <v>22</v>
      </c>
      <c r="Q347" s="793">
        <v>18</v>
      </c>
      <c r="R347" s="793">
        <v>4</v>
      </c>
      <c r="S347" s="793" t="s">
        <v>447</v>
      </c>
      <c r="T347" s="794" t="s">
        <v>447</v>
      </c>
    </row>
    <row r="348" spans="1:20" ht="18" customHeight="1">
      <c r="A348" s="999"/>
      <c r="B348" s="999" t="s">
        <v>226</v>
      </c>
      <c r="C348" s="793">
        <v>297</v>
      </c>
      <c r="D348" s="793">
        <v>172</v>
      </c>
      <c r="E348" s="793">
        <v>168</v>
      </c>
      <c r="F348" s="793">
        <v>4</v>
      </c>
      <c r="G348" s="793">
        <v>5</v>
      </c>
      <c r="H348" s="793">
        <v>117</v>
      </c>
      <c r="I348" s="793">
        <v>645</v>
      </c>
      <c r="J348" s="794">
        <v>503</v>
      </c>
      <c r="K348" s="795">
        <v>491</v>
      </c>
      <c r="L348" s="793">
        <v>12</v>
      </c>
      <c r="M348" s="793">
        <v>17</v>
      </c>
      <c r="N348" s="793">
        <v>117</v>
      </c>
      <c r="O348" s="793">
        <v>30</v>
      </c>
      <c r="P348" s="793">
        <v>29</v>
      </c>
      <c r="Q348" s="793">
        <v>29</v>
      </c>
      <c r="R348" s="793" t="s">
        <v>447</v>
      </c>
      <c r="S348" s="793">
        <v>1</v>
      </c>
      <c r="T348" s="794" t="s">
        <v>447</v>
      </c>
    </row>
    <row r="349" spans="1:20" ht="18" customHeight="1">
      <c r="A349" s="999"/>
      <c r="B349" s="999" t="s">
        <v>225</v>
      </c>
      <c r="C349" s="793">
        <v>64</v>
      </c>
      <c r="D349" s="793">
        <v>31</v>
      </c>
      <c r="E349" s="793">
        <v>26</v>
      </c>
      <c r="F349" s="793">
        <v>5</v>
      </c>
      <c r="G349" s="793" t="s">
        <v>447</v>
      </c>
      <c r="H349" s="793">
        <v>32</v>
      </c>
      <c r="I349" s="793">
        <v>115</v>
      </c>
      <c r="J349" s="794">
        <v>81</v>
      </c>
      <c r="K349" s="795">
        <v>63</v>
      </c>
      <c r="L349" s="793">
        <v>18</v>
      </c>
      <c r="M349" s="793" t="s">
        <v>447</v>
      </c>
      <c r="N349" s="793">
        <v>32</v>
      </c>
      <c r="O349" s="793">
        <v>3</v>
      </c>
      <c r="P349" s="793">
        <v>3</v>
      </c>
      <c r="Q349" s="793">
        <v>2</v>
      </c>
      <c r="R349" s="793">
        <v>1</v>
      </c>
      <c r="S349" s="793" t="s">
        <v>447</v>
      </c>
      <c r="T349" s="794" t="s">
        <v>447</v>
      </c>
    </row>
    <row r="350" spans="1:20" ht="18" customHeight="1">
      <c r="A350" s="230"/>
      <c r="B350" s="230" t="s">
        <v>224</v>
      </c>
      <c r="C350" s="793">
        <v>72</v>
      </c>
      <c r="D350" s="793">
        <v>38</v>
      </c>
      <c r="E350" s="793">
        <v>33</v>
      </c>
      <c r="F350" s="793">
        <v>5</v>
      </c>
      <c r="G350" s="793">
        <v>1</v>
      </c>
      <c r="H350" s="793">
        <v>32</v>
      </c>
      <c r="I350" s="793">
        <v>150</v>
      </c>
      <c r="J350" s="794">
        <v>113</v>
      </c>
      <c r="K350" s="795">
        <v>98</v>
      </c>
      <c r="L350" s="793">
        <v>15</v>
      </c>
      <c r="M350" s="793">
        <v>2</v>
      </c>
      <c r="N350" s="793">
        <v>32</v>
      </c>
      <c r="O350" s="793">
        <v>4</v>
      </c>
      <c r="P350" s="793">
        <v>4</v>
      </c>
      <c r="Q350" s="793">
        <v>4</v>
      </c>
      <c r="R350" s="793" t="s">
        <v>447</v>
      </c>
      <c r="S350" s="793" t="s">
        <v>447</v>
      </c>
      <c r="T350" s="794" t="s">
        <v>447</v>
      </c>
    </row>
    <row r="351" spans="1:20" ht="18" customHeight="1">
      <c r="A351" s="999"/>
      <c r="B351" s="999" t="s">
        <v>764</v>
      </c>
      <c r="C351" s="793">
        <v>474</v>
      </c>
      <c r="D351" s="793">
        <v>130</v>
      </c>
      <c r="E351" s="793">
        <v>108</v>
      </c>
      <c r="F351" s="793">
        <v>22</v>
      </c>
      <c r="G351" s="793">
        <v>0</v>
      </c>
      <c r="H351" s="793">
        <v>343</v>
      </c>
      <c r="I351" s="793">
        <v>720</v>
      </c>
      <c r="J351" s="794">
        <v>374</v>
      </c>
      <c r="K351" s="795">
        <v>276</v>
      </c>
      <c r="L351" s="793">
        <v>98</v>
      </c>
      <c r="M351" s="793">
        <v>0</v>
      </c>
      <c r="N351" s="793">
        <v>343</v>
      </c>
      <c r="O351" s="793">
        <v>10</v>
      </c>
      <c r="P351" s="793">
        <v>10</v>
      </c>
      <c r="Q351" s="793">
        <v>8</v>
      </c>
      <c r="R351" s="793">
        <v>2</v>
      </c>
      <c r="S351" s="793" t="s">
        <v>447</v>
      </c>
      <c r="T351" s="794" t="s">
        <v>447</v>
      </c>
    </row>
    <row r="352" spans="1:20" ht="18" customHeight="1">
      <c r="A352" s="999"/>
      <c r="B352" s="999" t="s">
        <v>223</v>
      </c>
      <c r="C352" s="793">
        <v>288</v>
      </c>
      <c r="D352" s="793">
        <v>163</v>
      </c>
      <c r="E352" s="793">
        <v>145</v>
      </c>
      <c r="F352" s="793">
        <v>18</v>
      </c>
      <c r="G352" s="793" t="s">
        <v>447</v>
      </c>
      <c r="H352" s="793">
        <v>125</v>
      </c>
      <c r="I352" s="793">
        <v>611</v>
      </c>
      <c r="J352" s="794">
        <v>486</v>
      </c>
      <c r="K352" s="795">
        <v>412</v>
      </c>
      <c r="L352" s="793">
        <v>74</v>
      </c>
      <c r="M352" s="793" t="s">
        <v>447</v>
      </c>
      <c r="N352" s="793">
        <v>125</v>
      </c>
      <c r="O352" s="793">
        <v>18</v>
      </c>
      <c r="P352" s="793">
        <v>18</v>
      </c>
      <c r="Q352" s="793">
        <v>16</v>
      </c>
      <c r="R352" s="793">
        <v>2</v>
      </c>
      <c r="S352" s="793" t="s">
        <v>447</v>
      </c>
      <c r="T352" s="794" t="s">
        <v>447</v>
      </c>
    </row>
    <row r="353" spans="1:20" ht="18" customHeight="1">
      <c r="A353" s="999"/>
      <c r="B353" s="999" t="s">
        <v>691</v>
      </c>
      <c r="C353" s="793" t="s">
        <v>457</v>
      </c>
      <c r="D353" s="793" t="s">
        <v>457</v>
      </c>
      <c r="E353" s="793" t="s">
        <v>457</v>
      </c>
      <c r="F353" s="793" t="s">
        <v>457</v>
      </c>
      <c r="G353" s="793" t="s">
        <v>457</v>
      </c>
      <c r="H353" s="793" t="s">
        <v>457</v>
      </c>
      <c r="I353" s="793">
        <v>1330</v>
      </c>
      <c r="J353" s="794">
        <v>1115</v>
      </c>
      <c r="K353" s="795">
        <v>966</v>
      </c>
      <c r="L353" s="793">
        <v>149</v>
      </c>
      <c r="M353" s="793">
        <v>2</v>
      </c>
      <c r="N353" s="793">
        <v>175</v>
      </c>
      <c r="O353" s="793">
        <v>33</v>
      </c>
      <c r="P353" s="793">
        <v>33</v>
      </c>
      <c r="Q353" s="793">
        <v>28</v>
      </c>
      <c r="R353" s="793">
        <v>5</v>
      </c>
      <c r="S353" s="793" t="s">
        <v>447</v>
      </c>
      <c r="T353" s="794" t="s">
        <v>447</v>
      </c>
    </row>
    <row r="354" spans="1:20" ht="18" customHeight="1">
      <c r="A354" s="999"/>
      <c r="B354" s="999" t="s">
        <v>222</v>
      </c>
      <c r="C354" s="793">
        <v>582</v>
      </c>
      <c r="D354" s="793">
        <v>394</v>
      </c>
      <c r="E354" s="793">
        <v>356</v>
      </c>
      <c r="F354" s="793">
        <v>38</v>
      </c>
      <c r="G354" s="793">
        <v>1</v>
      </c>
      <c r="H354" s="793">
        <v>175</v>
      </c>
      <c r="I354" s="793" t="s">
        <v>457</v>
      </c>
      <c r="J354" s="794" t="s">
        <v>457</v>
      </c>
      <c r="K354" s="795" t="s">
        <v>457</v>
      </c>
      <c r="L354" s="793" t="s">
        <v>457</v>
      </c>
      <c r="M354" s="793" t="s">
        <v>457</v>
      </c>
      <c r="N354" s="793" t="s">
        <v>457</v>
      </c>
      <c r="O354" s="793" t="s">
        <v>457</v>
      </c>
      <c r="P354" s="793" t="s">
        <v>457</v>
      </c>
      <c r="Q354" s="793" t="s">
        <v>457</v>
      </c>
      <c r="R354" s="793" t="s">
        <v>457</v>
      </c>
      <c r="S354" s="793" t="s">
        <v>457</v>
      </c>
      <c r="T354" s="794" t="s">
        <v>457</v>
      </c>
    </row>
    <row r="355" spans="1:20" ht="18" customHeight="1">
      <c r="A355" s="230"/>
      <c r="B355" s="230" t="s">
        <v>763</v>
      </c>
      <c r="C355" s="799">
        <v>381</v>
      </c>
      <c r="D355" s="793">
        <v>282</v>
      </c>
      <c r="E355" s="793">
        <v>213</v>
      </c>
      <c r="F355" s="793">
        <v>69</v>
      </c>
      <c r="G355" s="793">
        <v>9</v>
      </c>
      <c r="H355" s="793">
        <v>85</v>
      </c>
      <c r="I355" s="793">
        <v>1026</v>
      </c>
      <c r="J355" s="794">
        <v>901</v>
      </c>
      <c r="K355" s="795">
        <v>586</v>
      </c>
      <c r="L355" s="793">
        <v>315</v>
      </c>
      <c r="M355" s="793">
        <v>20</v>
      </c>
      <c r="N355" s="793">
        <v>85</v>
      </c>
      <c r="O355" s="793">
        <v>25</v>
      </c>
      <c r="P355" s="793">
        <v>25</v>
      </c>
      <c r="Q355" s="793">
        <v>18</v>
      </c>
      <c r="R355" s="793">
        <v>7</v>
      </c>
      <c r="S355" s="793" t="s">
        <v>447</v>
      </c>
      <c r="T355" s="794" t="s">
        <v>447</v>
      </c>
    </row>
    <row r="356" spans="1:20" ht="18" customHeight="1">
      <c r="A356" s="999"/>
      <c r="B356" s="999" t="s">
        <v>762</v>
      </c>
      <c r="C356" s="793">
        <v>724</v>
      </c>
      <c r="D356" s="793">
        <v>460</v>
      </c>
      <c r="E356" s="793">
        <v>369</v>
      </c>
      <c r="F356" s="793">
        <v>91</v>
      </c>
      <c r="G356" s="793">
        <v>8</v>
      </c>
      <c r="H356" s="793">
        <v>247</v>
      </c>
      <c r="I356" s="793">
        <v>1700</v>
      </c>
      <c r="J356" s="794">
        <v>1410</v>
      </c>
      <c r="K356" s="795">
        <v>1016</v>
      </c>
      <c r="L356" s="793">
        <v>394</v>
      </c>
      <c r="M356" s="793">
        <v>16</v>
      </c>
      <c r="N356" s="793">
        <v>247</v>
      </c>
      <c r="O356" s="793">
        <v>48</v>
      </c>
      <c r="P356" s="793">
        <v>48</v>
      </c>
      <c r="Q356" s="793">
        <v>38</v>
      </c>
      <c r="R356" s="793">
        <v>10</v>
      </c>
      <c r="S356" s="793" t="s">
        <v>447</v>
      </c>
      <c r="T356" s="794" t="s">
        <v>447</v>
      </c>
    </row>
    <row r="357" spans="1:20" ht="18" customHeight="1">
      <c r="A357" s="230"/>
      <c r="B357" s="230" t="s">
        <v>761</v>
      </c>
      <c r="C357" s="799">
        <v>359</v>
      </c>
      <c r="D357" s="793">
        <v>239</v>
      </c>
      <c r="E357" s="793">
        <v>201</v>
      </c>
      <c r="F357" s="793">
        <v>38</v>
      </c>
      <c r="G357" s="793">
        <v>2</v>
      </c>
      <c r="H357" s="793">
        <v>114</v>
      </c>
      <c r="I357" s="793">
        <v>858</v>
      </c>
      <c r="J357" s="794">
        <v>725</v>
      </c>
      <c r="K357" s="795">
        <v>571</v>
      </c>
      <c r="L357" s="793">
        <v>154</v>
      </c>
      <c r="M357" s="793">
        <v>6</v>
      </c>
      <c r="N357" s="793">
        <v>114</v>
      </c>
      <c r="O357" s="793">
        <v>31</v>
      </c>
      <c r="P357" s="793">
        <v>31</v>
      </c>
      <c r="Q357" s="793">
        <v>25</v>
      </c>
      <c r="R357" s="793">
        <v>6</v>
      </c>
      <c r="S357" s="793" t="s">
        <v>447</v>
      </c>
      <c r="T357" s="794" t="s">
        <v>447</v>
      </c>
    </row>
    <row r="358" spans="1:20" ht="18" customHeight="1">
      <c r="A358" s="999"/>
      <c r="B358" s="999" t="s">
        <v>760</v>
      </c>
      <c r="C358" s="793">
        <v>356</v>
      </c>
      <c r="D358" s="797">
        <v>266</v>
      </c>
      <c r="E358" s="797">
        <v>187</v>
      </c>
      <c r="F358" s="797">
        <v>79</v>
      </c>
      <c r="G358" s="797">
        <v>3</v>
      </c>
      <c r="H358" s="797">
        <v>81</v>
      </c>
      <c r="I358" s="797">
        <v>1038</v>
      </c>
      <c r="J358" s="800">
        <v>924</v>
      </c>
      <c r="K358" s="997">
        <v>552</v>
      </c>
      <c r="L358" s="797">
        <v>372</v>
      </c>
      <c r="M358" s="797">
        <v>8</v>
      </c>
      <c r="N358" s="797">
        <v>81</v>
      </c>
      <c r="O358" s="797">
        <v>40</v>
      </c>
      <c r="P358" s="797">
        <v>39</v>
      </c>
      <c r="Q358" s="797">
        <v>30</v>
      </c>
      <c r="R358" s="797">
        <v>9</v>
      </c>
      <c r="S358" s="797">
        <v>1</v>
      </c>
      <c r="T358" s="800" t="s">
        <v>447</v>
      </c>
    </row>
    <row r="359" spans="1:20" ht="18" customHeight="1">
      <c r="A359" s="999"/>
      <c r="B359" s="999" t="s">
        <v>759</v>
      </c>
      <c r="C359" s="793">
        <v>277</v>
      </c>
      <c r="D359" s="797">
        <v>242</v>
      </c>
      <c r="E359" s="797">
        <v>177</v>
      </c>
      <c r="F359" s="797">
        <v>65</v>
      </c>
      <c r="G359" s="797">
        <v>1</v>
      </c>
      <c r="H359" s="797">
        <v>34</v>
      </c>
      <c r="I359" s="797">
        <v>857</v>
      </c>
      <c r="J359" s="800">
        <v>821</v>
      </c>
      <c r="K359" s="997">
        <v>520</v>
      </c>
      <c r="L359" s="797">
        <v>301</v>
      </c>
      <c r="M359" s="797">
        <v>2</v>
      </c>
      <c r="N359" s="797">
        <v>34</v>
      </c>
      <c r="O359" s="797">
        <v>47</v>
      </c>
      <c r="P359" s="797">
        <v>47</v>
      </c>
      <c r="Q359" s="797">
        <v>37</v>
      </c>
      <c r="R359" s="797">
        <v>10</v>
      </c>
      <c r="S359" s="797" t="s">
        <v>447</v>
      </c>
      <c r="T359" s="800" t="s">
        <v>447</v>
      </c>
    </row>
    <row r="360" spans="1:20" ht="18" customHeight="1">
      <c r="A360" s="999"/>
      <c r="B360" s="999" t="s">
        <v>758</v>
      </c>
      <c r="C360" s="793">
        <v>692</v>
      </c>
      <c r="D360" s="793">
        <v>410</v>
      </c>
      <c r="E360" s="793">
        <v>350</v>
      </c>
      <c r="F360" s="793">
        <v>60</v>
      </c>
      <c r="G360" s="793">
        <v>7</v>
      </c>
      <c r="H360" s="793">
        <v>267</v>
      </c>
      <c r="I360" s="793">
        <v>1529</v>
      </c>
      <c r="J360" s="794">
        <v>1221</v>
      </c>
      <c r="K360" s="795">
        <v>958</v>
      </c>
      <c r="L360" s="793">
        <v>263</v>
      </c>
      <c r="M360" s="793">
        <v>17</v>
      </c>
      <c r="N360" s="793">
        <v>267</v>
      </c>
      <c r="O360" s="793">
        <v>58</v>
      </c>
      <c r="P360" s="793">
        <v>58</v>
      </c>
      <c r="Q360" s="793">
        <v>52</v>
      </c>
      <c r="R360" s="793">
        <v>6</v>
      </c>
      <c r="S360" s="793" t="s">
        <v>447</v>
      </c>
      <c r="T360" s="794" t="s">
        <v>447</v>
      </c>
    </row>
    <row r="361" spans="1:20" ht="18" customHeight="1">
      <c r="A361" s="999"/>
      <c r="B361" s="999" t="s">
        <v>757</v>
      </c>
      <c r="C361" s="793">
        <v>95</v>
      </c>
      <c r="D361" s="793">
        <v>74</v>
      </c>
      <c r="E361" s="793">
        <v>46</v>
      </c>
      <c r="F361" s="793">
        <v>28</v>
      </c>
      <c r="G361" s="793" t="s">
        <v>447</v>
      </c>
      <c r="H361" s="793">
        <v>21</v>
      </c>
      <c r="I361" s="793">
        <v>281</v>
      </c>
      <c r="J361" s="794">
        <v>260</v>
      </c>
      <c r="K361" s="795">
        <v>131</v>
      </c>
      <c r="L361" s="793">
        <v>129</v>
      </c>
      <c r="M361" s="793" t="s">
        <v>447</v>
      </c>
      <c r="N361" s="793">
        <v>21</v>
      </c>
      <c r="O361" s="793">
        <v>3</v>
      </c>
      <c r="P361" s="793">
        <v>3</v>
      </c>
      <c r="Q361" s="793" t="s">
        <v>447</v>
      </c>
      <c r="R361" s="793">
        <v>3</v>
      </c>
      <c r="S361" s="793" t="s">
        <v>447</v>
      </c>
      <c r="T361" s="794" t="s">
        <v>447</v>
      </c>
    </row>
    <row r="362" spans="1:20" ht="18" customHeight="1">
      <c r="A362" s="999"/>
      <c r="B362" s="999" t="s">
        <v>753</v>
      </c>
      <c r="C362" s="793">
        <v>4324</v>
      </c>
      <c r="D362" s="793">
        <v>1288</v>
      </c>
      <c r="E362" s="793">
        <v>1140</v>
      </c>
      <c r="F362" s="793">
        <v>148</v>
      </c>
      <c r="G362" s="793">
        <v>23</v>
      </c>
      <c r="H362" s="793">
        <v>2961</v>
      </c>
      <c r="I362" s="793">
        <v>7054</v>
      </c>
      <c r="J362" s="794">
        <v>3874</v>
      </c>
      <c r="K362" s="795">
        <v>3279</v>
      </c>
      <c r="L362" s="793">
        <v>595</v>
      </c>
      <c r="M362" s="793">
        <v>51</v>
      </c>
      <c r="N362" s="793">
        <v>2961</v>
      </c>
      <c r="O362" s="793">
        <v>172</v>
      </c>
      <c r="P362" s="793">
        <v>171</v>
      </c>
      <c r="Q362" s="793">
        <v>157</v>
      </c>
      <c r="R362" s="793">
        <v>14</v>
      </c>
      <c r="S362" s="793">
        <v>1</v>
      </c>
      <c r="T362" s="794" t="s">
        <v>447</v>
      </c>
    </row>
    <row r="363" spans="1:20" ht="18" customHeight="1">
      <c r="A363" s="1000"/>
      <c r="B363" s="1000" t="s">
        <v>752</v>
      </c>
      <c r="C363" s="792">
        <v>406</v>
      </c>
      <c r="D363" s="792">
        <v>277</v>
      </c>
      <c r="E363" s="792">
        <v>227</v>
      </c>
      <c r="F363" s="792">
        <v>50</v>
      </c>
      <c r="G363" s="792">
        <v>7</v>
      </c>
      <c r="H363" s="792">
        <v>114</v>
      </c>
      <c r="I363" s="792">
        <v>1040</v>
      </c>
      <c r="J363" s="805">
        <v>887</v>
      </c>
      <c r="K363" s="1010">
        <v>668</v>
      </c>
      <c r="L363" s="792">
        <v>219</v>
      </c>
      <c r="M363" s="792">
        <v>14</v>
      </c>
      <c r="N363" s="792">
        <v>114</v>
      </c>
      <c r="O363" s="792">
        <v>40</v>
      </c>
      <c r="P363" s="792">
        <v>40</v>
      </c>
      <c r="Q363" s="792">
        <v>33</v>
      </c>
      <c r="R363" s="792">
        <v>7</v>
      </c>
      <c r="S363" s="792" t="s">
        <v>447</v>
      </c>
      <c r="T363" s="805" t="s">
        <v>447</v>
      </c>
    </row>
    <row r="364" spans="1:20" ht="18" customHeight="1">
      <c r="A364" s="999"/>
      <c r="B364" s="999" t="s">
        <v>751</v>
      </c>
      <c r="C364" s="793">
        <v>83</v>
      </c>
      <c r="D364" s="793">
        <v>62</v>
      </c>
      <c r="E364" s="793">
        <v>48</v>
      </c>
      <c r="F364" s="793">
        <v>14</v>
      </c>
      <c r="G364" s="793" t="s">
        <v>447</v>
      </c>
      <c r="H364" s="793">
        <v>18</v>
      </c>
      <c r="I364" s="793">
        <v>221</v>
      </c>
      <c r="J364" s="794">
        <v>196</v>
      </c>
      <c r="K364" s="795">
        <v>136</v>
      </c>
      <c r="L364" s="793">
        <v>60</v>
      </c>
      <c r="M364" s="793" t="s">
        <v>447</v>
      </c>
      <c r="N364" s="793">
        <v>18</v>
      </c>
      <c r="O364" s="793">
        <v>7</v>
      </c>
      <c r="P364" s="793">
        <v>7</v>
      </c>
      <c r="Q364" s="793">
        <v>4</v>
      </c>
      <c r="R364" s="793">
        <v>3</v>
      </c>
      <c r="S364" s="793" t="s">
        <v>447</v>
      </c>
      <c r="T364" s="794" t="s">
        <v>447</v>
      </c>
    </row>
    <row r="365" spans="1:20" ht="18" customHeight="1">
      <c r="A365" s="999"/>
      <c r="B365" s="999" t="s">
        <v>750</v>
      </c>
      <c r="C365" s="793">
        <v>1124</v>
      </c>
      <c r="D365" s="793">
        <v>680</v>
      </c>
      <c r="E365" s="793">
        <v>601</v>
      </c>
      <c r="F365" s="793">
        <v>79</v>
      </c>
      <c r="G365" s="793">
        <v>8</v>
      </c>
      <c r="H365" s="793">
        <v>402</v>
      </c>
      <c r="I365" s="793">
        <v>2611</v>
      </c>
      <c r="J365" s="794">
        <v>2059</v>
      </c>
      <c r="K365" s="795">
        <v>1736</v>
      </c>
      <c r="L365" s="793">
        <v>323</v>
      </c>
      <c r="M365" s="793">
        <v>18</v>
      </c>
      <c r="N365" s="793">
        <v>402</v>
      </c>
      <c r="O365" s="793">
        <v>88</v>
      </c>
      <c r="P365" s="793">
        <v>88</v>
      </c>
      <c r="Q365" s="793">
        <v>79</v>
      </c>
      <c r="R365" s="793">
        <v>9</v>
      </c>
      <c r="S365" s="793" t="s">
        <v>447</v>
      </c>
      <c r="T365" s="794" t="s">
        <v>447</v>
      </c>
    </row>
    <row r="366" spans="1:20" ht="18" customHeight="1">
      <c r="A366" s="999"/>
      <c r="B366" s="999" t="s">
        <v>749</v>
      </c>
      <c r="C366" s="793">
        <v>857</v>
      </c>
      <c r="D366" s="793">
        <v>536</v>
      </c>
      <c r="E366" s="793">
        <v>452</v>
      </c>
      <c r="F366" s="793">
        <v>84</v>
      </c>
      <c r="G366" s="793">
        <v>8</v>
      </c>
      <c r="H366" s="793">
        <v>295</v>
      </c>
      <c r="I366" s="793">
        <v>2102</v>
      </c>
      <c r="J366" s="794">
        <v>1707</v>
      </c>
      <c r="K366" s="795">
        <v>1353</v>
      </c>
      <c r="L366" s="793">
        <v>354</v>
      </c>
      <c r="M366" s="793">
        <v>25</v>
      </c>
      <c r="N366" s="793">
        <v>295</v>
      </c>
      <c r="O366" s="793">
        <v>76</v>
      </c>
      <c r="P366" s="793">
        <v>75</v>
      </c>
      <c r="Q366" s="793">
        <v>68</v>
      </c>
      <c r="R366" s="793">
        <v>7</v>
      </c>
      <c r="S366" s="793">
        <v>1</v>
      </c>
      <c r="T366" s="794" t="s">
        <v>447</v>
      </c>
    </row>
    <row r="367" spans="1:20" ht="18" customHeight="1">
      <c r="A367" s="999"/>
      <c r="B367" s="999" t="s">
        <v>748</v>
      </c>
      <c r="C367" s="793">
        <v>387</v>
      </c>
      <c r="D367" s="793">
        <v>337</v>
      </c>
      <c r="E367" s="793">
        <v>296</v>
      </c>
      <c r="F367" s="793">
        <v>41</v>
      </c>
      <c r="G367" s="793">
        <v>2</v>
      </c>
      <c r="H367" s="793">
        <v>40</v>
      </c>
      <c r="I367" s="793">
        <v>1255</v>
      </c>
      <c r="J367" s="794">
        <v>1183</v>
      </c>
      <c r="K367" s="795">
        <v>1009</v>
      </c>
      <c r="L367" s="793">
        <v>174</v>
      </c>
      <c r="M367" s="793">
        <v>5</v>
      </c>
      <c r="N367" s="793">
        <v>40</v>
      </c>
      <c r="O367" s="793">
        <v>104</v>
      </c>
      <c r="P367" s="793">
        <v>104</v>
      </c>
      <c r="Q367" s="793">
        <v>95</v>
      </c>
      <c r="R367" s="793">
        <v>9</v>
      </c>
      <c r="S367" s="793" t="s">
        <v>447</v>
      </c>
      <c r="T367" s="794" t="s">
        <v>447</v>
      </c>
    </row>
    <row r="368" spans="1:20" ht="18" customHeight="1" thickBot="1">
      <c r="A368" s="1005"/>
      <c r="B368" s="1005" t="s">
        <v>747</v>
      </c>
      <c r="C368" s="809">
        <v>724</v>
      </c>
      <c r="D368" s="809">
        <v>569</v>
      </c>
      <c r="E368" s="809">
        <v>477</v>
      </c>
      <c r="F368" s="809">
        <v>92</v>
      </c>
      <c r="G368" s="809">
        <v>4</v>
      </c>
      <c r="H368" s="809">
        <v>148</v>
      </c>
      <c r="I368" s="809">
        <v>1958</v>
      </c>
      <c r="J368" s="1011">
        <v>1793</v>
      </c>
      <c r="K368" s="1012">
        <v>1380</v>
      </c>
      <c r="L368" s="809">
        <v>413</v>
      </c>
      <c r="M368" s="809">
        <v>9</v>
      </c>
      <c r="N368" s="809">
        <v>148</v>
      </c>
      <c r="O368" s="809">
        <v>85</v>
      </c>
      <c r="P368" s="809">
        <v>85</v>
      </c>
      <c r="Q368" s="809">
        <v>71</v>
      </c>
      <c r="R368" s="809">
        <v>14</v>
      </c>
      <c r="S368" s="809" t="s">
        <v>447</v>
      </c>
      <c r="T368" s="1011" t="s">
        <v>447</v>
      </c>
    </row>
    <row r="369" spans="1:21" s="186" customFormat="1">
      <c r="A369" s="196"/>
      <c r="B369" s="166"/>
      <c r="T369" s="160"/>
    </row>
    <row r="370" spans="1:21" s="186" customFormat="1">
      <c r="A370" s="196"/>
      <c r="B370" s="166"/>
      <c r="T370" s="160"/>
    </row>
    <row r="371" spans="1:21" s="186" customFormat="1">
      <c r="A371" s="196"/>
      <c r="B371" s="1833"/>
      <c r="C371" s="1833"/>
      <c r="D371" s="1833"/>
      <c r="E371" s="1833"/>
      <c r="T371" s="160"/>
    </row>
    <row r="372" spans="1:21">
      <c r="B372" s="166"/>
      <c r="C372" s="138"/>
      <c r="D372" s="138"/>
      <c r="E372" s="138"/>
      <c r="F372" s="138"/>
      <c r="G372" s="138"/>
      <c r="H372" s="138"/>
      <c r="I372" s="138"/>
      <c r="J372" s="138"/>
      <c r="K372" s="138"/>
      <c r="L372" s="138"/>
      <c r="M372" s="138"/>
      <c r="N372" s="138"/>
      <c r="O372" s="138"/>
      <c r="P372" s="138"/>
      <c r="Q372" s="138"/>
      <c r="R372" s="138"/>
      <c r="S372" s="138"/>
      <c r="T372" s="138"/>
    </row>
    <row r="373" spans="1:21" ht="22.5" customHeight="1">
      <c r="A373" s="1832" t="s">
        <v>2189</v>
      </c>
      <c r="B373" s="1832"/>
      <c r="C373" s="1832"/>
      <c r="D373" s="1832"/>
      <c r="E373" s="1832"/>
      <c r="F373" s="1832"/>
      <c r="G373" s="1832"/>
      <c r="H373" s="1832"/>
      <c r="I373" s="1832"/>
      <c r="J373" s="1832"/>
      <c r="K373" s="1847" t="s">
        <v>2190</v>
      </c>
      <c r="L373" s="1847"/>
      <c r="M373" s="1847"/>
      <c r="N373" s="1847"/>
      <c r="O373" s="1847"/>
      <c r="P373" s="1847"/>
      <c r="Q373" s="1847"/>
      <c r="R373" s="1847"/>
      <c r="S373" s="1847"/>
      <c r="T373" s="1847"/>
      <c r="U373" s="1"/>
    </row>
    <row r="374" spans="1:21" ht="14.25" thickBot="1">
      <c r="B374" s="166"/>
      <c r="C374" s="138"/>
      <c r="D374" s="138"/>
      <c r="E374" s="138"/>
      <c r="F374" s="138"/>
      <c r="G374" s="138"/>
      <c r="H374" s="138"/>
      <c r="I374" s="138"/>
      <c r="J374" s="138"/>
      <c r="K374" s="138"/>
      <c r="L374" s="138"/>
      <c r="M374" s="138"/>
      <c r="N374" s="138"/>
      <c r="O374" s="138"/>
      <c r="P374" s="138"/>
      <c r="Q374" s="138"/>
      <c r="R374" s="138"/>
      <c r="S374" s="138"/>
      <c r="T374" s="138"/>
    </row>
    <row r="375" spans="1:21" ht="15.75" customHeight="1">
      <c r="A375" s="1765"/>
      <c r="B375" s="1765" t="s">
        <v>454</v>
      </c>
      <c r="C375" s="1730" t="s">
        <v>1275</v>
      </c>
      <c r="D375" s="1676"/>
      <c r="E375" s="1676"/>
      <c r="F375" s="1676"/>
      <c r="G375" s="1676"/>
      <c r="H375" s="1676"/>
      <c r="I375" s="803"/>
      <c r="J375" s="804" t="s">
        <v>1276</v>
      </c>
      <c r="K375" s="717" t="s">
        <v>1277</v>
      </c>
      <c r="L375" s="717"/>
      <c r="M375" s="717"/>
      <c r="N375" s="788"/>
      <c r="O375" s="1730" t="s">
        <v>688</v>
      </c>
      <c r="P375" s="1676"/>
      <c r="Q375" s="1676"/>
      <c r="R375" s="1676"/>
      <c r="S375" s="1676"/>
      <c r="T375" s="1676"/>
    </row>
    <row r="376" spans="1:21" ht="15.75" customHeight="1">
      <c r="A376" s="1831"/>
      <c r="B376" s="1831"/>
      <c r="C376" s="1775" t="s">
        <v>652</v>
      </c>
      <c r="D376" s="1779" t="s">
        <v>687</v>
      </c>
      <c r="E376" s="1836"/>
      <c r="F376" s="1837"/>
      <c r="G376" s="1831" t="s">
        <v>1278</v>
      </c>
      <c r="H376" s="1839" t="s">
        <v>1271</v>
      </c>
      <c r="I376" s="1775" t="s">
        <v>652</v>
      </c>
      <c r="J376" s="789"/>
      <c r="K376" s="790" t="s">
        <v>687</v>
      </c>
      <c r="L376" s="791"/>
      <c r="M376" s="1831" t="s">
        <v>1278</v>
      </c>
      <c r="N376" s="1839" t="s">
        <v>1271</v>
      </c>
      <c r="O376" s="1775" t="s">
        <v>1272</v>
      </c>
      <c r="P376" s="1779" t="s">
        <v>687</v>
      </c>
      <c r="Q376" s="1836"/>
      <c r="R376" s="1837"/>
      <c r="S376" s="1831" t="s">
        <v>1278</v>
      </c>
      <c r="T376" s="1839" t="s">
        <v>1271</v>
      </c>
    </row>
    <row r="377" spans="1:21" ht="15.75" customHeight="1">
      <c r="A377" s="1831"/>
      <c r="B377" s="1831"/>
      <c r="C377" s="1838"/>
      <c r="D377" s="1834" t="s">
        <v>643</v>
      </c>
      <c r="E377" s="1839" t="s">
        <v>1273</v>
      </c>
      <c r="F377" s="1775" t="s">
        <v>1274</v>
      </c>
      <c r="G377" s="1831"/>
      <c r="H377" s="1846"/>
      <c r="I377" s="1838"/>
      <c r="J377" s="1844" t="s">
        <v>643</v>
      </c>
      <c r="K377" s="1848" t="s">
        <v>1273</v>
      </c>
      <c r="L377" s="1775" t="s">
        <v>1274</v>
      </c>
      <c r="M377" s="1831"/>
      <c r="N377" s="1846"/>
      <c r="O377" s="1838"/>
      <c r="P377" s="1834" t="s">
        <v>686</v>
      </c>
      <c r="Q377" s="1839" t="s">
        <v>1273</v>
      </c>
      <c r="R377" s="1775" t="s">
        <v>1274</v>
      </c>
      <c r="S377" s="1831"/>
      <c r="T377" s="1846"/>
    </row>
    <row r="378" spans="1:21" ht="15.75" customHeight="1">
      <c r="A378" s="1766"/>
      <c r="B378" s="1766"/>
      <c r="C378" s="1776"/>
      <c r="D378" s="1835"/>
      <c r="E378" s="1769"/>
      <c r="F378" s="1776"/>
      <c r="G378" s="1766"/>
      <c r="H378" s="1817"/>
      <c r="I378" s="1776"/>
      <c r="J378" s="1845"/>
      <c r="K378" s="1726"/>
      <c r="L378" s="1776"/>
      <c r="M378" s="1766"/>
      <c r="N378" s="1817"/>
      <c r="O378" s="1776"/>
      <c r="P378" s="1835"/>
      <c r="Q378" s="1769"/>
      <c r="R378" s="1776"/>
      <c r="S378" s="1766"/>
      <c r="T378" s="1817"/>
    </row>
    <row r="379" spans="1:21" ht="18" customHeight="1">
      <c r="A379" s="999"/>
      <c r="B379" s="999" t="s">
        <v>246</v>
      </c>
      <c r="C379" s="793">
        <v>15</v>
      </c>
      <c r="D379" s="793">
        <v>15</v>
      </c>
      <c r="E379" s="793">
        <v>12</v>
      </c>
      <c r="F379" s="793">
        <v>3</v>
      </c>
      <c r="G379" s="793" t="s">
        <v>447</v>
      </c>
      <c r="H379" s="793" t="s">
        <v>447</v>
      </c>
      <c r="I379" s="793">
        <v>44</v>
      </c>
      <c r="J379" s="794">
        <v>30</v>
      </c>
      <c r="K379" s="795">
        <v>20</v>
      </c>
      <c r="L379" s="793">
        <v>10</v>
      </c>
      <c r="M379" s="793">
        <v>1</v>
      </c>
      <c r="N379" s="793">
        <v>13</v>
      </c>
      <c r="O379" s="793">
        <v>25</v>
      </c>
      <c r="P379" s="793">
        <v>12</v>
      </c>
      <c r="Q379" s="793">
        <v>11</v>
      </c>
      <c r="R379" s="793">
        <v>1</v>
      </c>
      <c r="S379" s="793" t="s">
        <v>447</v>
      </c>
      <c r="T379" s="794">
        <v>13</v>
      </c>
    </row>
    <row r="380" spans="1:21" ht="18" customHeight="1">
      <c r="A380" s="230"/>
      <c r="B380" s="230" t="s">
        <v>245</v>
      </c>
      <c r="C380" s="793">
        <v>19</v>
      </c>
      <c r="D380" s="793">
        <v>19</v>
      </c>
      <c r="E380" s="793">
        <v>17</v>
      </c>
      <c r="F380" s="793">
        <v>2</v>
      </c>
      <c r="G380" s="793" t="s">
        <v>447</v>
      </c>
      <c r="H380" s="793" t="s">
        <v>447</v>
      </c>
      <c r="I380" s="793">
        <v>48</v>
      </c>
      <c r="J380" s="794">
        <v>34</v>
      </c>
      <c r="K380" s="795">
        <v>27</v>
      </c>
      <c r="L380" s="793">
        <v>7</v>
      </c>
      <c r="M380" s="793" t="s">
        <v>447</v>
      </c>
      <c r="N380" s="793">
        <v>14</v>
      </c>
      <c r="O380" s="793">
        <v>29</v>
      </c>
      <c r="P380" s="793">
        <v>15</v>
      </c>
      <c r="Q380" s="793">
        <v>14</v>
      </c>
      <c r="R380" s="793">
        <v>1</v>
      </c>
      <c r="S380" s="793" t="s">
        <v>447</v>
      </c>
      <c r="T380" s="794">
        <v>14</v>
      </c>
    </row>
    <row r="381" spans="1:21" ht="18" customHeight="1">
      <c r="A381" s="1001"/>
      <c r="B381" s="1001" t="s">
        <v>244</v>
      </c>
      <c r="C381" s="793">
        <v>15</v>
      </c>
      <c r="D381" s="793">
        <v>15</v>
      </c>
      <c r="E381" s="793">
        <v>9</v>
      </c>
      <c r="F381" s="793">
        <v>6</v>
      </c>
      <c r="G381" s="793" t="s">
        <v>447</v>
      </c>
      <c r="H381" s="793" t="s">
        <v>447</v>
      </c>
      <c r="I381" s="793">
        <v>66</v>
      </c>
      <c r="J381" s="794">
        <v>51</v>
      </c>
      <c r="K381" s="795">
        <v>39</v>
      </c>
      <c r="L381" s="793">
        <v>12</v>
      </c>
      <c r="M381" s="793" t="s">
        <v>447</v>
      </c>
      <c r="N381" s="793">
        <v>15</v>
      </c>
      <c r="O381" s="793">
        <v>35</v>
      </c>
      <c r="P381" s="793">
        <v>20</v>
      </c>
      <c r="Q381" s="793">
        <v>18</v>
      </c>
      <c r="R381" s="793">
        <v>2</v>
      </c>
      <c r="S381" s="793" t="s">
        <v>447</v>
      </c>
      <c r="T381" s="794">
        <v>15</v>
      </c>
    </row>
    <row r="382" spans="1:21" ht="18" customHeight="1">
      <c r="A382" s="1001"/>
      <c r="B382" s="1001" t="s">
        <v>243</v>
      </c>
      <c r="C382" s="793">
        <v>5</v>
      </c>
      <c r="D382" s="793">
        <v>5</v>
      </c>
      <c r="E382" s="793">
        <v>5</v>
      </c>
      <c r="F382" s="793" t="s">
        <v>447</v>
      </c>
      <c r="G382" s="793" t="s">
        <v>447</v>
      </c>
      <c r="H382" s="793" t="s">
        <v>447</v>
      </c>
      <c r="I382" s="793">
        <v>17</v>
      </c>
      <c r="J382" s="794">
        <v>7</v>
      </c>
      <c r="K382" s="795">
        <v>7</v>
      </c>
      <c r="L382" s="793" t="s">
        <v>447</v>
      </c>
      <c r="M382" s="793" t="s">
        <v>447</v>
      </c>
      <c r="N382" s="793">
        <v>10</v>
      </c>
      <c r="O382" s="793">
        <v>14</v>
      </c>
      <c r="P382" s="793">
        <v>4</v>
      </c>
      <c r="Q382" s="793">
        <v>4</v>
      </c>
      <c r="R382" s="793" t="s">
        <v>447</v>
      </c>
      <c r="S382" s="793" t="s">
        <v>447</v>
      </c>
      <c r="T382" s="794">
        <v>10</v>
      </c>
    </row>
    <row r="383" spans="1:21" ht="18" customHeight="1">
      <c r="A383" s="1001"/>
      <c r="B383" s="1001" t="s">
        <v>766</v>
      </c>
      <c r="C383" s="793">
        <v>8</v>
      </c>
      <c r="D383" s="793">
        <v>7</v>
      </c>
      <c r="E383" s="793">
        <v>6</v>
      </c>
      <c r="F383" s="793">
        <v>1</v>
      </c>
      <c r="G383" s="793">
        <v>1</v>
      </c>
      <c r="H383" s="793" t="s">
        <v>447</v>
      </c>
      <c r="I383" s="793">
        <v>59</v>
      </c>
      <c r="J383" s="794">
        <v>29</v>
      </c>
      <c r="K383" s="795">
        <v>20</v>
      </c>
      <c r="L383" s="793">
        <v>9</v>
      </c>
      <c r="M383" s="793">
        <v>1</v>
      </c>
      <c r="N383" s="793">
        <v>29</v>
      </c>
      <c r="O383" s="793">
        <v>42</v>
      </c>
      <c r="P383" s="793">
        <v>13</v>
      </c>
      <c r="Q383" s="793">
        <v>11</v>
      </c>
      <c r="R383" s="793">
        <v>2</v>
      </c>
      <c r="S383" s="793" t="s">
        <v>447</v>
      </c>
      <c r="T383" s="794">
        <v>29</v>
      </c>
    </row>
    <row r="384" spans="1:21" ht="18" customHeight="1">
      <c r="A384" s="999"/>
      <c r="B384" s="999" t="s">
        <v>242</v>
      </c>
      <c r="C384" s="793">
        <v>38</v>
      </c>
      <c r="D384" s="793">
        <v>38</v>
      </c>
      <c r="E384" s="793">
        <v>33</v>
      </c>
      <c r="F384" s="793">
        <v>5</v>
      </c>
      <c r="G384" s="793" t="s">
        <v>447</v>
      </c>
      <c r="H384" s="793" t="s">
        <v>447</v>
      </c>
      <c r="I384" s="793">
        <v>97</v>
      </c>
      <c r="J384" s="794">
        <v>75</v>
      </c>
      <c r="K384" s="795">
        <v>64</v>
      </c>
      <c r="L384" s="793">
        <v>11</v>
      </c>
      <c r="M384" s="793">
        <v>1</v>
      </c>
      <c r="N384" s="793">
        <v>21</v>
      </c>
      <c r="O384" s="793">
        <v>50</v>
      </c>
      <c r="P384" s="793">
        <v>29</v>
      </c>
      <c r="Q384" s="793">
        <v>29</v>
      </c>
      <c r="R384" s="793" t="s">
        <v>447</v>
      </c>
      <c r="S384" s="793" t="s">
        <v>447</v>
      </c>
      <c r="T384" s="794">
        <v>21</v>
      </c>
    </row>
    <row r="385" spans="1:20" ht="18" customHeight="1">
      <c r="A385" s="999"/>
      <c r="B385" s="999" t="s">
        <v>241</v>
      </c>
      <c r="C385" s="793">
        <v>59</v>
      </c>
      <c r="D385" s="793">
        <v>59</v>
      </c>
      <c r="E385" s="793">
        <v>52</v>
      </c>
      <c r="F385" s="793">
        <v>7</v>
      </c>
      <c r="G385" s="793" t="s">
        <v>447</v>
      </c>
      <c r="H385" s="793" t="s">
        <v>447</v>
      </c>
      <c r="I385" s="793">
        <v>130</v>
      </c>
      <c r="J385" s="794">
        <v>87</v>
      </c>
      <c r="K385" s="795">
        <v>72</v>
      </c>
      <c r="L385" s="793">
        <v>15</v>
      </c>
      <c r="M385" s="793">
        <v>1</v>
      </c>
      <c r="N385" s="793">
        <v>42</v>
      </c>
      <c r="O385" s="793">
        <v>84</v>
      </c>
      <c r="P385" s="793">
        <v>41</v>
      </c>
      <c r="Q385" s="793">
        <v>37</v>
      </c>
      <c r="R385" s="793">
        <v>4</v>
      </c>
      <c r="S385" s="793">
        <v>1</v>
      </c>
      <c r="T385" s="794">
        <v>42</v>
      </c>
    </row>
    <row r="386" spans="1:20" ht="18" customHeight="1">
      <c r="A386" s="230"/>
      <c r="B386" s="230" t="s">
        <v>240</v>
      </c>
      <c r="C386" s="793">
        <v>91</v>
      </c>
      <c r="D386" s="793">
        <v>91</v>
      </c>
      <c r="E386" s="793">
        <v>81</v>
      </c>
      <c r="F386" s="793">
        <v>10</v>
      </c>
      <c r="G386" s="793" t="s">
        <v>447</v>
      </c>
      <c r="H386" s="793" t="s">
        <v>447</v>
      </c>
      <c r="I386" s="793">
        <v>98</v>
      </c>
      <c r="J386" s="794">
        <v>80</v>
      </c>
      <c r="K386" s="795">
        <v>62</v>
      </c>
      <c r="L386" s="793">
        <v>18</v>
      </c>
      <c r="M386" s="793">
        <v>1</v>
      </c>
      <c r="N386" s="793">
        <v>17</v>
      </c>
      <c r="O386" s="793">
        <v>43</v>
      </c>
      <c r="P386" s="793">
        <v>25</v>
      </c>
      <c r="Q386" s="793">
        <v>23</v>
      </c>
      <c r="R386" s="793">
        <v>2</v>
      </c>
      <c r="S386" s="793">
        <v>1</v>
      </c>
      <c r="T386" s="794">
        <v>17</v>
      </c>
    </row>
    <row r="387" spans="1:20" ht="18" customHeight="1">
      <c r="A387" s="999"/>
      <c r="B387" s="999" t="s">
        <v>239</v>
      </c>
      <c r="C387" s="793">
        <v>44</v>
      </c>
      <c r="D387" s="793">
        <v>44</v>
      </c>
      <c r="E387" s="793">
        <v>43</v>
      </c>
      <c r="F387" s="793">
        <v>1</v>
      </c>
      <c r="G387" s="793" t="s">
        <v>447</v>
      </c>
      <c r="H387" s="793" t="s">
        <v>447</v>
      </c>
      <c r="I387" s="793">
        <v>52</v>
      </c>
      <c r="J387" s="794">
        <v>34</v>
      </c>
      <c r="K387" s="795">
        <v>27</v>
      </c>
      <c r="L387" s="793">
        <v>7</v>
      </c>
      <c r="M387" s="793">
        <v>1</v>
      </c>
      <c r="N387" s="793">
        <v>17</v>
      </c>
      <c r="O387" s="793">
        <v>27</v>
      </c>
      <c r="P387" s="793">
        <v>10</v>
      </c>
      <c r="Q387" s="793">
        <v>10</v>
      </c>
      <c r="R387" s="793" t="s">
        <v>447</v>
      </c>
      <c r="S387" s="793" t="s">
        <v>447</v>
      </c>
      <c r="T387" s="794">
        <v>17</v>
      </c>
    </row>
    <row r="388" spans="1:20" ht="18" customHeight="1">
      <c r="A388" s="230"/>
      <c r="B388" s="230" t="s">
        <v>238</v>
      </c>
      <c r="C388" s="793">
        <v>16</v>
      </c>
      <c r="D388" s="793">
        <v>16</v>
      </c>
      <c r="E388" s="793">
        <v>9</v>
      </c>
      <c r="F388" s="793">
        <v>7</v>
      </c>
      <c r="G388" s="793" t="s">
        <v>447</v>
      </c>
      <c r="H388" s="793" t="s">
        <v>447</v>
      </c>
      <c r="I388" s="793">
        <v>46</v>
      </c>
      <c r="J388" s="794">
        <v>27</v>
      </c>
      <c r="K388" s="795">
        <v>20</v>
      </c>
      <c r="L388" s="793">
        <v>7</v>
      </c>
      <c r="M388" s="793" t="s">
        <v>447</v>
      </c>
      <c r="N388" s="793">
        <v>19</v>
      </c>
      <c r="O388" s="793">
        <v>28</v>
      </c>
      <c r="P388" s="793">
        <v>9</v>
      </c>
      <c r="Q388" s="793">
        <v>9</v>
      </c>
      <c r="R388" s="793" t="s">
        <v>447</v>
      </c>
      <c r="S388" s="793" t="s">
        <v>447</v>
      </c>
      <c r="T388" s="794">
        <v>19</v>
      </c>
    </row>
    <row r="389" spans="1:20" ht="18" customHeight="1">
      <c r="A389" s="999"/>
      <c r="B389" s="999" t="s">
        <v>237</v>
      </c>
      <c r="C389" s="793">
        <v>36</v>
      </c>
      <c r="D389" s="793">
        <v>36</v>
      </c>
      <c r="E389" s="793">
        <v>32</v>
      </c>
      <c r="F389" s="793">
        <v>4</v>
      </c>
      <c r="G389" s="793" t="s">
        <v>447</v>
      </c>
      <c r="H389" s="793" t="s">
        <v>447</v>
      </c>
      <c r="I389" s="793">
        <v>123</v>
      </c>
      <c r="J389" s="794">
        <v>74</v>
      </c>
      <c r="K389" s="795">
        <v>52</v>
      </c>
      <c r="L389" s="793">
        <v>22</v>
      </c>
      <c r="M389" s="793">
        <v>3</v>
      </c>
      <c r="N389" s="793">
        <v>46</v>
      </c>
      <c r="O389" s="793">
        <v>72</v>
      </c>
      <c r="P389" s="793">
        <v>24</v>
      </c>
      <c r="Q389" s="793">
        <v>20</v>
      </c>
      <c r="R389" s="793">
        <v>4</v>
      </c>
      <c r="S389" s="793">
        <v>2</v>
      </c>
      <c r="T389" s="794">
        <v>46</v>
      </c>
    </row>
    <row r="390" spans="1:20" ht="18" customHeight="1">
      <c r="A390" s="999"/>
      <c r="B390" s="999" t="s">
        <v>236</v>
      </c>
      <c r="C390" s="793">
        <v>2</v>
      </c>
      <c r="D390" s="793">
        <v>2</v>
      </c>
      <c r="E390" s="793">
        <v>2</v>
      </c>
      <c r="F390" s="793" t="s">
        <v>447</v>
      </c>
      <c r="G390" s="793" t="s">
        <v>447</v>
      </c>
      <c r="H390" s="793" t="s">
        <v>447</v>
      </c>
      <c r="I390" s="793">
        <v>133</v>
      </c>
      <c r="J390" s="794">
        <v>29</v>
      </c>
      <c r="K390" s="795">
        <v>25</v>
      </c>
      <c r="L390" s="793">
        <v>4</v>
      </c>
      <c r="M390" s="793" t="s">
        <v>447</v>
      </c>
      <c r="N390" s="793">
        <v>104</v>
      </c>
      <c r="O390" s="793">
        <v>120</v>
      </c>
      <c r="P390" s="793">
        <v>16</v>
      </c>
      <c r="Q390" s="793">
        <v>14</v>
      </c>
      <c r="R390" s="793">
        <v>2</v>
      </c>
      <c r="S390" s="793" t="s">
        <v>447</v>
      </c>
      <c r="T390" s="794">
        <v>104</v>
      </c>
    </row>
    <row r="391" spans="1:20" ht="18" customHeight="1">
      <c r="A391" s="999"/>
      <c r="B391" s="999" t="s">
        <v>235</v>
      </c>
      <c r="C391" s="793">
        <v>11</v>
      </c>
      <c r="D391" s="793">
        <v>11</v>
      </c>
      <c r="E391" s="793">
        <v>9</v>
      </c>
      <c r="F391" s="793">
        <v>2</v>
      </c>
      <c r="G391" s="793" t="s">
        <v>447</v>
      </c>
      <c r="H391" s="793" t="s">
        <v>447</v>
      </c>
      <c r="I391" s="793">
        <v>37</v>
      </c>
      <c r="J391" s="794">
        <v>29</v>
      </c>
      <c r="K391" s="795">
        <v>23</v>
      </c>
      <c r="L391" s="793">
        <v>6</v>
      </c>
      <c r="M391" s="793" t="s">
        <v>447</v>
      </c>
      <c r="N391" s="793">
        <v>8</v>
      </c>
      <c r="O391" s="793">
        <v>22</v>
      </c>
      <c r="P391" s="793">
        <v>14</v>
      </c>
      <c r="Q391" s="793">
        <v>13</v>
      </c>
      <c r="R391" s="793">
        <v>1</v>
      </c>
      <c r="S391" s="793" t="s">
        <v>447</v>
      </c>
      <c r="T391" s="794">
        <v>8</v>
      </c>
    </row>
    <row r="392" spans="1:20" ht="18" customHeight="1">
      <c r="A392" s="230"/>
      <c r="B392" s="230" t="s">
        <v>234</v>
      </c>
      <c r="C392" s="793">
        <v>9</v>
      </c>
      <c r="D392" s="793">
        <v>9</v>
      </c>
      <c r="E392" s="793">
        <v>9</v>
      </c>
      <c r="F392" s="793" t="s">
        <v>447</v>
      </c>
      <c r="G392" s="793" t="s">
        <v>447</v>
      </c>
      <c r="H392" s="793" t="s">
        <v>447</v>
      </c>
      <c r="I392" s="793">
        <v>156</v>
      </c>
      <c r="J392" s="794">
        <v>32</v>
      </c>
      <c r="K392" s="795">
        <v>28</v>
      </c>
      <c r="L392" s="793">
        <v>4</v>
      </c>
      <c r="M392" s="793" t="s">
        <v>447</v>
      </c>
      <c r="N392" s="793">
        <v>124</v>
      </c>
      <c r="O392" s="793">
        <v>137</v>
      </c>
      <c r="P392" s="793">
        <v>13</v>
      </c>
      <c r="Q392" s="793">
        <v>12</v>
      </c>
      <c r="R392" s="793">
        <v>1</v>
      </c>
      <c r="S392" s="793" t="s">
        <v>447</v>
      </c>
      <c r="T392" s="794">
        <v>124</v>
      </c>
    </row>
    <row r="393" spans="1:20" ht="18" customHeight="1">
      <c r="A393" s="1001"/>
      <c r="B393" s="1001" t="s">
        <v>233</v>
      </c>
      <c r="C393" s="793">
        <v>60</v>
      </c>
      <c r="D393" s="793">
        <v>60</v>
      </c>
      <c r="E393" s="793">
        <v>50</v>
      </c>
      <c r="F393" s="793">
        <v>10</v>
      </c>
      <c r="G393" s="793" t="s">
        <v>447</v>
      </c>
      <c r="H393" s="793" t="s">
        <v>447</v>
      </c>
      <c r="I393" s="793">
        <v>142</v>
      </c>
      <c r="J393" s="794">
        <v>96</v>
      </c>
      <c r="K393" s="795">
        <v>76</v>
      </c>
      <c r="L393" s="793">
        <v>20</v>
      </c>
      <c r="M393" s="793">
        <v>1</v>
      </c>
      <c r="N393" s="793">
        <v>45</v>
      </c>
      <c r="O393" s="793">
        <v>78</v>
      </c>
      <c r="P393" s="793">
        <v>33</v>
      </c>
      <c r="Q393" s="793">
        <v>32</v>
      </c>
      <c r="R393" s="793">
        <v>1</v>
      </c>
      <c r="S393" s="793" t="s">
        <v>447</v>
      </c>
      <c r="T393" s="794">
        <v>45</v>
      </c>
    </row>
    <row r="394" spans="1:20" ht="18" customHeight="1">
      <c r="A394" s="999"/>
      <c r="B394" s="999" t="s">
        <v>232</v>
      </c>
      <c r="C394" s="793">
        <v>69</v>
      </c>
      <c r="D394" s="793">
        <v>69</v>
      </c>
      <c r="E394" s="793">
        <v>54</v>
      </c>
      <c r="F394" s="793">
        <v>15</v>
      </c>
      <c r="G394" s="793" t="s">
        <v>447</v>
      </c>
      <c r="H394" s="793" t="s">
        <v>447</v>
      </c>
      <c r="I394" s="793">
        <v>159</v>
      </c>
      <c r="J394" s="794">
        <v>97</v>
      </c>
      <c r="K394" s="795">
        <v>70</v>
      </c>
      <c r="L394" s="793">
        <v>27</v>
      </c>
      <c r="M394" s="793" t="s">
        <v>447</v>
      </c>
      <c r="N394" s="793">
        <v>62</v>
      </c>
      <c r="O394" s="793">
        <v>97</v>
      </c>
      <c r="P394" s="793">
        <v>35</v>
      </c>
      <c r="Q394" s="793">
        <v>34</v>
      </c>
      <c r="R394" s="793">
        <v>1</v>
      </c>
      <c r="S394" s="793" t="s">
        <v>447</v>
      </c>
      <c r="T394" s="794">
        <v>62</v>
      </c>
    </row>
    <row r="395" spans="1:20" ht="18" customHeight="1">
      <c r="A395" s="999"/>
      <c r="B395" s="999" t="s">
        <v>231</v>
      </c>
      <c r="C395" s="793">
        <v>46</v>
      </c>
      <c r="D395" s="793">
        <v>46</v>
      </c>
      <c r="E395" s="793">
        <v>43</v>
      </c>
      <c r="F395" s="793">
        <v>3</v>
      </c>
      <c r="G395" s="793" t="s">
        <v>447</v>
      </c>
      <c r="H395" s="793" t="s">
        <v>447</v>
      </c>
      <c r="I395" s="793">
        <v>45</v>
      </c>
      <c r="J395" s="794">
        <v>30</v>
      </c>
      <c r="K395" s="795">
        <v>27</v>
      </c>
      <c r="L395" s="793">
        <v>3</v>
      </c>
      <c r="M395" s="793" t="s">
        <v>447</v>
      </c>
      <c r="N395" s="793">
        <v>15</v>
      </c>
      <c r="O395" s="793">
        <v>31</v>
      </c>
      <c r="P395" s="793">
        <v>16</v>
      </c>
      <c r="Q395" s="793">
        <v>15</v>
      </c>
      <c r="R395" s="793">
        <v>1</v>
      </c>
      <c r="S395" s="793" t="s">
        <v>447</v>
      </c>
      <c r="T395" s="794">
        <v>15</v>
      </c>
    </row>
    <row r="396" spans="1:20" ht="18" customHeight="1">
      <c r="A396" s="999"/>
      <c r="B396" s="999" t="s">
        <v>230</v>
      </c>
      <c r="C396" s="793">
        <v>76</v>
      </c>
      <c r="D396" s="793">
        <v>76</v>
      </c>
      <c r="E396" s="793">
        <v>72</v>
      </c>
      <c r="F396" s="793">
        <v>4</v>
      </c>
      <c r="G396" s="793" t="s">
        <v>447</v>
      </c>
      <c r="H396" s="793" t="s">
        <v>447</v>
      </c>
      <c r="I396" s="793">
        <v>80</v>
      </c>
      <c r="J396" s="794">
        <v>52</v>
      </c>
      <c r="K396" s="795">
        <v>44</v>
      </c>
      <c r="L396" s="793">
        <v>8</v>
      </c>
      <c r="M396" s="793">
        <v>1</v>
      </c>
      <c r="N396" s="793">
        <v>27</v>
      </c>
      <c r="O396" s="793">
        <v>51</v>
      </c>
      <c r="P396" s="793">
        <v>24</v>
      </c>
      <c r="Q396" s="793">
        <v>24</v>
      </c>
      <c r="R396" s="793" t="s">
        <v>447</v>
      </c>
      <c r="S396" s="793" t="s">
        <v>447</v>
      </c>
      <c r="T396" s="794">
        <v>27</v>
      </c>
    </row>
    <row r="397" spans="1:20" ht="18" customHeight="1">
      <c r="A397" s="999"/>
      <c r="B397" s="999" t="s">
        <v>765</v>
      </c>
      <c r="C397" s="793">
        <v>3</v>
      </c>
      <c r="D397" s="793">
        <v>3</v>
      </c>
      <c r="E397" s="793">
        <v>2</v>
      </c>
      <c r="F397" s="793">
        <v>1</v>
      </c>
      <c r="G397" s="793" t="s">
        <v>447</v>
      </c>
      <c r="H397" s="793" t="s">
        <v>447</v>
      </c>
      <c r="I397" s="793">
        <v>31</v>
      </c>
      <c r="J397" s="794">
        <v>19</v>
      </c>
      <c r="K397" s="795">
        <v>12</v>
      </c>
      <c r="L397" s="793">
        <v>7</v>
      </c>
      <c r="M397" s="793">
        <v>1</v>
      </c>
      <c r="N397" s="793">
        <v>11</v>
      </c>
      <c r="O397" s="793">
        <v>16</v>
      </c>
      <c r="P397" s="793">
        <v>5</v>
      </c>
      <c r="Q397" s="793">
        <v>4</v>
      </c>
      <c r="R397" s="793">
        <v>1</v>
      </c>
      <c r="S397" s="793" t="s">
        <v>447</v>
      </c>
      <c r="T397" s="794">
        <v>11</v>
      </c>
    </row>
    <row r="398" spans="1:20" ht="18" customHeight="1">
      <c r="A398" s="230"/>
      <c r="B398" s="230" t="s">
        <v>229</v>
      </c>
      <c r="C398" s="793">
        <v>20</v>
      </c>
      <c r="D398" s="793">
        <v>20</v>
      </c>
      <c r="E398" s="793">
        <v>16</v>
      </c>
      <c r="F398" s="793">
        <v>4</v>
      </c>
      <c r="G398" s="793" t="s">
        <v>447</v>
      </c>
      <c r="H398" s="793" t="s">
        <v>447</v>
      </c>
      <c r="I398" s="793">
        <v>66</v>
      </c>
      <c r="J398" s="794">
        <v>49</v>
      </c>
      <c r="K398" s="795">
        <v>39</v>
      </c>
      <c r="L398" s="793">
        <v>10</v>
      </c>
      <c r="M398" s="793" t="s">
        <v>447</v>
      </c>
      <c r="N398" s="793">
        <v>17</v>
      </c>
      <c r="O398" s="793">
        <v>38</v>
      </c>
      <c r="P398" s="793">
        <v>21</v>
      </c>
      <c r="Q398" s="793">
        <v>20</v>
      </c>
      <c r="R398" s="793">
        <v>1</v>
      </c>
      <c r="S398" s="793" t="s">
        <v>447</v>
      </c>
      <c r="T398" s="794">
        <v>17</v>
      </c>
    </row>
    <row r="399" spans="1:20" ht="18" customHeight="1">
      <c r="A399" s="999"/>
      <c r="B399" s="999" t="s">
        <v>228</v>
      </c>
      <c r="C399" s="793">
        <v>36</v>
      </c>
      <c r="D399" s="793">
        <v>36</v>
      </c>
      <c r="E399" s="793">
        <v>33</v>
      </c>
      <c r="F399" s="793">
        <v>3</v>
      </c>
      <c r="G399" s="793" t="s">
        <v>447</v>
      </c>
      <c r="H399" s="793" t="s">
        <v>447</v>
      </c>
      <c r="I399" s="793">
        <v>69</v>
      </c>
      <c r="J399" s="794">
        <v>45</v>
      </c>
      <c r="K399" s="795">
        <v>36</v>
      </c>
      <c r="L399" s="793">
        <v>9</v>
      </c>
      <c r="M399" s="793">
        <v>2</v>
      </c>
      <c r="N399" s="793">
        <v>22</v>
      </c>
      <c r="O399" s="793">
        <v>41</v>
      </c>
      <c r="P399" s="793">
        <v>17</v>
      </c>
      <c r="Q399" s="793">
        <v>16</v>
      </c>
      <c r="R399" s="793">
        <v>1</v>
      </c>
      <c r="S399" s="793">
        <v>2</v>
      </c>
      <c r="T399" s="794">
        <v>22</v>
      </c>
    </row>
    <row r="400" spans="1:20" ht="18" customHeight="1">
      <c r="A400" s="230"/>
      <c r="B400" s="230" t="s">
        <v>227</v>
      </c>
      <c r="C400" s="793">
        <v>70</v>
      </c>
      <c r="D400" s="793">
        <v>70</v>
      </c>
      <c r="E400" s="793">
        <v>53</v>
      </c>
      <c r="F400" s="793">
        <v>17</v>
      </c>
      <c r="G400" s="793" t="s">
        <v>447</v>
      </c>
      <c r="H400" s="793" t="s">
        <v>447</v>
      </c>
      <c r="I400" s="793">
        <v>204</v>
      </c>
      <c r="J400" s="794">
        <v>135</v>
      </c>
      <c r="K400" s="795">
        <v>98</v>
      </c>
      <c r="L400" s="793">
        <v>37</v>
      </c>
      <c r="M400" s="793" t="s">
        <v>447</v>
      </c>
      <c r="N400" s="793">
        <v>69</v>
      </c>
      <c r="O400" s="793">
        <v>120</v>
      </c>
      <c r="P400" s="793">
        <v>51</v>
      </c>
      <c r="Q400" s="793">
        <v>47</v>
      </c>
      <c r="R400" s="793">
        <v>4</v>
      </c>
      <c r="S400" s="793" t="s">
        <v>447</v>
      </c>
      <c r="T400" s="794">
        <v>69</v>
      </c>
    </row>
    <row r="401" spans="1:20" ht="18" customHeight="1">
      <c r="A401" s="999"/>
      <c r="B401" s="999" t="s">
        <v>226</v>
      </c>
      <c r="C401" s="793">
        <v>74</v>
      </c>
      <c r="D401" s="793">
        <v>73</v>
      </c>
      <c r="E401" s="793">
        <v>71</v>
      </c>
      <c r="F401" s="793">
        <v>2</v>
      </c>
      <c r="G401" s="793">
        <v>1</v>
      </c>
      <c r="H401" s="793" t="s">
        <v>447</v>
      </c>
      <c r="I401" s="793">
        <v>94</v>
      </c>
      <c r="J401" s="794">
        <v>55</v>
      </c>
      <c r="K401" s="795">
        <v>51</v>
      </c>
      <c r="L401" s="793">
        <v>4</v>
      </c>
      <c r="M401" s="793">
        <v>2</v>
      </c>
      <c r="N401" s="793">
        <v>37</v>
      </c>
      <c r="O401" s="793">
        <v>62</v>
      </c>
      <c r="P401" s="793">
        <v>25</v>
      </c>
      <c r="Q401" s="793">
        <v>25</v>
      </c>
      <c r="R401" s="793" t="s">
        <v>447</v>
      </c>
      <c r="S401" s="793" t="s">
        <v>447</v>
      </c>
      <c r="T401" s="794">
        <v>37</v>
      </c>
    </row>
    <row r="402" spans="1:20" ht="18" customHeight="1">
      <c r="A402" s="999"/>
      <c r="B402" s="999" t="s">
        <v>225</v>
      </c>
      <c r="C402" s="793">
        <v>8</v>
      </c>
      <c r="D402" s="793">
        <v>8</v>
      </c>
      <c r="E402" s="793">
        <v>6</v>
      </c>
      <c r="F402" s="793">
        <v>2</v>
      </c>
      <c r="G402" s="793" t="s">
        <v>447</v>
      </c>
      <c r="H402" s="793" t="s">
        <v>447</v>
      </c>
      <c r="I402" s="793">
        <v>31</v>
      </c>
      <c r="J402" s="794">
        <v>20</v>
      </c>
      <c r="K402" s="795">
        <v>16</v>
      </c>
      <c r="L402" s="793">
        <v>4</v>
      </c>
      <c r="M402" s="793" t="s">
        <v>447</v>
      </c>
      <c r="N402" s="793">
        <v>11</v>
      </c>
      <c r="O402" s="793">
        <v>23</v>
      </c>
      <c r="P402" s="793">
        <v>12</v>
      </c>
      <c r="Q402" s="793">
        <v>10</v>
      </c>
      <c r="R402" s="793">
        <v>2</v>
      </c>
      <c r="S402" s="793" t="s">
        <v>447</v>
      </c>
      <c r="T402" s="794">
        <v>11</v>
      </c>
    </row>
    <row r="403" spans="1:20" ht="18" customHeight="1">
      <c r="A403" s="230"/>
      <c r="B403" s="230" t="s">
        <v>224</v>
      </c>
      <c r="C403" s="793">
        <v>9</v>
      </c>
      <c r="D403" s="793">
        <v>9</v>
      </c>
      <c r="E403" s="793">
        <v>7</v>
      </c>
      <c r="F403" s="793">
        <v>2</v>
      </c>
      <c r="G403" s="793" t="s">
        <v>447</v>
      </c>
      <c r="H403" s="793" t="s">
        <v>447</v>
      </c>
      <c r="I403" s="793">
        <v>47</v>
      </c>
      <c r="J403" s="794">
        <v>27</v>
      </c>
      <c r="K403" s="795">
        <v>23</v>
      </c>
      <c r="L403" s="793">
        <v>4</v>
      </c>
      <c r="M403" s="793" t="s">
        <v>447</v>
      </c>
      <c r="N403" s="793">
        <v>20</v>
      </c>
      <c r="O403" s="793">
        <v>33</v>
      </c>
      <c r="P403" s="793">
        <v>13</v>
      </c>
      <c r="Q403" s="793">
        <v>11</v>
      </c>
      <c r="R403" s="793">
        <v>2</v>
      </c>
      <c r="S403" s="793" t="s">
        <v>447</v>
      </c>
      <c r="T403" s="794">
        <v>20</v>
      </c>
    </row>
    <row r="404" spans="1:20" ht="18" customHeight="1">
      <c r="A404" s="999"/>
      <c r="B404" s="999" t="s">
        <v>764</v>
      </c>
      <c r="C404" s="793">
        <v>38</v>
      </c>
      <c r="D404" s="793">
        <v>36</v>
      </c>
      <c r="E404" s="793">
        <v>23</v>
      </c>
      <c r="F404" s="793">
        <v>13</v>
      </c>
      <c r="G404" s="793" t="s">
        <v>447</v>
      </c>
      <c r="H404" s="793">
        <v>2</v>
      </c>
      <c r="I404" s="793">
        <v>126</v>
      </c>
      <c r="J404" s="794">
        <v>81</v>
      </c>
      <c r="K404" s="795">
        <v>62</v>
      </c>
      <c r="L404" s="793">
        <v>19</v>
      </c>
      <c r="M404" s="793" t="s">
        <v>447</v>
      </c>
      <c r="N404" s="793">
        <v>45</v>
      </c>
      <c r="O404" s="793">
        <v>77</v>
      </c>
      <c r="P404" s="793">
        <v>32</v>
      </c>
      <c r="Q404" s="793">
        <v>32</v>
      </c>
      <c r="R404" s="793" t="s">
        <v>447</v>
      </c>
      <c r="S404" s="793" t="s">
        <v>447</v>
      </c>
      <c r="T404" s="794">
        <v>45</v>
      </c>
    </row>
    <row r="405" spans="1:20" ht="18" customHeight="1">
      <c r="A405" s="999"/>
      <c r="B405" s="999" t="s">
        <v>223</v>
      </c>
      <c r="C405" s="793">
        <v>63</v>
      </c>
      <c r="D405" s="793">
        <v>63</v>
      </c>
      <c r="E405" s="793">
        <v>55</v>
      </c>
      <c r="F405" s="793">
        <v>8</v>
      </c>
      <c r="G405" s="793" t="s">
        <v>447</v>
      </c>
      <c r="H405" s="793" t="s">
        <v>447</v>
      </c>
      <c r="I405" s="793">
        <v>133</v>
      </c>
      <c r="J405" s="794">
        <v>75</v>
      </c>
      <c r="K405" s="795">
        <v>59</v>
      </c>
      <c r="L405" s="793">
        <v>16</v>
      </c>
      <c r="M405" s="793" t="s">
        <v>447</v>
      </c>
      <c r="N405" s="793">
        <v>58</v>
      </c>
      <c r="O405" s="793">
        <v>89</v>
      </c>
      <c r="P405" s="793">
        <v>31</v>
      </c>
      <c r="Q405" s="793">
        <v>27</v>
      </c>
      <c r="R405" s="793">
        <v>4</v>
      </c>
      <c r="S405" s="793" t="s">
        <v>447</v>
      </c>
      <c r="T405" s="794">
        <v>58</v>
      </c>
    </row>
    <row r="406" spans="1:20" ht="18" customHeight="1">
      <c r="A406" s="999"/>
      <c r="B406" s="999" t="s">
        <v>691</v>
      </c>
      <c r="C406" s="793" t="s">
        <v>457</v>
      </c>
      <c r="D406" s="793" t="s">
        <v>457</v>
      </c>
      <c r="E406" s="793" t="s">
        <v>457</v>
      </c>
      <c r="F406" s="793" t="s">
        <v>457</v>
      </c>
      <c r="G406" s="793" t="s">
        <v>457</v>
      </c>
      <c r="H406" s="793" t="s">
        <v>457</v>
      </c>
      <c r="I406" s="793" t="s">
        <v>457</v>
      </c>
      <c r="J406" s="794" t="s">
        <v>457</v>
      </c>
      <c r="K406" s="795" t="s">
        <v>457</v>
      </c>
      <c r="L406" s="793" t="s">
        <v>457</v>
      </c>
      <c r="M406" s="793" t="s">
        <v>457</v>
      </c>
      <c r="N406" s="793" t="s">
        <v>457</v>
      </c>
      <c r="O406" s="793" t="s">
        <v>457</v>
      </c>
      <c r="P406" s="793" t="s">
        <v>457</v>
      </c>
      <c r="Q406" s="793" t="s">
        <v>457</v>
      </c>
      <c r="R406" s="793" t="s">
        <v>457</v>
      </c>
      <c r="S406" s="793" t="s">
        <v>457</v>
      </c>
      <c r="T406" s="794" t="s">
        <v>457</v>
      </c>
    </row>
    <row r="407" spans="1:20" ht="18" customHeight="1">
      <c r="A407" s="999"/>
      <c r="B407" s="999" t="s">
        <v>222</v>
      </c>
      <c r="C407" s="793">
        <v>102</v>
      </c>
      <c r="D407" s="793">
        <v>102</v>
      </c>
      <c r="E407" s="793">
        <v>86</v>
      </c>
      <c r="F407" s="793">
        <v>16</v>
      </c>
      <c r="G407" s="793" t="s">
        <v>447</v>
      </c>
      <c r="H407" s="793" t="s">
        <v>447</v>
      </c>
      <c r="I407" s="793">
        <v>290</v>
      </c>
      <c r="J407" s="794">
        <v>209</v>
      </c>
      <c r="K407" s="795">
        <v>180</v>
      </c>
      <c r="L407" s="793">
        <v>29</v>
      </c>
      <c r="M407" s="793" t="s">
        <v>447</v>
      </c>
      <c r="N407" s="793">
        <v>81</v>
      </c>
      <c r="O407" s="793">
        <v>169</v>
      </c>
      <c r="P407" s="793">
        <v>88</v>
      </c>
      <c r="Q407" s="793">
        <v>85</v>
      </c>
      <c r="R407" s="793">
        <v>3</v>
      </c>
      <c r="S407" s="793" t="s">
        <v>447</v>
      </c>
      <c r="T407" s="794">
        <v>81</v>
      </c>
    </row>
    <row r="408" spans="1:20" ht="18" customHeight="1">
      <c r="A408" s="230"/>
      <c r="B408" s="230" t="s">
        <v>763</v>
      </c>
      <c r="C408" s="793">
        <v>83</v>
      </c>
      <c r="D408" s="793">
        <v>81</v>
      </c>
      <c r="E408" s="793">
        <v>51</v>
      </c>
      <c r="F408" s="793">
        <v>30</v>
      </c>
      <c r="G408" s="793">
        <v>2</v>
      </c>
      <c r="H408" s="793" t="s">
        <v>447</v>
      </c>
      <c r="I408" s="793">
        <v>224</v>
      </c>
      <c r="J408" s="794">
        <v>182</v>
      </c>
      <c r="K408" s="795">
        <v>115</v>
      </c>
      <c r="L408" s="793">
        <v>67</v>
      </c>
      <c r="M408" s="793">
        <v>2</v>
      </c>
      <c r="N408" s="793">
        <v>40</v>
      </c>
      <c r="O408" s="793">
        <v>87</v>
      </c>
      <c r="P408" s="793">
        <v>46</v>
      </c>
      <c r="Q408" s="793">
        <v>44</v>
      </c>
      <c r="R408" s="793">
        <v>2</v>
      </c>
      <c r="S408" s="793">
        <v>1</v>
      </c>
      <c r="T408" s="794">
        <v>40</v>
      </c>
    </row>
    <row r="409" spans="1:20" ht="18" customHeight="1">
      <c r="A409" s="999"/>
      <c r="B409" s="999" t="s">
        <v>762</v>
      </c>
      <c r="C409" s="793">
        <v>125</v>
      </c>
      <c r="D409" s="793">
        <v>125</v>
      </c>
      <c r="E409" s="793">
        <v>88</v>
      </c>
      <c r="F409" s="793">
        <v>37</v>
      </c>
      <c r="G409" s="793" t="s">
        <v>447</v>
      </c>
      <c r="H409" s="793" t="s">
        <v>447</v>
      </c>
      <c r="I409" s="793">
        <v>373</v>
      </c>
      <c r="J409" s="794">
        <v>270</v>
      </c>
      <c r="K409" s="795">
        <v>189</v>
      </c>
      <c r="L409" s="793">
        <v>81</v>
      </c>
      <c r="M409" s="793">
        <v>1</v>
      </c>
      <c r="N409" s="793">
        <v>102</v>
      </c>
      <c r="O409" s="793">
        <v>201</v>
      </c>
      <c r="P409" s="793">
        <v>98</v>
      </c>
      <c r="Q409" s="793">
        <v>88</v>
      </c>
      <c r="R409" s="793">
        <v>10</v>
      </c>
      <c r="S409" s="793">
        <v>1</v>
      </c>
      <c r="T409" s="794">
        <v>102</v>
      </c>
    </row>
    <row r="410" spans="1:20" ht="18" customHeight="1">
      <c r="A410" s="230"/>
      <c r="B410" s="230" t="s">
        <v>761</v>
      </c>
      <c r="C410" s="793">
        <v>66</v>
      </c>
      <c r="D410" s="793">
        <v>66</v>
      </c>
      <c r="E410" s="793">
        <v>53</v>
      </c>
      <c r="F410" s="793">
        <v>13</v>
      </c>
      <c r="G410" s="793" t="s">
        <v>447</v>
      </c>
      <c r="H410" s="793" t="s">
        <v>447</v>
      </c>
      <c r="I410" s="793">
        <v>192</v>
      </c>
      <c r="J410" s="794">
        <v>136</v>
      </c>
      <c r="K410" s="795">
        <v>102</v>
      </c>
      <c r="L410" s="793">
        <v>34</v>
      </c>
      <c r="M410" s="793">
        <v>1</v>
      </c>
      <c r="N410" s="793">
        <v>55</v>
      </c>
      <c r="O410" s="793">
        <v>98</v>
      </c>
      <c r="P410" s="793">
        <v>43</v>
      </c>
      <c r="Q410" s="793">
        <v>42</v>
      </c>
      <c r="R410" s="793">
        <v>1</v>
      </c>
      <c r="S410" s="793" t="s">
        <v>447</v>
      </c>
      <c r="T410" s="794">
        <v>55</v>
      </c>
    </row>
    <row r="411" spans="1:20" ht="18" customHeight="1">
      <c r="A411" s="999"/>
      <c r="B411" s="999" t="s">
        <v>760</v>
      </c>
      <c r="C411" s="797">
        <v>81</v>
      </c>
      <c r="D411" s="797">
        <v>80</v>
      </c>
      <c r="E411" s="797">
        <v>51</v>
      </c>
      <c r="F411" s="797">
        <v>29</v>
      </c>
      <c r="G411" s="797">
        <v>1</v>
      </c>
      <c r="H411" s="797" t="s">
        <v>447</v>
      </c>
      <c r="I411" s="797">
        <v>202</v>
      </c>
      <c r="J411" s="800">
        <v>165</v>
      </c>
      <c r="K411" s="997">
        <v>93</v>
      </c>
      <c r="L411" s="797">
        <v>72</v>
      </c>
      <c r="M411" s="797" t="s">
        <v>447</v>
      </c>
      <c r="N411" s="797">
        <v>37</v>
      </c>
      <c r="O411" s="797">
        <v>71</v>
      </c>
      <c r="P411" s="797">
        <v>34</v>
      </c>
      <c r="Q411" s="797">
        <v>32</v>
      </c>
      <c r="R411" s="797">
        <v>2</v>
      </c>
      <c r="S411" s="797" t="s">
        <v>447</v>
      </c>
      <c r="T411" s="800">
        <v>37</v>
      </c>
    </row>
    <row r="412" spans="1:20" ht="18" customHeight="1">
      <c r="A412" s="999"/>
      <c r="B412" s="999" t="s">
        <v>759</v>
      </c>
      <c r="C412" s="797">
        <v>82</v>
      </c>
      <c r="D412" s="797">
        <v>82</v>
      </c>
      <c r="E412" s="797">
        <v>54</v>
      </c>
      <c r="F412" s="797">
        <v>28</v>
      </c>
      <c r="G412" s="797" t="s">
        <v>447</v>
      </c>
      <c r="H412" s="797" t="s">
        <v>447</v>
      </c>
      <c r="I412" s="797">
        <v>168</v>
      </c>
      <c r="J412" s="800">
        <v>144</v>
      </c>
      <c r="K412" s="997">
        <v>86</v>
      </c>
      <c r="L412" s="797">
        <v>58</v>
      </c>
      <c r="M412" s="797" t="s">
        <v>447</v>
      </c>
      <c r="N412" s="797">
        <v>24</v>
      </c>
      <c r="O412" s="797">
        <v>63</v>
      </c>
      <c r="P412" s="797">
        <v>39</v>
      </c>
      <c r="Q412" s="797">
        <v>33</v>
      </c>
      <c r="R412" s="797">
        <v>6</v>
      </c>
      <c r="S412" s="797" t="s">
        <v>447</v>
      </c>
      <c r="T412" s="800">
        <v>24</v>
      </c>
    </row>
    <row r="413" spans="1:20" ht="18" customHeight="1">
      <c r="A413" s="999"/>
      <c r="B413" s="999" t="s">
        <v>758</v>
      </c>
      <c r="C413" s="793">
        <v>109</v>
      </c>
      <c r="D413" s="793">
        <v>109</v>
      </c>
      <c r="E413" s="793">
        <v>84</v>
      </c>
      <c r="F413" s="793">
        <v>25</v>
      </c>
      <c r="G413" s="793" t="s">
        <v>447</v>
      </c>
      <c r="H413" s="793" t="s">
        <v>447</v>
      </c>
      <c r="I413" s="793">
        <v>326</v>
      </c>
      <c r="J413" s="794">
        <v>241</v>
      </c>
      <c r="K413" s="795">
        <v>191</v>
      </c>
      <c r="L413" s="793">
        <v>50</v>
      </c>
      <c r="M413" s="793">
        <v>2</v>
      </c>
      <c r="N413" s="793">
        <v>83</v>
      </c>
      <c r="O413" s="793">
        <v>176</v>
      </c>
      <c r="P413" s="793">
        <v>91</v>
      </c>
      <c r="Q413" s="793">
        <v>89</v>
      </c>
      <c r="R413" s="793">
        <v>2</v>
      </c>
      <c r="S413" s="793">
        <v>2</v>
      </c>
      <c r="T413" s="794">
        <v>83</v>
      </c>
    </row>
    <row r="414" spans="1:20" ht="18" customHeight="1">
      <c r="A414" s="999"/>
      <c r="B414" s="999" t="s">
        <v>757</v>
      </c>
      <c r="C414" s="793">
        <v>21</v>
      </c>
      <c r="D414" s="793">
        <v>21</v>
      </c>
      <c r="E414" s="793">
        <v>10</v>
      </c>
      <c r="F414" s="793">
        <v>11</v>
      </c>
      <c r="G414" s="793" t="s">
        <v>447</v>
      </c>
      <c r="H414" s="793" t="s">
        <v>447</v>
      </c>
      <c r="I414" s="793">
        <v>62</v>
      </c>
      <c r="J414" s="794">
        <v>51</v>
      </c>
      <c r="K414" s="795">
        <v>28</v>
      </c>
      <c r="L414" s="793">
        <v>23</v>
      </c>
      <c r="M414" s="793" t="s">
        <v>447</v>
      </c>
      <c r="N414" s="793">
        <v>11</v>
      </c>
      <c r="O414" s="793">
        <v>18</v>
      </c>
      <c r="P414" s="793">
        <v>7</v>
      </c>
      <c r="Q414" s="793">
        <v>7</v>
      </c>
      <c r="R414" s="793" t="s">
        <v>447</v>
      </c>
      <c r="S414" s="793" t="s">
        <v>447</v>
      </c>
      <c r="T414" s="794">
        <v>11</v>
      </c>
    </row>
    <row r="415" spans="1:20" ht="18" customHeight="1">
      <c r="A415" s="999"/>
      <c r="B415" s="999" t="s">
        <v>753</v>
      </c>
      <c r="C415" s="793">
        <v>462</v>
      </c>
      <c r="D415" s="793">
        <v>460</v>
      </c>
      <c r="E415" s="793">
        <v>406</v>
      </c>
      <c r="F415" s="793">
        <v>54</v>
      </c>
      <c r="G415" s="793">
        <v>1</v>
      </c>
      <c r="H415" s="793">
        <v>1</v>
      </c>
      <c r="I415" s="793">
        <v>865</v>
      </c>
      <c r="J415" s="794">
        <v>573</v>
      </c>
      <c r="K415" s="795">
        <v>451</v>
      </c>
      <c r="L415" s="793">
        <v>122</v>
      </c>
      <c r="M415" s="793">
        <v>3</v>
      </c>
      <c r="N415" s="793">
        <v>289</v>
      </c>
      <c r="O415" s="793">
        <v>500</v>
      </c>
      <c r="P415" s="793">
        <v>209</v>
      </c>
      <c r="Q415" s="793">
        <v>201</v>
      </c>
      <c r="R415" s="793">
        <v>8</v>
      </c>
      <c r="S415" s="793">
        <v>2</v>
      </c>
      <c r="T415" s="794">
        <v>289</v>
      </c>
    </row>
    <row r="416" spans="1:20" ht="18" customHeight="1">
      <c r="A416" s="1000"/>
      <c r="B416" s="1000" t="s">
        <v>752</v>
      </c>
      <c r="C416" s="792">
        <v>87</v>
      </c>
      <c r="D416" s="792">
        <v>87</v>
      </c>
      <c r="E416" s="792">
        <v>69</v>
      </c>
      <c r="F416" s="792">
        <v>18</v>
      </c>
      <c r="G416" s="792" t="s">
        <v>447</v>
      </c>
      <c r="H416" s="792" t="s">
        <v>447</v>
      </c>
      <c r="I416" s="792">
        <v>195</v>
      </c>
      <c r="J416" s="805">
        <v>165</v>
      </c>
      <c r="K416" s="1010">
        <v>120</v>
      </c>
      <c r="L416" s="792">
        <v>45</v>
      </c>
      <c r="M416" s="792" t="s">
        <v>447</v>
      </c>
      <c r="N416" s="792">
        <v>30</v>
      </c>
      <c r="O416" s="792">
        <v>78</v>
      </c>
      <c r="P416" s="792">
        <v>48</v>
      </c>
      <c r="Q416" s="792">
        <v>43</v>
      </c>
      <c r="R416" s="792">
        <v>5</v>
      </c>
      <c r="S416" s="792" t="s">
        <v>447</v>
      </c>
      <c r="T416" s="805">
        <v>30</v>
      </c>
    </row>
    <row r="417" spans="1:21" ht="18" customHeight="1">
      <c r="A417" s="999"/>
      <c r="B417" s="999" t="s">
        <v>751</v>
      </c>
      <c r="C417" s="793">
        <v>20</v>
      </c>
      <c r="D417" s="793">
        <v>20</v>
      </c>
      <c r="E417" s="793">
        <v>14</v>
      </c>
      <c r="F417" s="793">
        <v>6</v>
      </c>
      <c r="G417" s="793" t="s">
        <v>447</v>
      </c>
      <c r="H417" s="793" t="s">
        <v>447</v>
      </c>
      <c r="I417" s="793">
        <v>47</v>
      </c>
      <c r="J417" s="794">
        <v>39</v>
      </c>
      <c r="K417" s="795">
        <v>29</v>
      </c>
      <c r="L417" s="793">
        <v>10</v>
      </c>
      <c r="M417" s="793" t="s">
        <v>447</v>
      </c>
      <c r="N417" s="793">
        <v>8</v>
      </c>
      <c r="O417" s="793">
        <v>20</v>
      </c>
      <c r="P417" s="793">
        <v>12</v>
      </c>
      <c r="Q417" s="793">
        <v>11</v>
      </c>
      <c r="R417" s="793">
        <v>1</v>
      </c>
      <c r="S417" s="793" t="s">
        <v>447</v>
      </c>
      <c r="T417" s="794">
        <v>8</v>
      </c>
    </row>
    <row r="418" spans="1:21" ht="18" customHeight="1">
      <c r="A418" s="999"/>
      <c r="B418" s="999" t="s">
        <v>750</v>
      </c>
      <c r="C418" s="793">
        <v>246</v>
      </c>
      <c r="D418" s="793">
        <v>244</v>
      </c>
      <c r="E418" s="793">
        <v>212</v>
      </c>
      <c r="F418" s="793">
        <v>32</v>
      </c>
      <c r="G418" s="793">
        <v>2</v>
      </c>
      <c r="H418" s="793" t="s">
        <v>447</v>
      </c>
      <c r="I418" s="793">
        <v>397</v>
      </c>
      <c r="J418" s="794">
        <v>277</v>
      </c>
      <c r="K418" s="795">
        <v>207</v>
      </c>
      <c r="L418" s="793">
        <v>70</v>
      </c>
      <c r="M418" s="793" t="s">
        <v>447</v>
      </c>
      <c r="N418" s="793">
        <v>120</v>
      </c>
      <c r="O418" s="793">
        <v>227</v>
      </c>
      <c r="P418" s="793">
        <v>107</v>
      </c>
      <c r="Q418" s="793">
        <v>102</v>
      </c>
      <c r="R418" s="793">
        <v>5</v>
      </c>
      <c r="S418" s="793" t="s">
        <v>447</v>
      </c>
      <c r="T418" s="794">
        <v>120</v>
      </c>
    </row>
    <row r="419" spans="1:21" ht="18" customHeight="1">
      <c r="A419" s="999"/>
      <c r="B419" s="999" t="s">
        <v>749</v>
      </c>
      <c r="C419" s="793">
        <v>199</v>
      </c>
      <c r="D419" s="793">
        <v>197</v>
      </c>
      <c r="E419" s="793">
        <v>165</v>
      </c>
      <c r="F419" s="793">
        <v>32</v>
      </c>
      <c r="G419" s="793">
        <v>2</v>
      </c>
      <c r="H419" s="793" t="s">
        <v>447</v>
      </c>
      <c r="I419" s="793">
        <v>368</v>
      </c>
      <c r="J419" s="794">
        <v>267</v>
      </c>
      <c r="K419" s="795">
        <v>192</v>
      </c>
      <c r="L419" s="793">
        <v>75</v>
      </c>
      <c r="M419" s="793">
        <v>5</v>
      </c>
      <c r="N419" s="793">
        <v>96</v>
      </c>
      <c r="O419" s="793">
        <v>185</v>
      </c>
      <c r="P419" s="793">
        <v>86</v>
      </c>
      <c r="Q419" s="793">
        <v>82</v>
      </c>
      <c r="R419" s="793">
        <v>4</v>
      </c>
      <c r="S419" s="793">
        <v>3</v>
      </c>
      <c r="T419" s="794">
        <v>96</v>
      </c>
    </row>
    <row r="420" spans="1:21" ht="18" customHeight="1">
      <c r="A420" s="999"/>
      <c r="B420" s="999" t="s">
        <v>748</v>
      </c>
      <c r="C420" s="793">
        <v>193</v>
      </c>
      <c r="D420" s="793">
        <v>192</v>
      </c>
      <c r="E420" s="793">
        <v>177</v>
      </c>
      <c r="F420" s="793">
        <v>15</v>
      </c>
      <c r="G420" s="793">
        <v>1</v>
      </c>
      <c r="H420" s="793" t="s">
        <v>447</v>
      </c>
      <c r="I420" s="793">
        <v>142</v>
      </c>
      <c r="J420" s="794">
        <v>113</v>
      </c>
      <c r="K420" s="795">
        <v>79</v>
      </c>
      <c r="L420" s="793">
        <v>34</v>
      </c>
      <c r="M420" s="793">
        <v>2</v>
      </c>
      <c r="N420" s="793">
        <v>27</v>
      </c>
      <c r="O420" s="793">
        <v>58</v>
      </c>
      <c r="P420" s="793">
        <v>31</v>
      </c>
      <c r="Q420" s="793">
        <v>30</v>
      </c>
      <c r="R420" s="793">
        <v>1</v>
      </c>
      <c r="S420" s="793" t="s">
        <v>447</v>
      </c>
      <c r="T420" s="794">
        <v>27</v>
      </c>
    </row>
    <row r="421" spans="1:21" ht="18" customHeight="1" thickBot="1">
      <c r="A421" s="1005"/>
      <c r="B421" s="1005" t="s">
        <v>747</v>
      </c>
      <c r="C421" s="801">
        <v>193</v>
      </c>
      <c r="D421" s="801">
        <v>192</v>
      </c>
      <c r="E421" s="801">
        <v>151</v>
      </c>
      <c r="F421" s="801">
        <v>41</v>
      </c>
      <c r="G421" s="801">
        <v>1</v>
      </c>
      <c r="H421" s="801" t="s">
        <v>447</v>
      </c>
      <c r="I421" s="801">
        <v>410</v>
      </c>
      <c r="J421" s="802">
        <v>307</v>
      </c>
      <c r="K421" s="998">
        <v>227</v>
      </c>
      <c r="L421" s="801">
        <v>80</v>
      </c>
      <c r="M421" s="801">
        <v>4</v>
      </c>
      <c r="N421" s="801">
        <v>99</v>
      </c>
      <c r="O421" s="801">
        <v>198</v>
      </c>
      <c r="P421" s="801">
        <v>96</v>
      </c>
      <c r="Q421" s="801">
        <v>93</v>
      </c>
      <c r="R421" s="801">
        <v>3</v>
      </c>
      <c r="S421" s="801">
        <v>3</v>
      </c>
      <c r="T421" s="802">
        <v>99</v>
      </c>
    </row>
    <row r="422" spans="1:21" s="186" customFormat="1">
      <c r="A422" s="196"/>
      <c r="B422" s="166"/>
      <c r="T422" s="160"/>
    </row>
    <row r="423" spans="1:21" s="186" customFormat="1">
      <c r="A423" s="196"/>
      <c r="B423" s="166"/>
      <c r="T423" s="160"/>
    </row>
    <row r="424" spans="1:21" s="186" customFormat="1">
      <c r="A424" s="196"/>
      <c r="B424" s="1833"/>
      <c r="C424" s="1833"/>
      <c r="D424" s="1833"/>
      <c r="E424" s="1833"/>
      <c r="T424" s="160"/>
    </row>
    <row r="425" spans="1:21">
      <c r="B425" s="166"/>
      <c r="C425" s="138"/>
      <c r="D425" s="138"/>
      <c r="E425" s="138"/>
      <c r="F425" s="138"/>
      <c r="G425" s="138"/>
      <c r="H425" s="138"/>
      <c r="I425" s="138"/>
      <c r="J425" s="138"/>
      <c r="K425" s="138"/>
      <c r="L425" s="138"/>
      <c r="M425" s="138"/>
      <c r="N425" s="138"/>
      <c r="O425" s="138"/>
      <c r="P425" s="138"/>
      <c r="Q425" s="138"/>
      <c r="R425" s="138"/>
      <c r="S425" s="138"/>
      <c r="T425" s="138"/>
    </row>
    <row r="426" spans="1:21" ht="22.5" customHeight="1">
      <c r="A426" s="1832" t="s">
        <v>2189</v>
      </c>
      <c r="B426" s="1832"/>
      <c r="C426" s="1832"/>
      <c r="D426" s="1832"/>
      <c r="E426" s="1832"/>
      <c r="F426" s="1832"/>
      <c r="G426" s="1832"/>
      <c r="H426" s="1832"/>
      <c r="I426" s="1832"/>
      <c r="J426" s="1832"/>
      <c r="K426" s="1847" t="s">
        <v>2190</v>
      </c>
      <c r="L426" s="1847"/>
      <c r="M426" s="1847"/>
      <c r="N426" s="1847"/>
      <c r="O426" s="1847"/>
      <c r="P426" s="1847"/>
      <c r="Q426" s="1847"/>
      <c r="R426" s="1847"/>
      <c r="S426" s="1847"/>
      <c r="T426" s="1847"/>
      <c r="U426" s="1"/>
    </row>
    <row r="427" spans="1:21" ht="14.25" thickBot="1">
      <c r="B427" s="166"/>
      <c r="C427" s="138"/>
      <c r="D427" s="138"/>
      <c r="E427" s="138"/>
      <c r="F427" s="138"/>
      <c r="G427" s="138"/>
      <c r="H427" s="138"/>
      <c r="I427" s="138"/>
      <c r="J427" s="138"/>
      <c r="K427" s="138"/>
      <c r="L427" s="138"/>
      <c r="M427" s="138"/>
      <c r="N427" s="138"/>
      <c r="O427" s="138"/>
      <c r="P427" s="138"/>
      <c r="Q427" s="138"/>
      <c r="R427" s="138"/>
      <c r="S427" s="138"/>
      <c r="T427" s="138"/>
    </row>
    <row r="428" spans="1:21" ht="15.75" customHeight="1">
      <c r="A428" s="1765"/>
      <c r="B428" s="1765" t="s">
        <v>454</v>
      </c>
      <c r="C428" s="1730" t="s">
        <v>690</v>
      </c>
      <c r="D428" s="1676"/>
      <c r="E428" s="1676"/>
      <c r="F428" s="1676"/>
      <c r="G428" s="1676"/>
      <c r="H428" s="1676"/>
      <c r="I428" s="786"/>
      <c r="J428" s="717"/>
      <c r="K428" s="787" t="s">
        <v>689</v>
      </c>
      <c r="L428" s="717"/>
      <c r="M428" s="717"/>
      <c r="N428" s="788"/>
      <c r="O428" s="1730" t="s">
        <v>1269</v>
      </c>
      <c r="P428" s="1676"/>
      <c r="Q428" s="1676"/>
      <c r="R428" s="1676"/>
      <c r="S428" s="1676"/>
      <c r="T428" s="1676"/>
    </row>
    <row r="429" spans="1:21" ht="15.75" customHeight="1">
      <c r="A429" s="1831"/>
      <c r="B429" s="1831"/>
      <c r="C429" s="1840" t="s">
        <v>1712</v>
      </c>
      <c r="D429" s="1779" t="s">
        <v>687</v>
      </c>
      <c r="E429" s="1836"/>
      <c r="F429" s="1837"/>
      <c r="G429" s="1775" t="s">
        <v>1270</v>
      </c>
      <c r="H429" s="1839" t="s">
        <v>1271</v>
      </c>
      <c r="I429" s="1840" t="s">
        <v>1712</v>
      </c>
      <c r="J429" s="789"/>
      <c r="K429" s="790" t="s">
        <v>687</v>
      </c>
      <c r="L429" s="791"/>
      <c r="M429" s="1831" t="s">
        <v>1270</v>
      </c>
      <c r="N429" s="1839" t="s">
        <v>1271</v>
      </c>
      <c r="O429" s="1775" t="s">
        <v>1272</v>
      </c>
      <c r="P429" s="1779" t="s">
        <v>687</v>
      </c>
      <c r="Q429" s="1836"/>
      <c r="R429" s="1837"/>
      <c r="S429" s="1831" t="s">
        <v>1270</v>
      </c>
      <c r="T429" s="1839" t="s">
        <v>1271</v>
      </c>
    </row>
    <row r="430" spans="1:21" ht="15.75" customHeight="1">
      <c r="A430" s="1831"/>
      <c r="B430" s="1831"/>
      <c r="C430" s="1841"/>
      <c r="D430" s="1834" t="s">
        <v>643</v>
      </c>
      <c r="E430" s="1839" t="s">
        <v>1273</v>
      </c>
      <c r="F430" s="1775" t="s">
        <v>1274</v>
      </c>
      <c r="G430" s="1838"/>
      <c r="H430" s="1846"/>
      <c r="I430" s="1841"/>
      <c r="J430" s="1844" t="s">
        <v>643</v>
      </c>
      <c r="K430" s="1848" t="s">
        <v>1273</v>
      </c>
      <c r="L430" s="1775" t="s">
        <v>1274</v>
      </c>
      <c r="M430" s="1831"/>
      <c r="N430" s="1846"/>
      <c r="O430" s="1838"/>
      <c r="P430" s="1834" t="s">
        <v>686</v>
      </c>
      <c r="Q430" s="1839" t="s">
        <v>1273</v>
      </c>
      <c r="R430" s="1775" t="s">
        <v>1274</v>
      </c>
      <c r="S430" s="1831"/>
      <c r="T430" s="1846"/>
    </row>
    <row r="431" spans="1:21" ht="15.75" customHeight="1">
      <c r="A431" s="1766"/>
      <c r="B431" s="1766"/>
      <c r="C431" s="1842"/>
      <c r="D431" s="1835"/>
      <c r="E431" s="1769"/>
      <c r="F431" s="1776"/>
      <c r="G431" s="1776"/>
      <c r="H431" s="1817"/>
      <c r="I431" s="1842"/>
      <c r="J431" s="1845"/>
      <c r="K431" s="1726"/>
      <c r="L431" s="1776"/>
      <c r="M431" s="1766"/>
      <c r="N431" s="1817"/>
      <c r="O431" s="1776"/>
      <c r="P431" s="1835"/>
      <c r="Q431" s="1769"/>
      <c r="R431" s="1776"/>
      <c r="S431" s="1766"/>
      <c r="T431" s="1817"/>
    </row>
    <row r="432" spans="1:21" ht="18" customHeight="1">
      <c r="A432" s="999"/>
      <c r="B432" s="999" t="s">
        <v>746</v>
      </c>
      <c r="C432" s="513">
        <v>197</v>
      </c>
      <c r="D432" s="513">
        <v>140</v>
      </c>
      <c r="E432" s="513">
        <v>112</v>
      </c>
      <c r="F432" s="513">
        <v>28</v>
      </c>
      <c r="G432" s="513" t="s">
        <v>447</v>
      </c>
      <c r="H432" s="513">
        <v>53</v>
      </c>
      <c r="I432" s="513">
        <v>514</v>
      </c>
      <c r="J432" s="1007">
        <v>448</v>
      </c>
      <c r="K432" s="1008">
        <v>327</v>
      </c>
      <c r="L432" s="513">
        <v>121</v>
      </c>
      <c r="M432" s="513" t="s">
        <v>447</v>
      </c>
      <c r="N432" s="513">
        <v>53</v>
      </c>
      <c r="O432" s="513">
        <v>16</v>
      </c>
      <c r="P432" s="513">
        <v>16</v>
      </c>
      <c r="Q432" s="513">
        <v>14</v>
      </c>
      <c r="R432" s="513">
        <v>2</v>
      </c>
      <c r="S432" s="513" t="s">
        <v>447</v>
      </c>
      <c r="T432" s="1007" t="s">
        <v>447</v>
      </c>
    </row>
    <row r="433" spans="1:20" ht="18" customHeight="1">
      <c r="A433" s="999"/>
      <c r="B433" s="999" t="s">
        <v>742</v>
      </c>
      <c r="C433" s="793">
        <v>368</v>
      </c>
      <c r="D433" s="793">
        <v>272</v>
      </c>
      <c r="E433" s="793">
        <v>223</v>
      </c>
      <c r="F433" s="793">
        <v>49</v>
      </c>
      <c r="G433" s="793">
        <v>1</v>
      </c>
      <c r="H433" s="793">
        <v>84</v>
      </c>
      <c r="I433" s="793">
        <v>976</v>
      </c>
      <c r="J433" s="794">
        <v>859</v>
      </c>
      <c r="K433" s="795">
        <v>642</v>
      </c>
      <c r="L433" s="793">
        <v>217</v>
      </c>
      <c r="M433" s="793">
        <v>2</v>
      </c>
      <c r="N433" s="793">
        <v>84</v>
      </c>
      <c r="O433" s="793">
        <v>49</v>
      </c>
      <c r="P433" s="793">
        <v>49</v>
      </c>
      <c r="Q433" s="793">
        <v>38</v>
      </c>
      <c r="R433" s="793">
        <v>11</v>
      </c>
      <c r="S433" s="793" t="s">
        <v>447</v>
      </c>
      <c r="T433" s="794" t="s">
        <v>447</v>
      </c>
    </row>
    <row r="434" spans="1:20" ht="18" customHeight="1">
      <c r="A434" s="999"/>
      <c r="B434" s="999" t="s">
        <v>741</v>
      </c>
      <c r="C434" s="793">
        <v>442</v>
      </c>
      <c r="D434" s="793">
        <v>313</v>
      </c>
      <c r="E434" s="793">
        <v>262</v>
      </c>
      <c r="F434" s="793">
        <v>51</v>
      </c>
      <c r="G434" s="793">
        <v>1</v>
      </c>
      <c r="H434" s="793">
        <v>123</v>
      </c>
      <c r="I434" s="793">
        <v>1180</v>
      </c>
      <c r="J434" s="794">
        <v>1037</v>
      </c>
      <c r="K434" s="795">
        <v>796</v>
      </c>
      <c r="L434" s="793">
        <v>241</v>
      </c>
      <c r="M434" s="793">
        <v>2</v>
      </c>
      <c r="N434" s="793">
        <v>123</v>
      </c>
      <c r="O434" s="793">
        <v>73</v>
      </c>
      <c r="P434" s="793">
        <v>73</v>
      </c>
      <c r="Q434" s="793">
        <v>62</v>
      </c>
      <c r="R434" s="793">
        <v>11</v>
      </c>
      <c r="S434" s="793" t="s">
        <v>447</v>
      </c>
      <c r="T434" s="794" t="s">
        <v>447</v>
      </c>
    </row>
    <row r="435" spans="1:20" ht="18" customHeight="1">
      <c r="A435" s="230"/>
      <c r="B435" s="230" t="s">
        <v>740</v>
      </c>
      <c r="C435" s="796">
        <v>74</v>
      </c>
      <c r="D435" s="793">
        <v>60</v>
      </c>
      <c r="E435" s="793">
        <v>46</v>
      </c>
      <c r="F435" s="793">
        <v>14</v>
      </c>
      <c r="G435" s="793">
        <v>1</v>
      </c>
      <c r="H435" s="793">
        <v>11</v>
      </c>
      <c r="I435" s="793">
        <v>202</v>
      </c>
      <c r="J435" s="794">
        <v>179</v>
      </c>
      <c r="K435" s="795">
        <v>124</v>
      </c>
      <c r="L435" s="793">
        <v>55</v>
      </c>
      <c r="M435" s="793">
        <v>5</v>
      </c>
      <c r="N435" s="793">
        <v>11</v>
      </c>
      <c r="O435" s="793">
        <v>6</v>
      </c>
      <c r="P435" s="793">
        <v>6</v>
      </c>
      <c r="Q435" s="793">
        <v>5</v>
      </c>
      <c r="R435" s="793">
        <v>1</v>
      </c>
      <c r="S435" s="793" t="s">
        <v>447</v>
      </c>
      <c r="T435" s="794" t="s">
        <v>447</v>
      </c>
    </row>
    <row r="436" spans="1:20" ht="18" customHeight="1">
      <c r="A436" s="1001"/>
      <c r="B436" s="1001" t="s">
        <v>739</v>
      </c>
      <c r="C436" s="797">
        <v>1466</v>
      </c>
      <c r="D436" s="793">
        <v>907</v>
      </c>
      <c r="E436" s="793">
        <v>835</v>
      </c>
      <c r="F436" s="793">
        <v>72</v>
      </c>
      <c r="G436" s="793">
        <v>18</v>
      </c>
      <c r="H436" s="793">
        <v>521</v>
      </c>
      <c r="I436" s="793">
        <v>3241</v>
      </c>
      <c r="J436" s="794">
        <v>2627</v>
      </c>
      <c r="K436" s="795">
        <v>2345</v>
      </c>
      <c r="L436" s="793">
        <v>282</v>
      </c>
      <c r="M436" s="793">
        <v>41</v>
      </c>
      <c r="N436" s="793">
        <v>521</v>
      </c>
      <c r="O436" s="793">
        <v>181</v>
      </c>
      <c r="P436" s="793">
        <v>180</v>
      </c>
      <c r="Q436" s="793">
        <v>170</v>
      </c>
      <c r="R436" s="793">
        <v>10</v>
      </c>
      <c r="S436" s="793">
        <v>1</v>
      </c>
      <c r="T436" s="794" t="s">
        <v>447</v>
      </c>
    </row>
    <row r="437" spans="1:20" ht="18" customHeight="1">
      <c r="A437" s="999"/>
      <c r="B437" s="999" t="s">
        <v>738</v>
      </c>
      <c r="C437" s="793">
        <v>500</v>
      </c>
      <c r="D437" s="793">
        <v>359</v>
      </c>
      <c r="E437" s="793">
        <v>297</v>
      </c>
      <c r="F437" s="793">
        <v>62</v>
      </c>
      <c r="G437" s="793">
        <v>3</v>
      </c>
      <c r="H437" s="793">
        <v>138</v>
      </c>
      <c r="I437" s="793">
        <v>1403</v>
      </c>
      <c r="J437" s="794">
        <v>1256</v>
      </c>
      <c r="K437" s="795">
        <v>947</v>
      </c>
      <c r="L437" s="793">
        <v>309</v>
      </c>
      <c r="M437" s="793">
        <v>9</v>
      </c>
      <c r="N437" s="793">
        <v>138</v>
      </c>
      <c r="O437" s="793">
        <v>83</v>
      </c>
      <c r="P437" s="793">
        <v>83</v>
      </c>
      <c r="Q437" s="793">
        <v>75</v>
      </c>
      <c r="R437" s="793">
        <v>8</v>
      </c>
      <c r="S437" s="793" t="s">
        <v>447</v>
      </c>
      <c r="T437" s="794" t="s">
        <v>447</v>
      </c>
    </row>
    <row r="438" spans="1:20" ht="18" customHeight="1">
      <c r="A438" s="999"/>
      <c r="B438" s="999" t="s">
        <v>737</v>
      </c>
      <c r="C438" s="793">
        <v>102</v>
      </c>
      <c r="D438" s="793">
        <v>74</v>
      </c>
      <c r="E438" s="793">
        <v>65</v>
      </c>
      <c r="F438" s="793">
        <v>9</v>
      </c>
      <c r="G438" s="793">
        <v>2</v>
      </c>
      <c r="H438" s="793">
        <v>26</v>
      </c>
      <c r="I438" s="793">
        <v>311</v>
      </c>
      <c r="J438" s="794">
        <v>276</v>
      </c>
      <c r="K438" s="795">
        <v>226</v>
      </c>
      <c r="L438" s="793">
        <v>50</v>
      </c>
      <c r="M438" s="793">
        <v>9</v>
      </c>
      <c r="N438" s="793">
        <v>26</v>
      </c>
      <c r="O438" s="793">
        <v>27</v>
      </c>
      <c r="P438" s="793">
        <v>26</v>
      </c>
      <c r="Q438" s="793">
        <v>26</v>
      </c>
      <c r="R438" s="793" t="s">
        <v>447</v>
      </c>
      <c r="S438" s="793">
        <v>1</v>
      </c>
      <c r="T438" s="794" t="s">
        <v>447</v>
      </c>
    </row>
    <row r="439" spans="1:20" ht="18" customHeight="1">
      <c r="A439" s="999"/>
      <c r="B439" s="999" t="s">
        <v>736</v>
      </c>
      <c r="C439" s="793">
        <v>392</v>
      </c>
      <c r="D439" s="793">
        <v>362</v>
      </c>
      <c r="E439" s="793">
        <v>327</v>
      </c>
      <c r="F439" s="793">
        <v>35</v>
      </c>
      <c r="G439" s="793">
        <v>1</v>
      </c>
      <c r="H439" s="793">
        <v>29</v>
      </c>
      <c r="I439" s="793">
        <v>1149</v>
      </c>
      <c r="J439" s="794">
        <v>1117</v>
      </c>
      <c r="K439" s="795">
        <v>964</v>
      </c>
      <c r="L439" s="793">
        <v>153</v>
      </c>
      <c r="M439" s="793">
        <v>3</v>
      </c>
      <c r="N439" s="793">
        <v>29</v>
      </c>
      <c r="O439" s="793">
        <v>56</v>
      </c>
      <c r="P439" s="793">
        <v>56</v>
      </c>
      <c r="Q439" s="793">
        <v>48</v>
      </c>
      <c r="R439" s="793">
        <v>8</v>
      </c>
      <c r="S439" s="793" t="s">
        <v>447</v>
      </c>
      <c r="T439" s="794" t="s">
        <v>447</v>
      </c>
    </row>
    <row r="440" spans="1:20" ht="18" customHeight="1">
      <c r="A440" s="999"/>
      <c r="B440" s="999" t="s">
        <v>735</v>
      </c>
      <c r="C440" s="793">
        <v>283</v>
      </c>
      <c r="D440" s="793">
        <v>196</v>
      </c>
      <c r="E440" s="793">
        <v>146</v>
      </c>
      <c r="F440" s="793">
        <v>50</v>
      </c>
      <c r="G440" s="793">
        <v>1</v>
      </c>
      <c r="H440" s="793">
        <v>84</v>
      </c>
      <c r="I440" s="793">
        <v>721</v>
      </c>
      <c r="J440" s="794">
        <v>630</v>
      </c>
      <c r="K440" s="795">
        <v>416</v>
      </c>
      <c r="L440" s="793">
        <v>214</v>
      </c>
      <c r="M440" s="793">
        <v>2</v>
      </c>
      <c r="N440" s="793">
        <v>84</v>
      </c>
      <c r="O440" s="793">
        <v>22</v>
      </c>
      <c r="P440" s="793">
        <v>22</v>
      </c>
      <c r="Q440" s="793">
        <v>18</v>
      </c>
      <c r="R440" s="793">
        <v>4</v>
      </c>
      <c r="S440" s="793" t="s">
        <v>447</v>
      </c>
      <c r="T440" s="794" t="s">
        <v>447</v>
      </c>
    </row>
    <row r="441" spans="1:20" ht="18" customHeight="1">
      <c r="A441" s="999"/>
      <c r="B441" s="999" t="s">
        <v>734</v>
      </c>
      <c r="C441" s="793">
        <v>344</v>
      </c>
      <c r="D441" s="793">
        <v>286</v>
      </c>
      <c r="E441" s="793">
        <v>229</v>
      </c>
      <c r="F441" s="793">
        <v>57</v>
      </c>
      <c r="G441" s="793" t="s">
        <v>447</v>
      </c>
      <c r="H441" s="793">
        <v>58</v>
      </c>
      <c r="I441" s="793">
        <v>968</v>
      </c>
      <c r="J441" s="794">
        <v>910</v>
      </c>
      <c r="K441" s="795">
        <v>659</v>
      </c>
      <c r="L441" s="793">
        <v>251</v>
      </c>
      <c r="M441" s="793" t="s">
        <v>447</v>
      </c>
      <c r="N441" s="793">
        <v>58</v>
      </c>
      <c r="O441" s="793">
        <v>42</v>
      </c>
      <c r="P441" s="793">
        <v>42</v>
      </c>
      <c r="Q441" s="793">
        <v>34</v>
      </c>
      <c r="R441" s="793">
        <v>8</v>
      </c>
      <c r="S441" s="793" t="s">
        <v>447</v>
      </c>
      <c r="T441" s="794" t="s">
        <v>447</v>
      </c>
    </row>
    <row r="442" spans="1:20" ht="18" customHeight="1">
      <c r="A442" s="230"/>
      <c r="B442" s="230" t="s">
        <v>733</v>
      </c>
      <c r="C442" s="799">
        <v>270</v>
      </c>
      <c r="D442" s="793">
        <v>209</v>
      </c>
      <c r="E442" s="793">
        <v>170</v>
      </c>
      <c r="F442" s="793">
        <v>39</v>
      </c>
      <c r="G442" s="793">
        <v>5</v>
      </c>
      <c r="H442" s="793">
        <v>55</v>
      </c>
      <c r="I442" s="793">
        <v>771</v>
      </c>
      <c r="J442" s="794">
        <v>700</v>
      </c>
      <c r="K442" s="795">
        <v>528</v>
      </c>
      <c r="L442" s="793">
        <v>172</v>
      </c>
      <c r="M442" s="793">
        <v>12</v>
      </c>
      <c r="N442" s="793">
        <v>55</v>
      </c>
      <c r="O442" s="793">
        <v>33</v>
      </c>
      <c r="P442" s="793">
        <v>33</v>
      </c>
      <c r="Q442" s="793">
        <v>26</v>
      </c>
      <c r="R442" s="793">
        <v>7</v>
      </c>
      <c r="S442" s="793" t="s">
        <v>447</v>
      </c>
      <c r="T442" s="794" t="s">
        <v>447</v>
      </c>
    </row>
    <row r="443" spans="1:20" ht="18" customHeight="1">
      <c r="A443" s="999"/>
      <c r="B443" s="999" t="s">
        <v>732</v>
      </c>
      <c r="C443" s="793">
        <v>878</v>
      </c>
      <c r="D443" s="793">
        <v>638</v>
      </c>
      <c r="E443" s="793">
        <v>534</v>
      </c>
      <c r="F443" s="793">
        <v>104</v>
      </c>
      <c r="G443" s="793">
        <v>4</v>
      </c>
      <c r="H443" s="793">
        <v>226</v>
      </c>
      <c r="I443" s="793">
        <v>2409</v>
      </c>
      <c r="J443" s="794">
        <v>2141</v>
      </c>
      <c r="K443" s="795">
        <v>1660</v>
      </c>
      <c r="L443" s="793">
        <v>481</v>
      </c>
      <c r="M443" s="793">
        <v>9</v>
      </c>
      <c r="N443" s="793">
        <v>226</v>
      </c>
      <c r="O443" s="793">
        <v>151</v>
      </c>
      <c r="P443" s="793">
        <v>151</v>
      </c>
      <c r="Q443" s="793">
        <v>131</v>
      </c>
      <c r="R443" s="793">
        <v>20</v>
      </c>
      <c r="S443" s="793" t="s">
        <v>447</v>
      </c>
      <c r="T443" s="794" t="s">
        <v>447</v>
      </c>
    </row>
    <row r="444" spans="1:20" ht="18" customHeight="1">
      <c r="A444" s="999"/>
      <c r="B444" s="999" t="s">
        <v>725</v>
      </c>
      <c r="C444" s="793">
        <v>1369</v>
      </c>
      <c r="D444" s="793">
        <v>900</v>
      </c>
      <c r="E444" s="793">
        <v>795</v>
      </c>
      <c r="F444" s="793">
        <v>105</v>
      </c>
      <c r="G444" s="793">
        <v>7</v>
      </c>
      <c r="H444" s="793">
        <v>435</v>
      </c>
      <c r="I444" s="793">
        <v>3352</v>
      </c>
      <c r="J444" s="794">
        <v>2804</v>
      </c>
      <c r="K444" s="795">
        <v>2350</v>
      </c>
      <c r="L444" s="793">
        <v>454</v>
      </c>
      <c r="M444" s="793">
        <v>20</v>
      </c>
      <c r="N444" s="793">
        <v>435</v>
      </c>
      <c r="O444" s="793">
        <v>142</v>
      </c>
      <c r="P444" s="793">
        <v>142</v>
      </c>
      <c r="Q444" s="793">
        <v>120</v>
      </c>
      <c r="R444" s="793">
        <v>22</v>
      </c>
      <c r="S444" s="793" t="s">
        <v>447</v>
      </c>
      <c r="T444" s="794" t="s">
        <v>447</v>
      </c>
    </row>
    <row r="445" spans="1:20" ht="18" customHeight="1">
      <c r="A445" s="999"/>
      <c r="B445" s="999" t="s">
        <v>724</v>
      </c>
      <c r="C445" s="793">
        <v>915</v>
      </c>
      <c r="D445" s="793">
        <v>645</v>
      </c>
      <c r="E445" s="793">
        <v>561</v>
      </c>
      <c r="F445" s="793">
        <v>84</v>
      </c>
      <c r="G445" s="793">
        <v>6</v>
      </c>
      <c r="H445" s="793">
        <v>232</v>
      </c>
      <c r="I445" s="793">
        <v>2643</v>
      </c>
      <c r="J445" s="794">
        <v>2291</v>
      </c>
      <c r="K445" s="795">
        <v>1936</v>
      </c>
      <c r="L445" s="793">
        <v>355</v>
      </c>
      <c r="M445" s="793">
        <v>18</v>
      </c>
      <c r="N445" s="793">
        <v>232</v>
      </c>
      <c r="O445" s="793">
        <v>166</v>
      </c>
      <c r="P445" s="793">
        <v>165</v>
      </c>
      <c r="Q445" s="793">
        <v>146</v>
      </c>
      <c r="R445" s="793">
        <v>19</v>
      </c>
      <c r="S445" s="793">
        <v>1</v>
      </c>
      <c r="T445" s="794" t="s">
        <v>447</v>
      </c>
    </row>
    <row r="446" spans="1:20" ht="18" customHeight="1">
      <c r="A446" s="999"/>
      <c r="B446" s="999" t="s">
        <v>723</v>
      </c>
      <c r="C446" s="793">
        <v>240</v>
      </c>
      <c r="D446" s="793">
        <v>137</v>
      </c>
      <c r="E446" s="793">
        <v>113</v>
      </c>
      <c r="F446" s="793">
        <v>24</v>
      </c>
      <c r="G446" s="793">
        <v>1</v>
      </c>
      <c r="H446" s="793">
        <v>102</v>
      </c>
      <c r="I446" s="793">
        <v>531</v>
      </c>
      <c r="J446" s="794">
        <v>427</v>
      </c>
      <c r="K446" s="795">
        <v>326</v>
      </c>
      <c r="L446" s="793">
        <v>101</v>
      </c>
      <c r="M446" s="793">
        <v>2</v>
      </c>
      <c r="N446" s="793">
        <v>102</v>
      </c>
      <c r="O446" s="793">
        <v>17</v>
      </c>
      <c r="P446" s="793">
        <v>17</v>
      </c>
      <c r="Q446" s="793">
        <v>13</v>
      </c>
      <c r="R446" s="793">
        <v>4</v>
      </c>
      <c r="S446" s="793" t="s">
        <v>447</v>
      </c>
      <c r="T446" s="794" t="s">
        <v>447</v>
      </c>
    </row>
    <row r="447" spans="1:20" ht="18" customHeight="1">
      <c r="A447" s="999"/>
      <c r="B447" s="999" t="s">
        <v>722</v>
      </c>
      <c r="C447" s="793">
        <v>651</v>
      </c>
      <c r="D447" s="793">
        <v>451</v>
      </c>
      <c r="E447" s="793">
        <v>367</v>
      </c>
      <c r="F447" s="793">
        <v>84</v>
      </c>
      <c r="G447" s="793">
        <v>5</v>
      </c>
      <c r="H447" s="793">
        <v>167</v>
      </c>
      <c r="I447" s="793">
        <v>1698</v>
      </c>
      <c r="J447" s="794">
        <v>1424</v>
      </c>
      <c r="K447" s="795">
        <v>1049</v>
      </c>
      <c r="L447" s="793">
        <v>375</v>
      </c>
      <c r="M447" s="793">
        <v>13</v>
      </c>
      <c r="N447" s="793">
        <v>167</v>
      </c>
      <c r="O447" s="793">
        <v>55</v>
      </c>
      <c r="P447" s="793">
        <v>55</v>
      </c>
      <c r="Q447" s="793">
        <v>46</v>
      </c>
      <c r="R447" s="793">
        <v>9</v>
      </c>
      <c r="S447" s="793" t="s">
        <v>447</v>
      </c>
      <c r="T447" s="794" t="s">
        <v>447</v>
      </c>
    </row>
    <row r="448" spans="1:20" ht="18" customHeight="1">
      <c r="A448" s="999"/>
      <c r="B448" s="999" t="s">
        <v>721</v>
      </c>
      <c r="C448" s="513">
        <v>724</v>
      </c>
      <c r="D448" s="513">
        <v>519</v>
      </c>
      <c r="E448" s="513">
        <v>474</v>
      </c>
      <c r="F448" s="513">
        <v>45</v>
      </c>
      <c r="G448" s="513">
        <v>2</v>
      </c>
      <c r="H448" s="513">
        <v>187</v>
      </c>
      <c r="I448" s="513">
        <v>1783</v>
      </c>
      <c r="J448" s="1007">
        <v>1535</v>
      </c>
      <c r="K448" s="1008">
        <v>1351</v>
      </c>
      <c r="L448" s="513">
        <v>184</v>
      </c>
      <c r="M448" s="513">
        <v>4</v>
      </c>
      <c r="N448" s="513">
        <v>187</v>
      </c>
      <c r="O448" s="513">
        <v>67</v>
      </c>
      <c r="P448" s="513">
        <v>67</v>
      </c>
      <c r="Q448" s="513">
        <v>63</v>
      </c>
      <c r="R448" s="513">
        <v>4</v>
      </c>
      <c r="S448" s="513" t="s">
        <v>447</v>
      </c>
      <c r="T448" s="1007" t="s">
        <v>447</v>
      </c>
    </row>
    <row r="449" spans="1:20" ht="18" customHeight="1">
      <c r="A449" s="1000"/>
      <c r="B449" s="1000" t="s">
        <v>714</v>
      </c>
      <c r="C449" s="796">
        <v>728</v>
      </c>
      <c r="D449" s="796">
        <v>538</v>
      </c>
      <c r="E449" s="796">
        <v>415</v>
      </c>
      <c r="F449" s="796">
        <v>123</v>
      </c>
      <c r="G449" s="796">
        <v>5</v>
      </c>
      <c r="H449" s="796">
        <v>176</v>
      </c>
      <c r="I449" s="796">
        <v>1884</v>
      </c>
      <c r="J449" s="808">
        <v>1667</v>
      </c>
      <c r="K449" s="1009">
        <v>1131</v>
      </c>
      <c r="L449" s="796">
        <v>536</v>
      </c>
      <c r="M449" s="796">
        <v>14</v>
      </c>
      <c r="N449" s="796">
        <v>176</v>
      </c>
      <c r="O449" s="796">
        <v>44</v>
      </c>
      <c r="P449" s="796">
        <v>43</v>
      </c>
      <c r="Q449" s="796">
        <v>28</v>
      </c>
      <c r="R449" s="796">
        <v>15</v>
      </c>
      <c r="S449" s="796">
        <v>1</v>
      </c>
      <c r="T449" s="808" t="s">
        <v>447</v>
      </c>
    </row>
    <row r="450" spans="1:20" ht="18" customHeight="1">
      <c r="A450" s="999"/>
      <c r="B450" s="999" t="s">
        <v>713</v>
      </c>
      <c r="C450" s="793">
        <v>146</v>
      </c>
      <c r="D450" s="793">
        <v>106</v>
      </c>
      <c r="E450" s="793">
        <v>75</v>
      </c>
      <c r="F450" s="793">
        <v>31</v>
      </c>
      <c r="G450" s="793" t="s">
        <v>447</v>
      </c>
      <c r="H450" s="793">
        <v>40</v>
      </c>
      <c r="I450" s="793">
        <v>381</v>
      </c>
      <c r="J450" s="794">
        <v>341</v>
      </c>
      <c r="K450" s="795">
        <v>201</v>
      </c>
      <c r="L450" s="793">
        <v>140</v>
      </c>
      <c r="M450" s="793" t="s">
        <v>447</v>
      </c>
      <c r="N450" s="793">
        <v>40</v>
      </c>
      <c r="O450" s="793">
        <v>9</v>
      </c>
      <c r="P450" s="793">
        <v>9</v>
      </c>
      <c r="Q450" s="793">
        <v>7</v>
      </c>
      <c r="R450" s="793">
        <v>2</v>
      </c>
      <c r="S450" s="793" t="s">
        <v>447</v>
      </c>
      <c r="T450" s="794" t="s">
        <v>447</v>
      </c>
    </row>
    <row r="451" spans="1:20" ht="18" customHeight="1">
      <c r="A451" s="999"/>
      <c r="B451" s="999" t="s">
        <v>712</v>
      </c>
      <c r="C451" s="793">
        <v>593</v>
      </c>
      <c r="D451" s="793">
        <v>456</v>
      </c>
      <c r="E451" s="793">
        <v>351</v>
      </c>
      <c r="F451" s="793">
        <v>105</v>
      </c>
      <c r="G451" s="793">
        <v>5</v>
      </c>
      <c r="H451" s="793">
        <v>130</v>
      </c>
      <c r="I451" s="793">
        <v>1667</v>
      </c>
      <c r="J451" s="794">
        <v>1518</v>
      </c>
      <c r="K451" s="795">
        <v>1029</v>
      </c>
      <c r="L451" s="793">
        <v>489</v>
      </c>
      <c r="M451" s="793">
        <v>15</v>
      </c>
      <c r="N451" s="793">
        <v>130</v>
      </c>
      <c r="O451" s="793">
        <v>66</v>
      </c>
      <c r="P451" s="793">
        <v>65</v>
      </c>
      <c r="Q451" s="793">
        <v>46</v>
      </c>
      <c r="R451" s="793">
        <v>19</v>
      </c>
      <c r="S451" s="793">
        <v>1</v>
      </c>
      <c r="T451" s="794" t="s">
        <v>447</v>
      </c>
    </row>
    <row r="452" spans="1:20" ht="18" customHeight="1">
      <c r="A452" s="999"/>
      <c r="B452" s="999" t="s">
        <v>711</v>
      </c>
      <c r="C452" s="796">
        <v>272</v>
      </c>
      <c r="D452" s="793">
        <v>219</v>
      </c>
      <c r="E452" s="793">
        <v>168</v>
      </c>
      <c r="F452" s="793">
        <v>51</v>
      </c>
      <c r="G452" s="793" t="s">
        <v>447</v>
      </c>
      <c r="H452" s="793">
        <v>51</v>
      </c>
      <c r="I452" s="793">
        <v>784</v>
      </c>
      <c r="J452" s="794">
        <v>725</v>
      </c>
      <c r="K452" s="795">
        <v>489</v>
      </c>
      <c r="L452" s="793">
        <v>236</v>
      </c>
      <c r="M452" s="793" t="s">
        <v>447</v>
      </c>
      <c r="N452" s="793">
        <v>51</v>
      </c>
      <c r="O452" s="793">
        <v>25</v>
      </c>
      <c r="P452" s="793">
        <v>25</v>
      </c>
      <c r="Q452" s="793">
        <v>23</v>
      </c>
      <c r="R452" s="793">
        <v>2</v>
      </c>
      <c r="S452" s="793" t="s">
        <v>447</v>
      </c>
      <c r="T452" s="794" t="s">
        <v>447</v>
      </c>
    </row>
    <row r="453" spans="1:20" ht="18" customHeight="1">
      <c r="A453" s="999"/>
      <c r="B453" s="999" t="s">
        <v>710</v>
      </c>
      <c r="C453" s="793">
        <v>396</v>
      </c>
      <c r="D453" s="793">
        <v>253</v>
      </c>
      <c r="E453" s="793">
        <v>198</v>
      </c>
      <c r="F453" s="793">
        <v>55</v>
      </c>
      <c r="G453" s="793">
        <v>6</v>
      </c>
      <c r="H453" s="793">
        <v>133</v>
      </c>
      <c r="I453" s="793">
        <v>929</v>
      </c>
      <c r="J453" s="794">
        <v>768</v>
      </c>
      <c r="K453" s="795">
        <v>526</v>
      </c>
      <c r="L453" s="793">
        <v>242</v>
      </c>
      <c r="M453" s="793">
        <v>19</v>
      </c>
      <c r="N453" s="793">
        <v>133</v>
      </c>
      <c r="O453" s="793">
        <v>17</v>
      </c>
      <c r="P453" s="793">
        <v>16</v>
      </c>
      <c r="Q453" s="793">
        <v>13</v>
      </c>
      <c r="R453" s="793">
        <v>3</v>
      </c>
      <c r="S453" s="793">
        <v>1</v>
      </c>
      <c r="T453" s="794" t="s">
        <v>447</v>
      </c>
    </row>
    <row r="454" spans="1:20" ht="18" customHeight="1">
      <c r="A454" s="1000"/>
      <c r="B454" s="1000" t="s">
        <v>709</v>
      </c>
      <c r="C454" s="792">
        <v>558</v>
      </c>
      <c r="D454" s="792">
        <v>423</v>
      </c>
      <c r="E454" s="792">
        <v>321</v>
      </c>
      <c r="F454" s="792">
        <v>102</v>
      </c>
      <c r="G454" s="792">
        <v>8</v>
      </c>
      <c r="H454" s="792">
        <v>124</v>
      </c>
      <c r="I454" s="792">
        <v>1550</v>
      </c>
      <c r="J454" s="805">
        <v>1394</v>
      </c>
      <c r="K454" s="1010">
        <v>934</v>
      </c>
      <c r="L454" s="792">
        <v>460</v>
      </c>
      <c r="M454" s="792">
        <v>25</v>
      </c>
      <c r="N454" s="792">
        <v>124</v>
      </c>
      <c r="O454" s="792">
        <v>53</v>
      </c>
      <c r="P454" s="792">
        <v>53</v>
      </c>
      <c r="Q454" s="792">
        <v>35</v>
      </c>
      <c r="R454" s="792">
        <v>18</v>
      </c>
      <c r="S454" s="792" t="s">
        <v>447</v>
      </c>
      <c r="T454" s="805" t="s">
        <v>447</v>
      </c>
    </row>
    <row r="455" spans="1:20" ht="18" customHeight="1">
      <c r="A455" s="999"/>
      <c r="B455" s="999" t="s">
        <v>708</v>
      </c>
      <c r="C455" s="793">
        <v>212</v>
      </c>
      <c r="D455" s="793">
        <v>162</v>
      </c>
      <c r="E455" s="793">
        <v>126</v>
      </c>
      <c r="F455" s="793">
        <v>36</v>
      </c>
      <c r="G455" s="793">
        <v>2</v>
      </c>
      <c r="H455" s="793">
        <v>43</v>
      </c>
      <c r="I455" s="793">
        <v>569</v>
      </c>
      <c r="J455" s="794">
        <v>502</v>
      </c>
      <c r="K455" s="795">
        <v>337</v>
      </c>
      <c r="L455" s="793">
        <v>165</v>
      </c>
      <c r="M455" s="793">
        <v>5</v>
      </c>
      <c r="N455" s="793">
        <v>43</v>
      </c>
      <c r="O455" s="793">
        <v>16</v>
      </c>
      <c r="P455" s="793">
        <v>16</v>
      </c>
      <c r="Q455" s="793">
        <v>7</v>
      </c>
      <c r="R455" s="793">
        <v>9</v>
      </c>
      <c r="S455" s="793" t="s">
        <v>447</v>
      </c>
      <c r="T455" s="794" t="s">
        <v>447</v>
      </c>
    </row>
    <row r="456" spans="1:20" ht="18" customHeight="1">
      <c r="A456" s="999"/>
      <c r="B456" s="999" t="s">
        <v>707</v>
      </c>
      <c r="C456" s="793">
        <v>134</v>
      </c>
      <c r="D456" s="793">
        <v>100</v>
      </c>
      <c r="E456" s="793">
        <v>78</v>
      </c>
      <c r="F456" s="793">
        <v>22</v>
      </c>
      <c r="G456" s="793">
        <v>2</v>
      </c>
      <c r="H456" s="793">
        <v>30</v>
      </c>
      <c r="I456" s="793">
        <v>373</v>
      </c>
      <c r="J456" s="794">
        <v>327</v>
      </c>
      <c r="K456" s="795">
        <v>223</v>
      </c>
      <c r="L456" s="793">
        <v>104</v>
      </c>
      <c r="M456" s="793">
        <v>8</v>
      </c>
      <c r="N456" s="793">
        <v>30</v>
      </c>
      <c r="O456" s="793">
        <v>16</v>
      </c>
      <c r="P456" s="793">
        <v>16</v>
      </c>
      <c r="Q456" s="793">
        <v>11</v>
      </c>
      <c r="R456" s="793">
        <v>5</v>
      </c>
      <c r="S456" s="793" t="s">
        <v>447</v>
      </c>
      <c r="T456" s="794" t="s">
        <v>447</v>
      </c>
    </row>
    <row r="457" spans="1:20" ht="18" customHeight="1">
      <c r="A457" s="999"/>
      <c r="B457" s="999" t="s">
        <v>706</v>
      </c>
      <c r="C457" s="793">
        <v>189</v>
      </c>
      <c r="D457" s="793">
        <v>138</v>
      </c>
      <c r="E457" s="793">
        <v>99</v>
      </c>
      <c r="F457" s="793">
        <v>39</v>
      </c>
      <c r="G457" s="793">
        <v>1</v>
      </c>
      <c r="H457" s="793">
        <v>45</v>
      </c>
      <c r="I457" s="793">
        <v>514</v>
      </c>
      <c r="J457" s="794">
        <v>448</v>
      </c>
      <c r="K457" s="795">
        <v>266</v>
      </c>
      <c r="L457" s="793">
        <v>182</v>
      </c>
      <c r="M457" s="793">
        <v>4</v>
      </c>
      <c r="N457" s="793">
        <v>45</v>
      </c>
      <c r="O457" s="793">
        <v>23</v>
      </c>
      <c r="P457" s="793">
        <v>22</v>
      </c>
      <c r="Q457" s="793">
        <v>16</v>
      </c>
      <c r="R457" s="793">
        <v>6</v>
      </c>
      <c r="S457" s="793">
        <v>1</v>
      </c>
      <c r="T457" s="794" t="s">
        <v>447</v>
      </c>
    </row>
    <row r="458" spans="1:20" ht="18" customHeight="1">
      <c r="A458" s="999"/>
      <c r="B458" s="999" t="s">
        <v>705</v>
      </c>
      <c r="C458" s="793">
        <v>76</v>
      </c>
      <c r="D458" s="793">
        <v>43</v>
      </c>
      <c r="E458" s="793">
        <v>34</v>
      </c>
      <c r="F458" s="793">
        <v>9</v>
      </c>
      <c r="G458" s="793">
        <v>1</v>
      </c>
      <c r="H458" s="793">
        <v>31</v>
      </c>
      <c r="I458" s="793">
        <v>168</v>
      </c>
      <c r="J458" s="794">
        <v>133</v>
      </c>
      <c r="K458" s="795">
        <v>93</v>
      </c>
      <c r="L458" s="793">
        <v>40</v>
      </c>
      <c r="M458" s="793">
        <v>2</v>
      </c>
      <c r="N458" s="793">
        <v>31</v>
      </c>
      <c r="O458" s="793">
        <v>5</v>
      </c>
      <c r="P458" s="793">
        <v>5</v>
      </c>
      <c r="Q458" s="793">
        <v>3</v>
      </c>
      <c r="R458" s="793">
        <v>2</v>
      </c>
      <c r="S458" s="793" t="s">
        <v>447</v>
      </c>
      <c r="T458" s="794" t="s">
        <v>447</v>
      </c>
    </row>
    <row r="459" spans="1:20" ht="18" customHeight="1">
      <c r="A459" s="999"/>
      <c r="B459" s="999" t="s">
        <v>221</v>
      </c>
      <c r="C459" s="793">
        <v>390</v>
      </c>
      <c r="D459" s="793">
        <v>305</v>
      </c>
      <c r="E459" s="793">
        <v>231</v>
      </c>
      <c r="F459" s="793">
        <v>74</v>
      </c>
      <c r="G459" s="793">
        <v>1</v>
      </c>
      <c r="H459" s="793">
        <v>84</v>
      </c>
      <c r="I459" s="793">
        <v>1018</v>
      </c>
      <c r="J459" s="794">
        <v>932</v>
      </c>
      <c r="K459" s="795">
        <v>624</v>
      </c>
      <c r="L459" s="793">
        <v>308</v>
      </c>
      <c r="M459" s="793">
        <v>2</v>
      </c>
      <c r="N459" s="793">
        <v>84</v>
      </c>
      <c r="O459" s="793">
        <v>20</v>
      </c>
      <c r="P459" s="793">
        <v>20</v>
      </c>
      <c r="Q459" s="793">
        <v>12</v>
      </c>
      <c r="R459" s="793">
        <v>8</v>
      </c>
      <c r="S459" s="793" t="s">
        <v>447</v>
      </c>
      <c r="T459" s="794" t="s">
        <v>447</v>
      </c>
    </row>
    <row r="460" spans="1:20" ht="18" customHeight="1">
      <c r="A460" s="999"/>
      <c r="B460" s="999" t="s">
        <v>220</v>
      </c>
      <c r="C460" s="793">
        <v>1295</v>
      </c>
      <c r="D460" s="793">
        <v>947</v>
      </c>
      <c r="E460" s="793">
        <v>780</v>
      </c>
      <c r="F460" s="793">
        <v>167</v>
      </c>
      <c r="G460" s="793">
        <v>4</v>
      </c>
      <c r="H460" s="793">
        <v>339</v>
      </c>
      <c r="I460" s="793">
        <v>3244</v>
      </c>
      <c r="J460" s="794">
        <v>2880</v>
      </c>
      <c r="K460" s="795">
        <v>2149</v>
      </c>
      <c r="L460" s="793">
        <v>731</v>
      </c>
      <c r="M460" s="793">
        <v>10</v>
      </c>
      <c r="N460" s="793">
        <v>339</v>
      </c>
      <c r="O460" s="793">
        <v>113</v>
      </c>
      <c r="P460" s="793">
        <v>112</v>
      </c>
      <c r="Q460" s="793">
        <v>90</v>
      </c>
      <c r="R460" s="793">
        <v>22</v>
      </c>
      <c r="S460" s="793">
        <v>1</v>
      </c>
      <c r="T460" s="794" t="s">
        <v>447</v>
      </c>
    </row>
    <row r="461" spans="1:20" ht="18" customHeight="1">
      <c r="A461" s="230"/>
      <c r="B461" s="230" t="s">
        <v>219</v>
      </c>
      <c r="C461" s="799">
        <v>367</v>
      </c>
      <c r="D461" s="793">
        <v>232</v>
      </c>
      <c r="E461" s="793">
        <v>192</v>
      </c>
      <c r="F461" s="793">
        <v>40</v>
      </c>
      <c r="G461" s="793">
        <v>4</v>
      </c>
      <c r="H461" s="793">
        <v>131</v>
      </c>
      <c r="I461" s="793">
        <v>831</v>
      </c>
      <c r="J461" s="794">
        <v>691</v>
      </c>
      <c r="K461" s="795">
        <v>524</v>
      </c>
      <c r="L461" s="793">
        <v>167</v>
      </c>
      <c r="M461" s="793">
        <v>9</v>
      </c>
      <c r="N461" s="793">
        <v>131</v>
      </c>
      <c r="O461" s="793">
        <v>29</v>
      </c>
      <c r="P461" s="793">
        <v>29</v>
      </c>
      <c r="Q461" s="793">
        <v>23</v>
      </c>
      <c r="R461" s="793">
        <v>6</v>
      </c>
      <c r="S461" s="793" t="s">
        <v>447</v>
      </c>
      <c r="T461" s="794" t="s">
        <v>447</v>
      </c>
    </row>
    <row r="462" spans="1:20" ht="18" customHeight="1">
      <c r="A462" s="999"/>
      <c r="B462" s="999" t="s">
        <v>218</v>
      </c>
      <c r="C462" s="793">
        <v>378</v>
      </c>
      <c r="D462" s="793">
        <v>295</v>
      </c>
      <c r="E462" s="793">
        <v>228</v>
      </c>
      <c r="F462" s="793">
        <v>67</v>
      </c>
      <c r="G462" s="793">
        <v>1</v>
      </c>
      <c r="H462" s="793">
        <v>81</v>
      </c>
      <c r="I462" s="793">
        <v>1029</v>
      </c>
      <c r="J462" s="794">
        <v>944</v>
      </c>
      <c r="K462" s="795">
        <v>656</v>
      </c>
      <c r="L462" s="793">
        <v>288</v>
      </c>
      <c r="M462" s="793">
        <v>2</v>
      </c>
      <c r="N462" s="793">
        <v>81</v>
      </c>
      <c r="O462" s="793">
        <v>43</v>
      </c>
      <c r="P462" s="793">
        <v>43</v>
      </c>
      <c r="Q462" s="793">
        <v>36</v>
      </c>
      <c r="R462" s="793">
        <v>7</v>
      </c>
      <c r="S462" s="793" t="s">
        <v>447</v>
      </c>
      <c r="T462" s="794" t="s">
        <v>447</v>
      </c>
    </row>
    <row r="463" spans="1:20" ht="18" customHeight="1">
      <c r="A463" s="999"/>
      <c r="B463" s="999" t="s">
        <v>217</v>
      </c>
      <c r="C463" s="793">
        <v>759</v>
      </c>
      <c r="D463" s="793">
        <v>616</v>
      </c>
      <c r="E463" s="793">
        <v>459</v>
      </c>
      <c r="F463" s="793">
        <v>157</v>
      </c>
      <c r="G463" s="793">
        <v>3</v>
      </c>
      <c r="H463" s="793">
        <v>138</v>
      </c>
      <c r="I463" s="793">
        <v>2229</v>
      </c>
      <c r="J463" s="794">
        <v>2078</v>
      </c>
      <c r="K463" s="795">
        <v>1330</v>
      </c>
      <c r="L463" s="793">
        <v>748</v>
      </c>
      <c r="M463" s="793">
        <v>6</v>
      </c>
      <c r="N463" s="793">
        <v>138</v>
      </c>
      <c r="O463" s="793">
        <v>81</v>
      </c>
      <c r="P463" s="793">
        <v>81</v>
      </c>
      <c r="Q463" s="793">
        <v>63</v>
      </c>
      <c r="R463" s="793">
        <v>18</v>
      </c>
      <c r="S463" s="793" t="s">
        <v>447</v>
      </c>
      <c r="T463" s="794" t="s">
        <v>447</v>
      </c>
    </row>
    <row r="464" spans="1:20" ht="18" customHeight="1">
      <c r="A464" s="230"/>
      <c r="B464" s="230" t="s">
        <v>216</v>
      </c>
      <c r="C464" s="796">
        <v>555</v>
      </c>
      <c r="D464" s="793">
        <v>392</v>
      </c>
      <c r="E464" s="793">
        <v>311</v>
      </c>
      <c r="F464" s="793">
        <v>81</v>
      </c>
      <c r="G464" s="793">
        <v>6</v>
      </c>
      <c r="H464" s="793">
        <v>155</v>
      </c>
      <c r="I464" s="793">
        <v>1389</v>
      </c>
      <c r="J464" s="794">
        <v>1213</v>
      </c>
      <c r="K464" s="795">
        <v>836</v>
      </c>
      <c r="L464" s="793">
        <v>377</v>
      </c>
      <c r="M464" s="793">
        <v>15</v>
      </c>
      <c r="N464" s="793">
        <v>155</v>
      </c>
      <c r="O464" s="793">
        <v>35</v>
      </c>
      <c r="P464" s="793">
        <v>34</v>
      </c>
      <c r="Q464" s="793">
        <v>21</v>
      </c>
      <c r="R464" s="793">
        <v>13</v>
      </c>
      <c r="S464" s="793">
        <v>1</v>
      </c>
      <c r="T464" s="794" t="s">
        <v>447</v>
      </c>
    </row>
    <row r="465" spans="1:21" ht="18" customHeight="1">
      <c r="A465" s="999"/>
      <c r="B465" s="999" t="s">
        <v>215</v>
      </c>
      <c r="C465" s="793">
        <v>3092</v>
      </c>
      <c r="D465" s="793">
        <v>1990</v>
      </c>
      <c r="E465" s="793">
        <v>1747</v>
      </c>
      <c r="F465" s="793">
        <v>243</v>
      </c>
      <c r="G465" s="793">
        <v>31</v>
      </c>
      <c r="H465" s="793">
        <v>1018</v>
      </c>
      <c r="I465" s="793">
        <v>7340</v>
      </c>
      <c r="J465" s="794">
        <v>6084</v>
      </c>
      <c r="K465" s="795">
        <v>5042</v>
      </c>
      <c r="L465" s="793">
        <v>1042</v>
      </c>
      <c r="M465" s="793">
        <v>86</v>
      </c>
      <c r="N465" s="793">
        <v>1018</v>
      </c>
      <c r="O465" s="793">
        <v>370</v>
      </c>
      <c r="P465" s="793">
        <v>368</v>
      </c>
      <c r="Q465" s="793">
        <v>329</v>
      </c>
      <c r="R465" s="793">
        <v>39</v>
      </c>
      <c r="S465" s="793">
        <v>2</v>
      </c>
      <c r="T465" s="794" t="s">
        <v>447</v>
      </c>
    </row>
    <row r="466" spans="1:21" ht="18" customHeight="1">
      <c r="A466" s="999"/>
      <c r="B466" s="999" t="s">
        <v>214</v>
      </c>
      <c r="C466" s="793">
        <v>3196</v>
      </c>
      <c r="D466" s="793">
        <v>2252</v>
      </c>
      <c r="E466" s="793">
        <v>1934</v>
      </c>
      <c r="F466" s="793">
        <v>318</v>
      </c>
      <c r="G466" s="793">
        <v>21</v>
      </c>
      <c r="H466" s="793">
        <v>812</v>
      </c>
      <c r="I466" s="793">
        <v>8335</v>
      </c>
      <c r="J466" s="794">
        <v>7104</v>
      </c>
      <c r="K466" s="795">
        <v>5728</v>
      </c>
      <c r="L466" s="793">
        <v>1376</v>
      </c>
      <c r="M466" s="793">
        <v>47</v>
      </c>
      <c r="N466" s="793">
        <v>812</v>
      </c>
      <c r="O466" s="793">
        <v>370</v>
      </c>
      <c r="P466" s="793">
        <v>370</v>
      </c>
      <c r="Q466" s="793">
        <v>314</v>
      </c>
      <c r="R466" s="793">
        <v>56</v>
      </c>
      <c r="S466" s="793" t="s">
        <v>447</v>
      </c>
      <c r="T466" s="794" t="s">
        <v>447</v>
      </c>
    </row>
    <row r="467" spans="1:21" ht="18" customHeight="1">
      <c r="A467" s="999"/>
      <c r="B467" s="999" t="s">
        <v>213</v>
      </c>
      <c r="C467" s="793">
        <v>27</v>
      </c>
      <c r="D467" s="793">
        <v>17</v>
      </c>
      <c r="E467" s="793">
        <v>12</v>
      </c>
      <c r="F467" s="793">
        <v>5</v>
      </c>
      <c r="G467" s="793">
        <v>1</v>
      </c>
      <c r="H467" s="793">
        <v>9</v>
      </c>
      <c r="I467" s="793">
        <v>62</v>
      </c>
      <c r="J467" s="794">
        <v>50</v>
      </c>
      <c r="K467" s="795">
        <v>31</v>
      </c>
      <c r="L467" s="793">
        <v>19</v>
      </c>
      <c r="M467" s="793">
        <v>3</v>
      </c>
      <c r="N467" s="793">
        <v>9</v>
      </c>
      <c r="O467" s="793">
        <v>1</v>
      </c>
      <c r="P467" s="793">
        <v>1</v>
      </c>
      <c r="Q467" s="793">
        <v>1</v>
      </c>
      <c r="R467" s="793" t="s">
        <v>447</v>
      </c>
      <c r="S467" s="793" t="s">
        <v>447</v>
      </c>
      <c r="T467" s="794" t="s">
        <v>447</v>
      </c>
    </row>
    <row r="468" spans="1:21" ht="18" customHeight="1">
      <c r="A468" s="230"/>
      <c r="B468" s="230" t="s">
        <v>212</v>
      </c>
      <c r="C468" s="799">
        <v>556</v>
      </c>
      <c r="D468" s="793">
        <v>429</v>
      </c>
      <c r="E468" s="793">
        <v>320</v>
      </c>
      <c r="F468" s="793">
        <v>109</v>
      </c>
      <c r="G468" s="793">
        <v>5</v>
      </c>
      <c r="H468" s="793">
        <v>114</v>
      </c>
      <c r="I468" s="793">
        <v>1638</v>
      </c>
      <c r="J468" s="794">
        <v>1466</v>
      </c>
      <c r="K468" s="795">
        <v>954</v>
      </c>
      <c r="L468" s="793">
        <v>512</v>
      </c>
      <c r="M468" s="793">
        <v>26</v>
      </c>
      <c r="N468" s="793">
        <v>114</v>
      </c>
      <c r="O468" s="793">
        <v>61</v>
      </c>
      <c r="P468" s="793">
        <v>61</v>
      </c>
      <c r="Q468" s="793">
        <v>46</v>
      </c>
      <c r="R468" s="793">
        <v>15</v>
      </c>
      <c r="S468" s="793" t="s">
        <v>447</v>
      </c>
      <c r="T468" s="794" t="s">
        <v>447</v>
      </c>
    </row>
    <row r="469" spans="1:21" ht="18" customHeight="1">
      <c r="A469" s="999"/>
      <c r="B469" s="999" t="s">
        <v>211</v>
      </c>
      <c r="C469" s="793">
        <v>624</v>
      </c>
      <c r="D469" s="793">
        <v>512</v>
      </c>
      <c r="E469" s="793">
        <v>396</v>
      </c>
      <c r="F469" s="793">
        <v>116</v>
      </c>
      <c r="G469" s="793">
        <v>4</v>
      </c>
      <c r="H469" s="793">
        <v>97</v>
      </c>
      <c r="I469" s="793">
        <v>1824</v>
      </c>
      <c r="J469" s="794">
        <v>1671</v>
      </c>
      <c r="K469" s="795">
        <v>1136</v>
      </c>
      <c r="L469" s="793">
        <v>535</v>
      </c>
      <c r="M469" s="793">
        <v>17</v>
      </c>
      <c r="N469" s="793">
        <v>97</v>
      </c>
      <c r="O469" s="793">
        <v>77</v>
      </c>
      <c r="P469" s="793">
        <v>77</v>
      </c>
      <c r="Q469" s="793">
        <v>56</v>
      </c>
      <c r="R469" s="793">
        <v>21</v>
      </c>
      <c r="S469" s="793" t="s">
        <v>447</v>
      </c>
      <c r="T469" s="794" t="s">
        <v>447</v>
      </c>
    </row>
    <row r="470" spans="1:21" ht="18" customHeight="1">
      <c r="A470" s="999"/>
      <c r="B470" s="999" t="s">
        <v>210</v>
      </c>
      <c r="C470" s="793">
        <v>262</v>
      </c>
      <c r="D470" s="793">
        <v>214</v>
      </c>
      <c r="E470" s="793">
        <v>142</v>
      </c>
      <c r="F470" s="793">
        <v>72</v>
      </c>
      <c r="G470" s="793">
        <v>1</v>
      </c>
      <c r="H470" s="793">
        <v>42</v>
      </c>
      <c r="I470" s="793">
        <v>784</v>
      </c>
      <c r="J470" s="794">
        <v>727</v>
      </c>
      <c r="K470" s="795">
        <v>388</v>
      </c>
      <c r="L470" s="793">
        <v>339</v>
      </c>
      <c r="M470" s="793">
        <v>2</v>
      </c>
      <c r="N470" s="793">
        <v>42</v>
      </c>
      <c r="O470" s="793">
        <v>21</v>
      </c>
      <c r="P470" s="793">
        <v>21</v>
      </c>
      <c r="Q470" s="793">
        <v>7</v>
      </c>
      <c r="R470" s="793">
        <v>14</v>
      </c>
      <c r="S470" s="793" t="s">
        <v>447</v>
      </c>
      <c r="T470" s="794" t="s">
        <v>447</v>
      </c>
    </row>
    <row r="471" spans="1:21" ht="18" customHeight="1">
      <c r="A471" s="230"/>
      <c r="B471" s="230" t="s">
        <v>209</v>
      </c>
      <c r="C471" s="799">
        <v>383</v>
      </c>
      <c r="D471" s="793">
        <v>310</v>
      </c>
      <c r="E471" s="793">
        <v>217</v>
      </c>
      <c r="F471" s="793">
        <v>93</v>
      </c>
      <c r="G471" s="793">
        <v>2</v>
      </c>
      <c r="H471" s="793">
        <v>65</v>
      </c>
      <c r="I471" s="793">
        <v>1153</v>
      </c>
      <c r="J471" s="794">
        <v>1060</v>
      </c>
      <c r="K471" s="795">
        <v>632</v>
      </c>
      <c r="L471" s="793">
        <v>428</v>
      </c>
      <c r="M471" s="793">
        <v>11</v>
      </c>
      <c r="N471" s="793">
        <v>65</v>
      </c>
      <c r="O471" s="793">
        <v>29</v>
      </c>
      <c r="P471" s="793">
        <v>29</v>
      </c>
      <c r="Q471" s="793">
        <v>20</v>
      </c>
      <c r="R471" s="793">
        <v>9</v>
      </c>
      <c r="S471" s="793" t="s">
        <v>447</v>
      </c>
      <c r="T471" s="794" t="s">
        <v>447</v>
      </c>
    </row>
    <row r="472" spans="1:21" ht="18" customHeight="1">
      <c r="A472" s="999"/>
      <c r="B472" s="999" t="s">
        <v>208</v>
      </c>
      <c r="C472" s="793">
        <v>221</v>
      </c>
      <c r="D472" s="793">
        <v>167</v>
      </c>
      <c r="E472" s="793">
        <v>137</v>
      </c>
      <c r="F472" s="793">
        <v>30</v>
      </c>
      <c r="G472" s="793">
        <v>2</v>
      </c>
      <c r="H472" s="793">
        <v>52</v>
      </c>
      <c r="I472" s="793">
        <v>577</v>
      </c>
      <c r="J472" s="794">
        <v>521</v>
      </c>
      <c r="K472" s="795">
        <v>376</v>
      </c>
      <c r="L472" s="793">
        <v>145</v>
      </c>
      <c r="M472" s="793">
        <v>4</v>
      </c>
      <c r="N472" s="793">
        <v>52</v>
      </c>
      <c r="O472" s="793">
        <v>15</v>
      </c>
      <c r="P472" s="793">
        <v>15</v>
      </c>
      <c r="Q472" s="793">
        <v>8</v>
      </c>
      <c r="R472" s="793">
        <v>7</v>
      </c>
      <c r="S472" s="793" t="s">
        <v>447</v>
      </c>
      <c r="T472" s="794" t="s">
        <v>447</v>
      </c>
    </row>
    <row r="473" spans="1:21" ht="18" customHeight="1">
      <c r="A473" s="1001"/>
      <c r="B473" s="1001" t="s">
        <v>207</v>
      </c>
      <c r="C473" s="797">
        <v>30</v>
      </c>
      <c r="D473" s="797">
        <v>21</v>
      </c>
      <c r="E473" s="797">
        <v>17</v>
      </c>
      <c r="F473" s="797">
        <v>4</v>
      </c>
      <c r="G473" s="797" t="s">
        <v>447</v>
      </c>
      <c r="H473" s="797">
        <v>9</v>
      </c>
      <c r="I473" s="797">
        <v>74</v>
      </c>
      <c r="J473" s="800">
        <v>65</v>
      </c>
      <c r="K473" s="997">
        <v>43</v>
      </c>
      <c r="L473" s="797">
        <v>22</v>
      </c>
      <c r="M473" s="797" t="s">
        <v>447</v>
      </c>
      <c r="N473" s="797">
        <v>9</v>
      </c>
      <c r="O473" s="797">
        <v>1</v>
      </c>
      <c r="P473" s="797">
        <v>1</v>
      </c>
      <c r="Q473" s="797" t="s">
        <v>447</v>
      </c>
      <c r="R473" s="797">
        <v>1</v>
      </c>
      <c r="S473" s="797" t="s">
        <v>447</v>
      </c>
      <c r="T473" s="800" t="s">
        <v>447</v>
      </c>
    </row>
    <row r="474" spans="1:21" ht="18" customHeight="1" thickBot="1">
      <c r="A474" s="1005"/>
      <c r="B474" s="1005" t="s">
        <v>206</v>
      </c>
      <c r="C474" s="801">
        <v>141</v>
      </c>
      <c r="D474" s="801">
        <v>109</v>
      </c>
      <c r="E474" s="801">
        <v>72</v>
      </c>
      <c r="F474" s="801">
        <v>37</v>
      </c>
      <c r="G474" s="801">
        <v>1</v>
      </c>
      <c r="H474" s="801">
        <v>28</v>
      </c>
      <c r="I474" s="801">
        <v>388</v>
      </c>
      <c r="J474" s="802">
        <v>352</v>
      </c>
      <c r="K474" s="998">
        <v>181</v>
      </c>
      <c r="L474" s="801">
        <v>171</v>
      </c>
      <c r="M474" s="801">
        <v>2</v>
      </c>
      <c r="N474" s="801">
        <v>28</v>
      </c>
      <c r="O474" s="801">
        <v>10</v>
      </c>
      <c r="P474" s="801">
        <v>10</v>
      </c>
      <c r="Q474" s="801">
        <v>4</v>
      </c>
      <c r="R474" s="801">
        <v>6</v>
      </c>
      <c r="S474" s="801" t="s">
        <v>447</v>
      </c>
      <c r="T474" s="802" t="s">
        <v>447</v>
      </c>
    </row>
    <row r="475" spans="1:21" s="186" customFormat="1" ht="13.5" customHeight="1">
      <c r="A475" s="196"/>
      <c r="B475" s="166"/>
      <c r="T475" s="160"/>
    </row>
    <row r="476" spans="1:21" s="186" customFormat="1">
      <c r="A476" s="196"/>
      <c r="B476" s="166"/>
      <c r="T476" s="160"/>
    </row>
    <row r="477" spans="1:21" s="186" customFormat="1">
      <c r="A477" s="196"/>
      <c r="B477" s="1833"/>
      <c r="C477" s="1833"/>
      <c r="D477" s="1833"/>
      <c r="E477" s="1833"/>
      <c r="T477" s="160"/>
    </row>
    <row r="478" spans="1:21">
      <c r="B478" s="166"/>
      <c r="C478" s="138"/>
      <c r="D478" s="138"/>
      <c r="E478" s="138"/>
      <c r="F478" s="138"/>
      <c r="G478" s="138"/>
      <c r="H478" s="138"/>
      <c r="I478" s="138"/>
      <c r="J478" s="138"/>
      <c r="K478" s="138"/>
      <c r="L478" s="138"/>
      <c r="M478" s="138"/>
      <c r="N478" s="138"/>
      <c r="O478" s="138"/>
      <c r="P478" s="138"/>
      <c r="Q478" s="138"/>
      <c r="R478" s="138"/>
      <c r="S478" s="138"/>
      <c r="T478" s="138"/>
    </row>
    <row r="479" spans="1:21" ht="22.5" customHeight="1">
      <c r="A479" s="1832" t="s">
        <v>2189</v>
      </c>
      <c r="B479" s="1832"/>
      <c r="C479" s="1832"/>
      <c r="D479" s="1832"/>
      <c r="E479" s="1832"/>
      <c r="F479" s="1832"/>
      <c r="G479" s="1832"/>
      <c r="H479" s="1832"/>
      <c r="I479" s="1832"/>
      <c r="J479" s="1832"/>
      <c r="K479" s="1847" t="s">
        <v>2190</v>
      </c>
      <c r="L479" s="1847"/>
      <c r="M479" s="1847"/>
      <c r="N479" s="1847"/>
      <c r="O479" s="1847"/>
      <c r="P479" s="1847"/>
      <c r="Q479" s="1847"/>
      <c r="R479" s="1847"/>
      <c r="S479" s="1847"/>
      <c r="T479" s="1847"/>
      <c r="U479" s="1"/>
    </row>
    <row r="480" spans="1:21" ht="14.25" thickBot="1">
      <c r="B480" s="166"/>
      <c r="C480" s="138"/>
      <c r="D480" s="138"/>
      <c r="E480" s="138"/>
      <c r="F480" s="138"/>
      <c r="G480" s="138"/>
      <c r="H480" s="138"/>
      <c r="I480" s="138"/>
      <c r="J480" s="138"/>
      <c r="K480" s="138"/>
      <c r="L480" s="138"/>
      <c r="M480" s="138"/>
      <c r="N480" s="138"/>
      <c r="O480" s="138"/>
      <c r="P480" s="138"/>
      <c r="Q480" s="138"/>
      <c r="R480" s="138"/>
      <c r="S480" s="138"/>
      <c r="T480" s="138"/>
    </row>
    <row r="481" spans="1:20" ht="15.75" customHeight="1">
      <c r="A481" s="1765"/>
      <c r="B481" s="1765" t="s">
        <v>454</v>
      </c>
      <c r="C481" s="1730" t="s">
        <v>1275</v>
      </c>
      <c r="D481" s="1676"/>
      <c r="E481" s="1676"/>
      <c r="F481" s="1676"/>
      <c r="G481" s="1676"/>
      <c r="H481" s="1676"/>
      <c r="I481" s="803"/>
      <c r="J481" s="804" t="s">
        <v>1276</v>
      </c>
      <c r="K481" s="717" t="s">
        <v>1277</v>
      </c>
      <c r="L481" s="717"/>
      <c r="M481" s="717"/>
      <c r="N481" s="788"/>
      <c r="O481" s="1730" t="s">
        <v>688</v>
      </c>
      <c r="P481" s="1676"/>
      <c r="Q481" s="1676"/>
      <c r="R481" s="1676"/>
      <c r="S481" s="1676"/>
      <c r="T481" s="1676"/>
    </row>
    <row r="482" spans="1:20" ht="15.75" customHeight="1">
      <c r="A482" s="1831"/>
      <c r="B482" s="1831"/>
      <c r="C482" s="1775" t="s">
        <v>652</v>
      </c>
      <c r="D482" s="1779" t="s">
        <v>687</v>
      </c>
      <c r="E482" s="1836"/>
      <c r="F482" s="1837"/>
      <c r="G482" s="1831" t="s">
        <v>1278</v>
      </c>
      <c r="H482" s="1839" t="s">
        <v>1271</v>
      </c>
      <c r="I482" s="1775" t="s">
        <v>652</v>
      </c>
      <c r="J482" s="789"/>
      <c r="K482" s="790" t="s">
        <v>687</v>
      </c>
      <c r="L482" s="791"/>
      <c r="M482" s="1831" t="s">
        <v>1278</v>
      </c>
      <c r="N482" s="1839" t="s">
        <v>1271</v>
      </c>
      <c r="O482" s="1775" t="s">
        <v>1272</v>
      </c>
      <c r="P482" s="1779" t="s">
        <v>687</v>
      </c>
      <c r="Q482" s="1836"/>
      <c r="R482" s="1837"/>
      <c r="S482" s="1831" t="s">
        <v>1278</v>
      </c>
      <c r="T482" s="1839" t="s">
        <v>1271</v>
      </c>
    </row>
    <row r="483" spans="1:20" ht="15.75" customHeight="1">
      <c r="A483" s="1831"/>
      <c r="B483" s="1831"/>
      <c r="C483" s="1838"/>
      <c r="D483" s="1834" t="s">
        <v>643</v>
      </c>
      <c r="E483" s="1839" t="s">
        <v>1273</v>
      </c>
      <c r="F483" s="1775" t="s">
        <v>1274</v>
      </c>
      <c r="G483" s="1831"/>
      <c r="H483" s="1846"/>
      <c r="I483" s="1838"/>
      <c r="J483" s="1844" t="s">
        <v>643</v>
      </c>
      <c r="K483" s="1848" t="s">
        <v>1273</v>
      </c>
      <c r="L483" s="1775" t="s">
        <v>1274</v>
      </c>
      <c r="M483" s="1831"/>
      <c r="N483" s="1846"/>
      <c r="O483" s="1838"/>
      <c r="P483" s="1834" t="s">
        <v>686</v>
      </c>
      <c r="Q483" s="1839" t="s">
        <v>1273</v>
      </c>
      <c r="R483" s="1775" t="s">
        <v>1274</v>
      </c>
      <c r="S483" s="1831"/>
      <c r="T483" s="1846"/>
    </row>
    <row r="484" spans="1:20" ht="15.75" customHeight="1">
      <c r="A484" s="1766"/>
      <c r="B484" s="1766"/>
      <c r="C484" s="1776"/>
      <c r="D484" s="1835"/>
      <c r="E484" s="1769"/>
      <c r="F484" s="1776"/>
      <c r="G484" s="1766"/>
      <c r="H484" s="1817"/>
      <c r="I484" s="1776"/>
      <c r="J484" s="1845"/>
      <c r="K484" s="1726"/>
      <c r="L484" s="1776"/>
      <c r="M484" s="1766"/>
      <c r="N484" s="1817"/>
      <c r="O484" s="1776"/>
      <c r="P484" s="1835"/>
      <c r="Q484" s="1769"/>
      <c r="R484" s="1776"/>
      <c r="S484" s="1766"/>
      <c r="T484" s="1817"/>
    </row>
    <row r="485" spans="1:20" ht="18" customHeight="1">
      <c r="A485" s="999"/>
      <c r="B485" s="999" t="s">
        <v>746</v>
      </c>
      <c r="C485" s="793">
        <v>43</v>
      </c>
      <c r="D485" s="793">
        <v>43</v>
      </c>
      <c r="E485" s="793">
        <v>32</v>
      </c>
      <c r="F485" s="793">
        <v>11</v>
      </c>
      <c r="G485" s="793" t="s">
        <v>447</v>
      </c>
      <c r="H485" s="793" t="s">
        <v>447</v>
      </c>
      <c r="I485" s="793">
        <v>104</v>
      </c>
      <c r="J485" s="794">
        <v>83</v>
      </c>
      <c r="K485" s="795">
        <v>57</v>
      </c>
      <c r="L485" s="793">
        <v>26</v>
      </c>
      <c r="M485" s="793" t="s">
        <v>447</v>
      </c>
      <c r="N485" s="793">
        <v>21</v>
      </c>
      <c r="O485" s="793">
        <v>45</v>
      </c>
      <c r="P485" s="793">
        <v>24</v>
      </c>
      <c r="Q485" s="793">
        <v>21</v>
      </c>
      <c r="R485" s="793">
        <v>3</v>
      </c>
      <c r="S485" s="793" t="s">
        <v>447</v>
      </c>
      <c r="T485" s="794">
        <v>21</v>
      </c>
    </row>
    <row r="486" spans="1:20" ht="18" customHeight="1">
      <c r="A486" s="999"/>
      <c r="B486" s="999" t="s">
        <v>742</v>
      </c>
      <c r="C486" s="793">
        <v>95</v>
      </c>
      <c r="D486" s="793">
        <v>95</v>
      </c>
      <c r="E486" s="793">
        <v>73</v>
      </c>
      <c r="F486" s="793">
        <v>22</v>
      </c>
      <c r="G486" s="793" t="s">
        <v>447</v>
      </c>
      <c r="H486" s="793" t="s">
        <v>447</v>
      </c>
      <c r="I486" s="793">
        <v>217</v>
      </c>
      <c r="J486" s="794">
        <v>157</v>
      </c>
      <c r="K486" s="795">
        <v>115</v>
      </c>
      <c r="L486" s="793">
        <v>42</v>
      </c>
      <c r="M486" s="793" t="s">
        <v>447</v>
      </c>
      <c r="N486" s="793">
        <v>60</v>
      </c>
      <c r="O486" s="793">
        <v>119</v>
      </c>
      <c r="P486" s="793">
        <v>59</v>
      </c>
      <c r="Q486" s="793">
        <v>57</v>
      </c>
      <c r="R486" s="793">
        <v>2</v>
      </c>
      <c r="S486" s="793" t="s">
        <v>447</v>
      </c>
      <c r="T486" s="794">
        <v>60</v>
      </c>
    </row>
    <row r="487" spans="1:20" ht="18" customHeight="1">
      <c r="A487" s="999"/>
      <c r="B487" s="999" t="s">
        <v>741</v>
      </c>
      <c r="C487" s="793">
        <v>133</v>
      </c>
      <c r="D487" s="793">
        <v>133</v>
      </c>
      <c r="E487" s="793">
        <v>107</v>
      </c>
      <c r="F487" s="793">
        <v>26</v>
      </c>
      <c r="G487" s="793" t="s">
        <v>447</v>
      </c>
      <c r="H487" s="793" t="s">
        <v>447</v>
      </c>
      <c r="I487" s="793">
        <v>198</v>
      </c>
      <c r="J487" s="794">
        <v>153</v>
      </c>
      <c r="K487" s="795">
        <v>110</v>
      </c>
      <c r="L487" s="793">
        <v>43</v>
      </c>
      <c r="M487" s="793" t="s">
        <v>447</v>
      </c>
      <c r="N487" s="793">
        <v>45</v>
      </c>
      <c r="O487" s="793">
        <v>102</v>
      </c>
      <c r="P487" s="793">
        <v>57</v>
      </c>
      <c r="Q487" s="793">
        <v>56</v>
      </c>
      <c r="R487" s="793">
        <v>1</v>
      </c>
      <c r="S487" s="793" t="s">
        <v>447</v>
      </c>
      <c r="T487" s="794">
        <v>45</v>
      </c>
    </row>
    <row r="488" spans="1:20" ht="18" customHeight="1">
      <c r="A488" s="230"/>
      <c r="B488" s="230" t="s">
        <v>740</v>
      </c>
      <c r="C488" s="793">
        <v>14</v>
      </c>
      <c r="D488" s="793">
        <v>13</v>
      </c>
      <c r="E488" s="793">
        <v>8</v>
      </c>
      <c r="F488" s="793">
        <v>5</v>
      </c>
      <c r="G488" s="793">
        <v>1</v>
      </c>
      <c r="H488" s="793" t="s">
        <v>447</v>
      </c>
      <c r="I488" s="793">
        <v>49</v>
      </c>
      <c r="J488" s="794">
        <v>40</v>
      </c>
      <c r="K488" s="795">
        <v>28</v>
      </c>
      <c r="L488" s="793">
        <v>12</v>
      </c>
      <c r="M488" s="793">
        <v>1</v>
      </c>
      <c r="N488" s="793">
        <v>8</v>
      </c>
      <c r="O488" s="793">
        <v>18</v>
      </c>
      <c r="P488" s="793">
        <v>10</v>
      </c>
      <c r="Q488" s="793">
        <v>10</v>
      </c>
      <c r="R488" s="793" t="s">
        <v>447</v>
      </c>
      <c r="S488" s="793" t="s">
        <v>447</v>
      </c>
      <c r="T488" s="794">
        <v>8</v>
      </c>
    </row>
    <row r="489" spans="1:20" ht="18" customHeight="1">
      <c r="A489" s="1001"/>
      <c r="B489" s="1001" t="s">
        <v>739</v>
      </c>
      <c r="C489" s="793">
        <v>361</v>
      </c>
      <c r="D489" s="793">
        <v>360</v>
      </c>
      <c r="E489" s="793">
        <v>335</v>
      </c>
      <c r="F489" s="793">
        <v>25</v>
      </c>
      <c r="G489" s="793">
        <v>1</v>
      </c>
      <c r="H489" s="793" t="s">
        <v>447</v>
      </c>
      <c r="I489" s="793">
        <v>426</v>
      </c>
      <c r="J489" s="794">
        <v>313</v>
      </c>
      <c r="K489" s="795">
        <v>254</v>
      </c>
      <c r="L489" s="793">
        <v>59</v>
      </c>
      <c r="M489" s="793">
        <v>4</v>
      </c>
      <c r="N489" s="793">
        <v>109</v>
      </c>
      <c r="O489" s="793">
        <v>219</v>
      </c>
      <c r="P489" s="793">
        <v>109</v>
      </c>
      <c r="Q489" s="793">
        <v>104</v>
      </c>
      <c r="R489" s="793">
        <v>5</v>
      </c>
      <c r="S489" s="793">
        <v>1</v>
      </c>
      <c r="T489" s="794">
        <v>109</v>
      </c>
    </row>
    <row r="490" spans="1:20" ht="18" customHeight="1">
      <c r="A490" s="999"/>
      <c r="B490" s="999" t="s">
        <v>738</v>
      </c>
      <c r="C490" s="793">
        <v>181</v>
      </c>
      <c r="D490" s="793">
        <v>181</v>
      </c>
      <c r="E490" s="793">
        <v>147</v>
      </c>
      <c r="F490" s="793">
        <v>34</v>
      </c>
      <c r="G490" s="793" t="s">
        <v>447</v>
      </c>
      <c r="H490" s="793" t="s">
        <v>447</v>
      </c>
      <c r="I490" s="793">
        <v>215</v>
      </c>
      <c r="J490" s="794">
        <v>149</v>
      </c>
      <c r="K490" s="795">
        <v>91</v>
      </c>
      <c r="L490" s="793">
        <v>58</v>
      </c>
      <c r="M490" s="793">
        <v>2</v>
      </c>
      <c r="N490" s="793">
        <v>64</v>
      </c>
      <c r="O490" s="793">
        <v>113</v>
      </c>
      <c r="P490" s="793">
        <v>48</v>
      </c>
      <c r="Q490" s="793">
        <v>47</v>
      </c>
      <c r="R490" s="793">
        <v>1</v>
      </c>
      <c r="S490" s="793">
        <v>1</v>
      </c>
      <c r="T490" s="794">
        <v>64</v>
      </c>
    </row>
    <row r="491" spans="1:20" ht="18" customHeight="1">
      <c r="A491" s="999"/>
      <c r="B491" s="999" t="s">
        <v>737</v>
      </c>
      <c r="C491" s="793">
        <v>54</v>
      </c>
      <c r="D491" s="793">
        <v>53</v>
      </c>
      <c r="E491" s="793">
        <v>45</v>
      </c>
      <c r="F491" s="793">
        <v>8</v>
      </c>
      <c r="G491" s="793">
        <v>1</v>
      </c>
      <c r="H491" s="793" t="s">
        <v>447</v>
      </c>
      <c r="I491" s="793">
        <v>20</v>
      </c>
      <c r="J491" s="794">
        <v>18</v>
      </c>
      <c r="K491" s="795">
        <v>9</v>
      </c>
      <c r="L491" s="793">
        <v>9</v>
      </c>
      <c r="M491" s="793">
        <v>1</v>
      </c>
      <c r="N491" s="793">
        <v>1</v>
      </c>
      <c r="O491" s="793">
        <v>7</v>
      </c>
      <c r="P491" s="793">
        <v>6</v>
      </c>
      <c r="Q491" s="793">
        <v>6</v>
      </c>
      <c r="R491" s="793" t="s">
        <v>447</v>
      </c>
      <c r="S491" s="793" t="s">
        <v>447</v>
      </c>
      <c r="T491" s="794">
        <v>1</v>
      </c>
    </row>
    <row r="492" spans="1:20" ht="18" customHeight="1">
      <c r="A492" s="999"/>
      <c r="B492" s="999" t="s">
        <v>736</v>
      </c>
      <c r="C492" s="793">
        <v>131</v>
      </c>
      <c r="D492" s="793">
        <v>131</v>
      </c>
      <c r="E492" s="793">
        <v>113</v>
      </c>
      <c r="F492" s="793">
        <v>18</v>
      </c>
      <c r="G492" s="793" t="s">
        <v>447</v>
      </c>
      <c r="H492" s="793" t="s">
        <v>447</v>
      </c>
      <c r="I492" s="793">
        <v>126</v>
      </c>
      <c r="J492" s="794">
        <v>115</v>
      </c>
      <c r="K492" s="795">
        <v>87</v>
      </c>
      <c r="L492" s="793">
        <v>28</v>
      </c>
      <c r="M492" s="793" t="s">
        <v>447</v>
      </c>
      <c r="N492" s="793">
        <v>11</v>
      </c>
      <c r="O492" s="793">
        <v>57</v>
      </c>
      <c r="P492" s="793">
        <v>46</v>
      </c>
      <c r="Q492" s="793">
        <v>43</v>
      </c>
      <c r="R492" s="793">
        <v>3</v>
      </c>
      <c r="S492" s="793" t="s">
        <v>447</v>
      </c>
      <c r="T492" s="794">
        <v>11</v>
      </c>
    </row>
    <row r="493" spans="1:20" ht="18" customHeight="1">
      <c r="A493" s="999"/>
      <c r="B493" s="999" t="s">
        <v>735</v>
      </c>
      <c r="C493" s="793">
        <v>61</v>
      </c>
      <c r="D493" s="793">
        <v>61</v>
      </c>
      <c r="E493" s="793">
        <v>40</v>
      </c>
      <c r="F493" s="793">
        <v>21</v>
      </c>
      <c r="G493" s="793" t="s">
        <v>447</v>
      </c>
      <c r="H493" s="793" t="s">
        <v>447</v>
      </c>
      <c r="I493" s="793">
        <v>154</v>
      </c>
      <c r="J493" s="794">
        <v>123</v>
      </c>
      <c r="K493" s="795">
        <v>77</v>
      </c>
      <c r="L493" s="793">
        <v>46</v>
      </c>
      <c r="M493" s="793" t="s">
        <v>447</v>
      </c>
      <c r="N493" s="793">
        <v>31</v>
      </c>
      <c r="O493" s="793">
        <v>72</v>
      </c>
      <c r="P493" s="793">
        <v>41</v>
      </c>
      <c r="Q493" s="793">
        <v>38</v>
      </c>
      <c r="R493" s="793">
        <v>3</v>
      </c>
      <c r="S493" s="793" t="s">
        <v>447</v>
      </c>
      <c r="T493" s="794">
        <v>31</v>
      </c>
    </row>
    <row r="494" spans="1:20" ht="18" customHeight="1">
      <c r="A494" s="999"/>
      <c r="B494" s="999" t="s">
        <v>734</v>
      </c>
      <c r="C494" s="793">
        <v>78</v>
      </c>
      <c r="D494" s="793">
        <v>78</v>
      </c>
      <c r="E494" s="793">
        <v>58</v>
      </c>
      <c r="F494" s="793">
        <v>20</v>
      </c>
      <c r="G494" s="793" t="s">
        <v>447</v>
      </c>
      <c r="H494" s="793" t="s">
        <v>447</v>
      </c>
      <c r="I494" s="793">
        <v>205</v>
      </c>
      <c r="J494" s="794">
        <v>174</v>
      </c>
      <c r="K494" s="795">
        <v>126</v>
      </c>
      <c r="L494" s="793">
        <v>48</v>
      </c>
      <c r="M494" s="793" t="s">
        <v>447</v>
      </c>
      <c r="N494" s="793">
        <v>31</v>
      </c>
      <c r="O494" s="793">
        <v>82</v>
      </c>
      <c r="P494" s="793">
        <v>51</v>
      </c>
      <c r="Q494" s="793">
        <v>48</v>
      </c>
      <c r="R494" s="793">
        <v>3</v>
      </c>
      <c r="S494" s="793" t="s">
        <v>447</v>
      </c>
      <c r="T494" s="794">
        <v>31</v>
      </c>
    </row>
    <row r="495" spans="1:20" ht="18" customHeight="1">
      <c r="A495" s="230"/>
      <c r="B495" s="230" t="s">
        <v>733</v>
      </c>
      <c r="C495" s="793">
        <v>90</v>
      </c>
      <c r="D495" s="793">
        <v>89</v>
      </c>
      <c r="E495" s="793">
        <v>73</v>
      </c>
      <c r="F495" s="793">
        <v>16</v>
      </c>
      <c r="G495" s="793">
        <v>1</v>
      </c>
      <c r="H495" s="793" t="s">
        <v>447</v>
      </c>
      <c r="I495" s="793">
        <v>117</v>
      </c>
      <c r="J495" s="794">
        <v>96</v>
      </c>
      <c r="K495" s="795">
        <v>63</v>
      </c>
      <c r="L495" s="793">
        <v>33</v>
      </c>
      <c r="M495" s="793">
        <v>2</v>
      </c>
      <c r="N495" s="793">
        <v>19</v>
      </c>
      <c r="O495" s="793">
        <v>50</v>
      </c>
      <c r="P495" s="793">
        <v>29</v>
      </c>
      <c r="Q495" s="793">
        <v>26</v>
      </c>
      <c r="R495" s="793">
        <v>3</v>
      </c>
      <c r="S495" s="793">
        <v>2</v>
      </c>
      <c r="T495" s="794">
        <v>19</v>
      </c>
    </row>
    <row r="496" spans="1:20" ht="18" customHeight="1">
      <c r="A496" s="999"/>
      <c r="B496" s="999" t="s">
        <v>732</v>
      </c>
      <c r="C496" s="793">
        <v>279</v>
      </c>
      <c r="D496" s="793">
        <v>279</v>
      </c>
      <c r="E496" s="793">
        <v>232</v>
      </c>
      <c r="F496" s="793">
        <v>47</v>
      </c>
      <c r="G496" s="793" t="s">
        <v>447</v>
      </c>
      <c r="H496" s="793" t="s">
        <v>447</v>
      </c>
      <c r="I496" s="793">
        <v>351</v>
      </c>
      <c r="J496" s="794">
        <v>277</v>
      </c>
      <c r="K496" s="795">
        <v>186</v>
      </c>
      <c r="L496" s="793">
        <v>91</v>
      </c>
      <c r="M496" s="793" t="s">
        <v>447</v>
      </c>
      <c r="N496" s="793">
        <v>74</v>
      </c>
      <c r="O496" s="793">
        <v>159</v>
      </c>
      <c r="P496" s="793">
        <v>85</v>
      </c>
      <c r="Q496" s="793">
        <v>74</v>
      </c>
      <c r="R496" s="793">
        <v>11</v>
      </c>
      <c r="S496" s="793" t="s">
        <v>447</v>
      </c>
      <c r="T496" s="794">
        <v>74</v>
      </c>
    </row>
    <row r="497" spans="1:20" ht="18" customHeight="1">
      <c r="A497" s="999"/>
      <c r="B497" s="999" t="s">
        <v>725</v>
      </c>
      <c r="C497" s="793">
        <v>357</v>
      </c>
      <c r="D497" s="793">
        <v>355</v>
      </c>
      <c r="E497" s="793">
        <v>308</v>
      </c>
      <c r="F497" s="793">
        <v>47</v>
      </c>
      <c r="G497" s="793">
        <v>2</v>
      </c>
      <c r="H497" s="793" t="s">
        <v>447</v>
      </c>
      <c r="I497" s="793">
        <v>491</v>
      </c>
      <c r="J497" s="794">
        <v>352</v>
      </c>
      <c r="K497" s="795">
        <v>271</v>
      </c>
      <c r="L497" s="793">
        <v>81</v>
      </c>
      <c r="M497" s="793">
        <v>2</v>
      </c>
      <c r="N497" s="793">
        <v>137</v>
      </c>
      <c r="O497" s="793">
        <v>265</v>
      </c>
      <c r="P497" s="793">
        <v>128</v>
      </c>
      <c r="Q497" s="793">
        <v>124</v>
      </c>
      <c r="R497" s="793">
        <v>4</v>
      </c>
      <c r="S497" s="793" t="s">
        <v>447</v>
      </c>
      <c r="T497" s="794">
        <v>137</v>
      </c>
    </row>
    <row r="498" spans="1:20" ht="18" customHeight="1">
      <c r="A498" s="999"/>
      <c r="B498" s="999" t="s">
        <v>724</v>
      </c>
      <c r="C498" s="793">
        <v>371</v>
      </c>
      <c r="D498" s="793">
        <v>369</v>
      </c>
      <c r="E498" s="793">
        <v>333</v>
      </c>
      <c r="F498" s="793">
        <v>36</v>
      </c>
      <c r="G498" s="793">
        <v>2</v>
      </c>
      <c r="H498" s="793" t="s">
        <v>447</v>
      </c>
      <c r="I498" s="793">
        <v>275</v>
      </c>
      <c r="J498" s="794">
        <v>195</v>
      </c>
      <c r="K498" s="795">
        <v>124</v>
      </c>
      <c r="L498" s="793">
        <v>71</v>
      </c>
      <c r="M498" s="793">
        <v>1</v>
      </c>
      <c r="N498" s="793">
        <v>79</v>
      </c>
      <c r="O498" s="793">
        <v>148</v>
      </c>
      <c r="P498" s="793">
        <v>68</v>
      </c>
      <c r="Q498" s="793">
        <v>62</v>
      </c>
      <c r="R498" s="793">
        <v>6</v>
      </c>
      <c r="S498" s="793">
        <v>1</v>
      </c>
      <c r="T498" s="794">
        <v>79</v>
      </c>
    </row>
    <row r="499" spans="1:20" ht="18" customHeight="1">
      <c r="A499" s="999"/>
      <c r="B499" s="999" t="s">
        <v>723</v>
      </c>
      <c r="C499" s="793">
        <v>43</v>
      </c>
      <c r="D499" s="793">
        <v>43</v>
      </c>
      <c r="E499" s="793">
        <v>38</v>
      </c>
      <c r="F499" s="793">
        <v>5</v>
      </c>
      <c r="G499" s="793" t="s">
        <v>447</v>
      </c>
      <c r="H499" s="793" t="s">
        <v>447</v>
      </c>
      <c r="I499" s="793">
        <v>83</v>
      </c>
      <c r="J499" s="794">
        <v>63</v>
      </c>
      <c r="K499" s="795">
        <v>39</v>
      </c>
      <c r="L499" s="793">
        <v>24</v>
      </c>
      <c r="M499" s="793" t="s">
        <v>447</v>
      </c>
      <c r="N499" s="793">
        <v>20</v>
      </c>
      <c r="O499" s="793">
        <v>41</v>
      </c>
      <c r="P499" s="793">
        <v>21</v>
      </c>
      <c r="Q499" s="793">
        <v>20</v>
      </c>
      <c r="R499" s="793">
        <v>1</v>
      </c>
      <c r="S499" s="793" t="s">
        <v>447</v>
      </c>
      <c r="T499" s="794">
        <v>20</v>
      </c>
    </row>
    <row r="500" spans="1:20" ht="18" customHeight="1">
      <c r="A500" s="999"/>
      <c r="B500" s="999" t="s">
        <v>722</v>
      </c>
      <c r="C500" s="793">
        <v>137</v>
      </c>
      <c r="D500" s="793">
        <v>137</v>
      </c>
      <c r="E500" s="793">
        <v>107</v>
      </c>
      <c r="F500" s="793">
        <v>30</v>
      </c>
      <c r="G500" s="793" t="s">
        <v>447</v>
      </c>
      <c r="H500" s="793" t="s">
        <v>447</v>
      </c>
      <c r="I500" s="793">
        <v>357</v>
      </c>
      <c r="J500" s="794">
        <v>262</v>
      </c>
      <c r="K500" s="795">
        <v>182</v>
      </c>
      <c r="L500" s="793">
        <v>80</v>
      </c>
      <c r="M500" s="793">
        <v>1</v>
      </c>
      <c r="N500" s="793">
        <v>94</v>
      </c>
      <c r="O500" s="793">
        <v>173</v>
      </c>
      <c r="P500" s="793">
        <v>79</v>
      </c>
      <c r="Q500" s="793">
        <v>69</v>
      </c>
      <c r="R500" s="793">
        <v>10</v>
      </c>
      <c r="S500" s="793" t="s">
        <v>447</v>
      </c>
      <c r="T500" s="794">
        <v>94</v>
      </c>
    </row>
    <row r="501" spans="1:20" ht="18" customHeight="1">
      <c r="A501" s="999"/>
      <c r="B501" s="999" t="s">
        <v>721</v>
      </c>
      <c r="C501" s="793">
        <v>162</v>
      </c>
      <c r="D501" s="793">
        <v>162</v>
      </c>
      <c r="E501" s="793">
        <v>141</v>
      </c>
      <c r="F501" s="793">
        <v>21</v>
      </c>
      <c r="G501" s="793" t="s">
        <v>447</v>
      </c>
      <c r="H501" s="793" t="s">
        <v>447</v>
      </c>
      <c r="I501" s="793">
        <v>281</v>
      </c>
      <c r="J501" s="794">
        <v>237</v>
      </c>
      <c r="K501" s="795">
        <v>201</v>
      </c>
      <c r="L501" s="793">
        <v>36</v>
      </c>
      <c r="M501" s="793">
        <v>1</v>
      </c>
      <c r="N501" s="793">
        <v>43</v>
      </c>
      <c r="O501" s="793">
        <v>138</v>
      </c>
      <c r="P501" s="793">
        <v>94</v>
      </c>
      <c r="Q501" s="793">
        <v>92</v>
      </c>
      <c r="R501" s="793">
        <v>2</v>
      </c>
      <c r="S501" s="793">
        <v>1</v>
      </c>
      <c r="T501" s="794">
        <v>43</v>
      </c>
    </row>
    <row r="502" spans="1:20" ht="18" customHeight="1">
      <c r="A502" s="1000"/>
      <c r="B502" s="1000" t="s">
        <v>714</v>
      </c>
      <c r="C502" s="796">
        <v>120</v>
      </c>
      <c r="D502" s="796">
        <v>119</v>
      </c>
      <c r="E502" s="796">
        <v>73</v>
      </c>
      <c r="F502" s="796">
        <v>46</v>
      </c>
      <c r="G502" s="796">
        <v>1</v>
      </c>
      <c r="H502" s="796" t="s">
        <v>447</v>
      </c>
      <c r="I502" s="796">
        <v>447</v>
      </c>
      <c r="J502" s="808">
        <v>355</v>
      </c>
      <c r="K502" s="1009">
        <v>245</v>
      </c>
      <c r="L502" s="796">
        <v>110</v>
      </c>
      <c r="M502" s="796">
        <v>2</v>
      </c>
      <c r="N502" s="796">
        <v>90</v>
      </c>
      <c r="O502" s="796">
        <v>190</v>
      </c>
      <c r="P502" s="796">
        <v>98</v>
      </c>
      <c r="Q502" s="796">
        <v>91</v>
      </c>
      <c r="R502" s="796">
        <v>7</v>
      </c>
      <c r="S502" s="796">
        <v>2</v>
      </c>
      <c r="T502" s="808">
        <v>90</v>
      </c>
    </row>
    <row r="503" spans="1:20" ht="18" customHeight="1">
      <c r="A503" s="999"/>
      <c r="B503" s="999" t="s">
        <v>713</v>
      </c>
      <c r="C503" s="793">
        <v>34</v>
      </c>
      <c r="D503" s="793">
        <v>34</v>
      </c>
      <c r="E503" s="793">
        <v>18</v>
      </c>
      <c r="F503" s="793">
        <v>16</v>
      </c>
      <c r="G503" s="793" t="s">
        <v>447</v>
      </c>
      <c r="H503" s="793" t="s">
        <v>447</v>
      </c>
      <c r="I503" s="793">
        <v>98</v>
      </c>
      <c r="J503" s="794">
        <v>72</v>
      </c>
      <c r="K503" s="795">
        <v>41</v>
      </c>
      <c r="L503" s="793">
        <v>31</v>
      </c>
      <c r="M503" s="793" t="s">
        <v>447</v>
      </c>
      <c r="N503" s="793">
        <v>26</v>
      </c>
      <c r="O503" s="793">
        <v>50</v>
      </c>
      <c r="P503" s="793">
        <v>24</v>
      </c>
      <c r="Q503" s="793">
        <v>20</v>
      </c>
      <c r="R503" s="793">
        <v>4</v>
      </c>
      <c r="S503" s="793" t="s">
        <v>447</v>
      </c>
      <c r="T503" s="794">
        <v>26</v>
      </c>
    </row>
    <row r="504" spans="1:20" ht="18" customHeight="1">
      <c r="A504" s="999"/>
      <c r="B504" s="999" t="s">
        <v>712</v>
      </c>
      <c r="C504" s="793">
        <v>173</v>
      </c>
      <c r="D504" s="793">
        <v>172</v>
      </c>
      <c r="E504" s="793">
        <v>122</v>
      </c>
      <c r="F504" s="793">
        <v>50</v>
      </c>
      <c r="G504" s="793">
        <v>1</v>
      </c>
      <c r="H504" s="793" t="s">
        <v>447</v>
      </c>
      <c r="I504" s="793">
        <v>331</v>
      </c>
      <c r="J504" s="794">
        <v>255</v>
      </c>
      <c r="K504" s="795">
        <v>166</v>
      </c>
      <c r="L504" s="793">
        <v>89</v>
      </c>
      <c r="M504" s="793">
        <v>2</v>
      </c>
      <c r="N504" s="793">
        <v>74</v>
      </c>
      <c r="O504" s="793">
        <v>157</v>
      </c>
      <c r="P504" s="793">
        <v>82</v>
      </c>
      <c r="Q504" s="793">
        <v>79</v>
      </c>
      <c r="R504" s="793">
        <v>3</v>
      </c>
      <c r="S504" s="793">
        <v>1</v>
      </c>
      <c r="T504" s="794">
        <v>74</v>
      </c>
    </row>
    <row r="505" spans="1:20" ht="18" customHeight="1">
      <c r="A505" s="999"/>
      <c r="B505" s="999" t="s">
        <v>711</v>
      </c>
      <c r="C505" s="793">
        <v>66</v>
      </c>
      <c r="D505" s="793">
        <v>66</v>
      </c>
      <c r="E505" s="793">
        <v>46</v>
      </c>
      <c r="F505" s="793">
        <v>20</v>
      </c>
      <c r="G505" s="793" t="s">
        <v>447</v>
      </c>
      <c r="H505" s="793" t="s">
        <v>447</v>
      </c>
      <c r="I505" s="793">
        <v>172</v>
      </c>
      <c r="J505" s="794">
        <v>145</v>
      </c>
      <c r="K505" s="795">
        <v>95</v>
      </c>
      <c r="L505" s="793">
        <v>50</v>
      </c>
      <c r="M505" s="793" t="s">
        <v>447</v>
      </c>
      <c r="N505" s="793">
        <v>27</v>
      </c>
      <c r="O505" s="793">
        <v>63</v>
      </c>
      <c r="P505" s="793">
        <v>36</v>
      </c>
      <c r="Q505" s="793">
        <v>34</v>
      </c>
      <c r="R505" s="793">
        <v>2</v>
      </c>
      <c r="S505" s="793" t="s">
        <v>447</v>
      </c>
      <c r="T505" s="794">
        <v>27</v>
      </c>
    </row>
    <row r="506" spans="1:20" ht="18" customHeight="1">
      <c r="A506" s="999"/>
      <c r="B506" s="999" t="s">
        <v>710</v>
      </c>
      <c r="C506" s="793">
        <v>45</v>
      </c>
      <c r="D506" s="793">
        <v>43</v>
      </c>
      <c r="E506" s="793">
        <v>27</v>
      </c>
      <c r="F506" s="793">
        <v>16</v>
      </c>
      <c r="G506" s="793">
        <v>2</v>
      </c>
      <c r="H506" s="793" t="s">
        <v>447</v>
      </c>
      <c r="I506" s="793">
        <v>248</v>
      </c>
      <c r="J506" s="794">
        <v>190</v>
      </c>
      <c r="K506" s="795">
        <v>140</v>
      </c>
      <c r="L506" s="793">
        <v>50</v>
      </c>
      <c r="M506" s="793">
        <v>5</v>
      </c>
      <c r="N506" s="793">
        <v>53</v>
      </c>
      <c r="O506" s="793">
        <v>118</v>
      </c>
      <c r="P506" s="793">
        <v>63</v>
      </c>
      <c r="Q506" s="793">
        <v>59</v>
      </c>
      <c r="R506" s="793">
        <v>4</v>
      </c>
      <c r="S506" s="793">
        <v>2</v>
      </c>
      <c r="T506" s="794">
        <v>53</v>
      </c>
    </row>
    <row r="507" spans="1:20" ht="18" customHeight="1">
      <c r="A507" s="1000"/>
      <c r="B507" s="1000" t="s">
        <v>709</v>
      </c>
      <c r="C507" s="792">
        <v>132</v>
      </c>
      <c r="D507" s="792">
        <v>131</v>
      </c>
      <c r="E507" s="792">
        <v>85</v>
      </c>
      <c r="F507" s="792">
        <v>46</v>
      </c>
      <c r="G507" s="792">
        <v>1</v>
      </c>
      <c r="H507" s="792" t="s">
        <v>447</v>
      </c>
      <c r="I507" s="792">
        <v>339</v>
      </c>
      <c r="J507" s="805">
        <v>263</v>
      </c>
      <c r="K507" s="1010">
        <v>170</v>
      </c>
      <c r="L507" s="792">
        <v>93</v>
      </c>
      <c r="M507" s="792">
        <v>3</v>
      </c>
      <c r="N507" s="792">
        <v>73</v>
      </c>
      <c r="O507" s="792">
        <v>151</v>
      </c>
      <c r="P507" s="792">
        <v>76</v>
      </c>
      <c r="Q507" s="792">
        <v>70</v>
      </c>
      <c r="R507" s="792">
        <v>6</v>
      </c>
      <c r="S507" s="792">
        <v>2</v>
      </c>
      <c r="T507" s="805">
        <v>73</v>
      </c>
    </row>
    <row r="508" spans="1:20" ht="18" customHeight="1">
      <c r="A508" s="999"/>
      <c r="B508" s="999" t="s">
        <v>708</v>
      </c>
      <c r="C508" s="793">
        <v>42</v>
      </c>
      <c r="D508" s="793">
        <v>42</v>
      </c>
      <c r="E508" s="793">
        <v>25</v>
      </c>
      <c r="F508" s="793">
        <v>17</v>
      </c>
      <c r="G508" s="793" t="s">
        <v>447</v>
      </c>
      <c r="H508" s="793" t="s">
        <v>447</v>
      </c>
      <c r="I508" s="793">
        <v>134</v>
      </c>
      <c r="J508" s="794">
        <v>103</v>
      </c>
      <c r="K508" s="795">
        <v>70</v>
      </c>
      <c r="L508" s="793">
        <v>33</v>
      </c>
      <c r="M508" s="793">
        <v>1</v>
      </c>
      <c r="N508" s="793">
        <v>30</v>
      </c>
      <c r="O508" s="793">
        <v>65</v>
      </c>
      <c r="P508" s="793">
        <v>35</v>
      </c>
      <c r="Q508" s="793">
        <v>33</v>
      </c>
      <c r="R508" s="793">
        <v>2</v>
      </c>
      <c r="S508" s="793" t="s">
        <v>447</v>
      </c>
      <c r="T508" s="794">
        <v>30</v>
      </c>
    </row>
    <row r="509" spans="1:20" ht="18" customHeight="1">
      <c r="A509" s="999"/>
      <c r="B509" s="999" t="s">
        <v>707</v>
      </c>
      <c r="C509" s="793">
        <v>32</v>
      </c>
      <c r="D509" s="793">
        <v>31</v>
      </c>
      <c r="E509" s="793">
        <v>21</v>
      </c>
      <c r="F509" s="793">
        <v>10</v>
      </c>
      <c r="G509" s="793">
        <v>1</v>
      </c>
      <c r="H509" s="793" t="s">
        <v>447</v>
      </c>
      <c r="I509" s="793">
        <v>71</v>
      </c>
      <c r="J509" s="794">
        <v>57</v>
      </c>
      <c r="K509" s="795">
        <v>38</v>
      </c>
      <c r="L509" s="793">
        <v>19</v>
      </c>
      <c r="M509" s="793">
        <v>1</v>
      </c>
      <c r="N509" s="793">
        <v>13</v>
      </c>
      <c r="O509" s="793">
        <v>27</v>
      </c>
      <c r="P509" s="793">
        <v>14</v>
      </c>
      <c r="Q509" s="793">
        <v>13</v>
      </c>
      <c r="R509" s="793">
        <v>1</v>
      </c>
      <c r="S509" s="793" t="s">
        <v>447</v>
      </c>
      <c r="T509" s="794">
        <v>13</v>
      </c>
    </row>
    <row r="510" spans="1:20" ht="18" customHeight="1">
      <c r="A510" s="999"/>
      <c r="B510" s="999" t="s">
        <v>706</v>
      </c>
      <c r="C510" s="793">
        <v>48</v>
      </c>
      <c r="D510" s="793">
        <v>47</v>
      </c>
      <c r="E510" s="793">
        <v>25</v>
      </c>
      <c r="F510" s="793">
        <v>22</v>
      </c>
      <c r="G510" s="793">
        <v>1</v>
      </c>
      <c r="H510" s="793" t="s">
        <v>447</v>
      </c>
      <c r="I510" s="793">
        <v>117</v>
      </c>
      <c r="J510" s="794">
        <v>95</v>
      </c>
      <c r="K510" s="795">
        <v>58</v>
      </c>
      <c r="L510" s="793">
        <v>37</v>
      </c>
      <c r="M510" s="793" t="s">
        <v>447</v>
      </c>
      <c r="N510" s="793">
        <v>22</v>
      </c>
      <c r="O510" s="793">
        <v>55</v>
      </c>
      <c r="P510" s="793">
        <v>33</v>
      </c>
      <c r="Q510" s="793">
        <v>31</v>
      </c>
      <c r="R510" s="793">
        <v>2</v>
      </c>
      <c r="S510" s="793" t="s">
        <v>447</v>
      </c>
      <c r="T510" s="794">
        <v>22</v>
      </c>
    </row>
    <row r="511" spans="1:20" ht="18" customHeight="1">
      <c r="A511" s="999"/>
      <c r="B511" s="999" t="s">
        <v>705</v>
      </c>
      <c r="C511" s="793">
        <v>7</v>
      </c>
      <c r="D511" s="793">
        <v>7</v>
      </c>
      <c r="E511" s="793">
        <v>4</v>
      </c>
      <c r="F511" s="793">
        <v>3</v>
      </c>
      <c r="G511" s="793" t="s">
        <v>447</v>
      </c>
      <c r="H511" s="793" t="s">
        <v>447</v>
      </c>
      <c r="I511" s="793">
        <v>36</v>
      </c>
      <c r="J511" s="794">
        <v>28</v>
      </c>
      <c r="K511" s="795">
        <v>19</v>
      </c>
      <c r="L511" s="793">
        <v>9</v>
      </c>
      <c r="M511" s="793" t="s">
        <v>447</v>
      </c>
      <c r="N511" s="793">
        <v>8</v>
      </c>
      <c r="O511" s="793">
        <v>14</v>
      </c>
      <c r="P511" s="793">
        <v>6</v>
      </c>
      <c r="Q511" s="793">
        <v>5</v>
      </c>
      <c r="R511" s="793">
        <v>1</v>
      </c>
      <c r="S511" s="793" t="s">
        <v>447</v>
      </c>
      <c r="T511" s="794">
        <v>8</v>
      </c>
    </row>
    <row r="512" spans="1:20" ht="18" customHeight="1">
      <c r="A512" s="999"/>
      <c r="B512" s="999" t="s">
        <v>221</v>
      </c>
      <c r="C512" s="793">
        <v>64</v>
      </c>
      <c r="D512" s="793">
        <v>64</v>
      </c>
      <c r="E512" s="793">
        <v>41</v>
      </c>
      <c r="F512" s="793">
        <v>23</v>
      </c>
      <c r="G512" s="793" t="s">
        <v>447</v>
      </c>
      <c r="H512" s="793" t="s">
        <v>447</v>
      </c>
      <c r="I512" s="793">
        <v>271</v>
      </c>
      <c r="J512" s="794">
        <v>211</v>
      </c>
      <c r="K512" s="795">
        <v>146</v>
      </c>
      <c r="L512" s="793">
        <v>65</v>
      </c>
      <c r="M512" s="793" t="s">
        <v>447</v>
      </c>
      <c r="N512" s="793">
        <v>60</v>
      </c>
      <c r="O512" s="793">
        <v>117</v>
      </c>
      <c r="P512" s="793">
        <v>57</v>
      </c>
      <c r="Q512" s="793">
        <v>54</v>
      </c>
      <c r="R512" s="793">
        <v>3</v>
      </c>
      <c r="S512" s="793" t="s">
        <v>447</v>
      </c>
      <c r="T512" s="794">
        <v>60</v>
      </c>
    </row>
    <row r="513" spans="1:20" ht="18" customHeight="1">
      <c r="A513" s="999"/>
      <c r="B513" s="999" t="s">
        <v>220</v>
      </c>
      <c r="C513" s="793">
        <v>271</v>
      </c>
      <c r="D513" s="793">
        <v>269</v>
      </c>
      <c r="E513" s="793">
        <v>190</v>
      </c>
      <c r="F513" s="793">
        <v>79</v>
      </c>
      <c r="G513" s="793">
        <v>2</v>
      </c>
      <c r="H513" s="793" t="s">
        <v>447</v>
      </c>
      <c r="I513" s="793">
        <v>737</v>
      </c>
      <c r="J513" s="794">
        <v>550</v>
      </c>
      <c r="K513" s="795">
        <v>399</v>
      </c>
      <c r="L513" s="793">
        <v>151</v>
      </c>
      <c r="M513" s="793">
        <v>1</v>
      </c>
      <c r="N513" s="793">
        <v>186</v>
      </c>
      <c r="O513" s="793">
        <v>362</v>
      </c>
      <c r="P513" s="793">
        <v>176</v>
      </c>
      <c r="Q513" s="793">
        <v>164</v>
      </c>
      <c r="R513" s="793">
        <v>12</v>
      </c>
      <c r="S513" s="793" t="s">
        <v>447</v>
      </c>
      <c r="T513" s="794">
        <v>186</v>
      </c>
    </row>
    <row r="514" spans="1:20" ht="18" customHeight="1">
      <c r="A514" s="230"/>
      <c r="B514" s="230" t="s">
        <v>219</v>
      </c>
      <c r="C514" s="793">
        <v>73</v>
      </c>
      <c r="D514" s="793">
        <v>73</v>
      </c>
      <c r="E514" s="793">
        <v>58</v>
      </c>
      <c r="F514" s="793">
        <v>15</v>
      </c>
      <c r="G514" s="793" t="s">
        <v>447</v>
      </c>
      <c r="H514" s="793" t="s">
        <v>447</v>
      </c>
      <c r="I514" s="793">
        <v>176</v>
      </c>
      <c r="J514" s="794">
        <v>130</v>
      </c>
      <c r="K514" s="795">
        <v>97</v>
      </c>
      <c r="L514" s="793">
        <v>33</v>
      </c>
      <c r="M514" s="793" t="s">
        <v>447</v>
      </c>
      <c r="N514" s="793">
        <v>46</v>
      </c>
      <c r="O514" s="793">
        <v>101</v>
      </c>
      <c r="P514" s="793">
        <v>55</v>
      </c>
      <c r="Q514" s="793">
        <v>51</v>
      </c>
      <c r="R514" s="793">
        <v>4</v>
      </c>
      <c r="S514" s="793" t="s">
        <v>447</v>
      </c>
      <c r="T514" s="794">
        <v>46</v>
      </c>
    </row>
    <row r="515" spans="1:20" ht="18" customHeight="1">
      <c r="A515" s="999"/>
      <c r="B515" s="999" t="s">
        <v>218</v>
      </c>
      <c r="C515" s="793">
        <v>114</v>
      </c>
      <c r="D515" s="793">
        <v>114</v>
      </c>
      <c r="E515" s="793">
        <v>85</v>
      </c>
      <c r="F515" s="793">
        <v>29</v>
      </c>
      <c r="G515" s="793" t="s">
        <v>447</v>
      </c>
      <c r="H515" s="793" t="s">
        <v>447</v>
      </c>
      <c r="I515" s="793">
        <v>215</v>
      </c>
      <c r="J515" s="794">
        <v>165</v>
      </c>
      <c r="K515" s="795">
        <v>105</v>
      </c>
      <c r="L515" s="793">
        <v>60</v>
      </c>
      <c r="M515" s="793" t="s">
        <v>447</v>
      </c>
      <c r="N515" s="793">
        <v>50</v>
      </c>
      <c r="O515" s="793">
        <v>105</v>
      </c>
      <c r="P515" s="793">
        <v>55</v>
      </c>
      <c r="Q515" s="793">
        <v>50</v>
      </c>
      <c r="R515" s="793">
        <v>5</v>
      </c>
      <c r="S515" s="793" t="s">
        <v>447</v>
      </c>
      <c r="T515" s="794">
        <v>50</v>
      </c>
    </row>
    <row r="516" spans="1:20" ht="18" customHeight="1">
      <c r="A516" s="999"/>
      <c r="B516" s="999" t="s">
        <v>217</v>
      </c>
      <c r="C516" s="793">
        <v>216</v>
      </c>
      <c r="D516" s="793">
        <v>216</v>
      </c>
      <c r="E516" s="793">
        <v>137</v>
      </c>
      <c r="F516" s="793">
        <v>79</v>
      </c>
      <c r="G516" s="793" t="s">
        <v>447</v>
      </c>
      <c r="H516" s="793" t="s">
        <v>447</v>
      </c>
      <c r="I516" s="793">
        <v>430</v>
      </c>
      <c r="J516" s="794">
        <v>358</v>
      </c>
      <c r="K516" s="795">
        <v>219</v>
      </c>
      <c r="L516" s="793">
        <v>139</v>
      </c>
      <c r="M516" s="793" t="s">
        <v>447</v>
      </c>
      <c r="N516" s="793">
        <v>72</v>
      </c>
      <c r="O516" s="793">
        <v>181</v>
      </c>
      <c r="P516" s="793">
        <v>109</v>
      </c>
      <c r="Q516" s="793">
        <v>105</v>
      </c>
      <c r="R516" s="793">
        <v>4</v>
      </c>
      <c r="S516" s="793" t="s">
        <v>447</v>
      </c>
      <c r="T516" s="794">
        <v>72</v>
      </c>
    </row>
    <row r="517" spans="1:20" ht="18" customHeight="1">
      <c r="A517" s="230"/>
      <c r="B517" s="230" t="s">
        <v>216</v>
      </c>
      <c r="C517" s="793">
        <v>95</v>
      </c>
      <c r="D517" s="793">
        <v>94</v>
      </c>
      <c r="E517" s="793">
        <v>58</v>
      </c>
      <c r="F517" s="793">
        <v>36</v>
      </c>
      <c r="G517" s="793">
        <v>1</v>
      </c>
      <c r="H517" s="793" t="s">
        <v>447</v>
      </c>
      <c r="I517" s="793">
        <v>334</v>
      </c>
      <c r="J517" s="794">
        <v>255</v>
      </c>
      <c r="K517" s="795">
        <v>186</v>
      </c>
      <c r="L517" s="793">
        <v>69</v>
      </c>
      <c r="M517" s="793">
        <v>4</v>
      </c>
      <c r="N517" s="793">
        <v>75</v>
      </c>
      <c r="O517" s="793">
        <v>163</v>
      </c>
      <c r="P517" s="793">
        <v>87</v>
      </c>
      <c r="Q517" s="793">
        <v>83</v>
      </c>
      <c r="R517" s="793">
        <v>4</v>
      </c>
      <c r="S517" s="793">
        <v>1</v>
      </c>
      <c r="T517" s="794">
        <v>75</v>
      </c>
    </row>
    <row r="518" spans="1:20" ht="18" customHeight="1">
      <c r="A518" s="999"/>
      <c r="B518" s="999" t="s">
        <v>215</v>
      </c>
      <c r="C518" s="793">
        <v>772</v>
      </c>
      <c r="D518" s="793">
        <v>766</v>
      </c>
      <c r="E518" s="793">
        <v>652</v>
      </c>
      <c r="F518" s="793">
        <v>114</v>
      </c>
      <c r="G518" s="793">
        <v>6</v>
      </c>
      <c r="H518" s="793" t="s">
        <v>447</v>
      </c>
      <c r="I518" s="793">
        <v>1176</v>
      </c>
      <c r="J518" s="794">
        <v>849</v>
      </c>
      <c r="K518" s="795">
        <v>641</v>
      </c>
      <c r="L518" s="793">
        <v>208</v>
      </c>
      <c r="M518" s="793">
        <v>9</v>
      </c>
      <c r="N518" s="793">
        <v>318</v>
      </c>
      <c r="O518" s="793">
        <v>615</v>
      </c>
      <c r="P518" s="793">
        <v>295</v>
      </c>
      <c r="Q518" s="793">
        <v>279</v>
      </c>
      <c r="R518" s="793">
        <v>16</v>
      </c>
      <c r="S518" s="793">
        <v>2</v>
      </c>
      <c r="T518" s="794">
        <v>318</v>
      </c>
    </row>
    <row r="519" spans="1:20" ht="18" customHeight="1">
      <c r="A519" s="999"/>
      <c r="B519" s="999" t="s">
        <v>214</v>
      </c>
      <c r="C519" s="793">
        <v>859</v>
      </c>
      <c r="D519" s="793">
        <v>858</v>
      </c>
      <c r="E519" s="793">
        <v>715</v>
      </c>
      <c r="F519" s="793">
        <v>143</v>
      </c>
      <c r="G519" s="793">
        <v>1</v>
      </c>
      <c r="H519" s="793" t="s">
        <v>447</v>
      </c>
      <c r="I519" s="793">
        <v>1375</v>
      </c>
      <c r="J519" s="794">
        <v>1063</v>
      </c>
      <c r="K519" s="795">
        <v>784</v>
      </c>
      <c r="L519" s="793">
        <v>279</v>
      </c>
      <c r="M519" s="793">
        <v>4</v>
      </c>
      <c r="N519" s="793">
        <v>308</v>
      </c>
      <c r="O519" s="793">
        <v>686</v>
      </c>
      <c r="P519" s="793">
        <v>375</v>
      </c>
      <c r="Q519" s="793">
        <v>349</v>
      </c>
      <c r="R519" s="793">
        <v>26</v>
      </c>
      <c r="S519" s="793">
        <v>3</v>
      </c>
      <c r="T519" s="794">
        <v>308</v>
      </c>
    </row>
    <row r="520" spans="1:20" ht="18" customHeight="1">
      <c r="A520" s="999"/>
      <c r="B520" s="999" t="s">
        <v>213</v>
      </c>
      <c r="C520" s="793">
        <v>4</v>
      </c>
      <c r="D520" s="793">
        <v>4</v>
      </c>
      <c r="E520" s="793">
        <v>3</v>
      </c>
      <c r="F520" s="793">
        <v>1</v>
      </c>
      <c r="G520" s="793" t="s">
        <v>447</v>
      </c>
      <c r="H520" s="793" t="s">
        <v>447</v>
      </c>
      <c r="I520" s="793">
        <v>22</v>
      </c>
      <c r="J520" s="794">
        <v>14</v>
      </c>
      <c r="K520" s="795">
        <v>9</v>
      </c>
      <c r="L520" s="793">
        <v>5</v>
      </c>
      <c r="M520" s="793">
        <v>1</v>
      </c>
      <c r="N520" s="793">
        <v>7</v>
      </c>
      <c r="O520" s="793">
        <v>11</v>
      </c>
      <c r="P520" s="793">
        <v>4</v>
      </c>
      <c r="Q520" s="793">
        <v>2</v>
      </c>
      <c r="R520" s="793">
        <v>2</v>
      </c>
      <c r="S520" s="793" t="s">
        <v>447</v>
      </c>
      <c r="T520" s="794">
        <v>7</v>
      </c>
    </row>
    <row r="521" spans="1:20" ht="18" customHeight="1">
      <c r="A521" s="230"/>
      <c r="B521" s="230" t="s">
        <v>212</v>
      </c>
      <c r="C521" s="793">
        <v>152</v>
      </c>
      <c r="D521" s="793">
        <v>150</v>
      </c>
      <c r="E521" s="793">
        <v>104</v>
      </c>
      <c r="F521" s="793">
        <v>46</v>
      </c>
      <c r="G521" s="793">
        <v>2</v>
      </c>
      <c r="H521" s="793" t="s">
        <v>447</v>
      </c>
      <c r="I521" s="793">
        <v>317</v>
      </c>
      <c r="J521" s="794">
        <v>251</v>
      </c>
      <c r="K521" s="795">
        <v>150</v>
      </c>
      <c r="L521" s="793">
        <v>101</v>
      </c>
      <c r="M521" s="793">
        <v>4</v>
      </c>
      <c r="N521" s="793">
        <v>62</v>
      </c>
      <c r="O521" s="793">
        <v>136</v>
      </c>
      <c r="P521" s="793">
        <v>74</v>
      </c>
      <c r="Q521" s="793">
        <v>68</v>
      </c>
      <c r="R521" s="793">
        <v>6</v>
      </c>
      <c r="S521" s="793" t="s">
        <v>447</v>
      </c>
      <c r="T521" s="794">
        <v>62</v>
      </c>
    </row>
    <row r="522" spans="1:20" ht="18" customHeight="1">
      <c r="A522" s="999"/>
      <c r="B522" s="999" t="s">
        <v>211</v>
      </c>
      <c r="C522" s="793">
        <v>172</v>
      </c>
      <c r="D522" s="793">
        <v>170</v>
      </c>
      <c r="E522" s="793">
        <v>112</v>
      </c>
      <c r="F522" s="793">
        <v>58</v>
      </c>
      <c r="G522" s="793">
        <v>2</v>
      </c>
      <c r="H522" s="793" t="s">
        <v>447</v>
      </c>
      <c r="I522" s="793">
        <v>344</v>
      </c>
      <c r="J522" s="794">
        <v>279</v>
      </c>
      <c r="K522" s="795">
        <v>176</v>
      </c>
      <c r="L522" s="793">
        <v>103</v>
      </c>
      <c r="M522" s="793">
        <v>2</v>
      </c>
      <c r="N522" s="793">
        <v>63</v>
      </c>
      <c r="O522" s="793">
        <v>141</v>
      </c>
      <c r="P522" s="793">
        <v>78</v>
      </c>
      <c r="Q522" s="793">
        <v>77</v>
      </c>
      <c r="R522" s="793">
        <v>1</v>
      </c>
      <c r="S522" s="793" t="s">
        <v>447</v>
      </c>
      <c r="T522" s="794">
        <v>63</v>
      </c>
    </row>
    <row r="523" spans="1:20" ht="18" customHeight="1">
      <c r="A523" s="999"/>
      <c r="B523" s="999" t="s">
        <v>210</v>
      </c>
      <c r="C523" s="793">
        <v>58</v>
      </c>
      <c r="D523" s="793">
        <v>58</v>
      </c>
      <c r="E523" s="793">
        <v>23</v>
      </c>
      <c r="F523" s="793">
        <v>35</v>
      </c>
      <c r="G523" s="793" t="s">
        <v>447</v>
      </c>
      <c r="H523" s="793" t="s">
        <v>447</v>
      </c>
      <c r="I523" s="793">
        <v>184</v>
      </c>
      <c r="J523" s="794">
        <v>154</v>
      </c>
      <c r="K523" s="795">
        <v>86</v>
      </c>
      <c r="L523" s="793">
        <v>68</v>
      </c>
      <c r="M523" s="793" t="s">
        <v>447</v>
      </c>
      <c r="N523" s="793">
        <v>30</v>
      </c>
      <c r="O523" s="793">
        <v>60</v>
      </c>
      <c r="P523" s="793">
        <v>30</v>
      </c>
      <c r="Q523" s="793">
        <v>28</v>
      </c>
      <c r="R523" s="793">
        <v>2</v>
      </c>
      <c r="S523" s="793" t="s">
        <v>447</v>
      </c>
      <c r="T523" s="794">
        <v>30</v>
      </c>
    </row>
    <row r="524" spans="1:20" ht="18" customHeight="1">
      <c r="A524" s="230"/>
      <c r="B524" s="230" t="s">
        <v>209</v>
      </c>
      <c r="C524" s="793">
        <v>85</v>
      </c>
      <c r="D524" s="793">
        <v>84</v>
      </c>
      <c r="E524" s="793">
        <v>51</v>
      </c>
      <c r="F524" s="793">
        <v>33</v>
      </c>
      <c r="G524" s="793">
        <v>1</v>
      </c>
      <c r="H524" s="793" t="s">
        <v>447</v>
      </c>
      <c r="I524" s="793">
        <v>255</v>
      </c>
      <c r="J524" s="794">
        <v>210</v>
      </c>
      <c r="K524" s="795">
        <v>122</v>
      </c>
      <c r="L524" s="793">
        <v>88</v>
      </c>
      <c r="M524" s="793">
        <v>2</v>
      </c>
      <c r="N524" s="793">
        <v>43</v>
      </c>
      <c r="O524" s="793">
        <v>98</v>
      </c>
      <c r="P524" s="793">
        <v>55</v>
      </c>
      <c r="Q524" s="793">
        <v>49</v>
      </c>
      <c r="R524" s="793">
        <v>6</v>
      </c>
      <c r="S524" s="793" t="s">
        <v>447</v>
      </c>
      <c r="T524" s="794">
        <v>43</v>
      </c>
    </row>
    <row r="525" spans="1:20" ht="18" customHeight="1">
      <c r="A525" s="999"/>
      <c r="B525" s="999" t="s">
        <v>208</v>
      </c>
      <c r="C525" s="793">
        <v>37</v>
      </c>
      <c r="D525" s="793">
        <v>37</v>
      </c>
      <c r="E525" s="793">
        <v>24</v>
      </c>
      <c r="F525" s="793">
        <v>13</v>
      </c>
      <c r="G525" s="793" t="s">
        <v>447</v>
      </c>
      <c r="H525" s="793" t="s">
        <v>447</v>
      </c>
      <c r="I525" s="793">
        <v>146</v>
      </c>
      <c r="J525" s="794">
        <v>118</v>
      </c>
      <c r="K525" s="795">
        <v>88</v>
      </c>
      <c r="L525" s="793">
        <v>30</v>
      </c>
      <c r="M525" s="793">
        <v>2</v>
      </c>
      <c r="N525" s="793">
        <v>26</v>
      </c>
      <c r="O525" s="793">
        <v>66</v>
      </c>
      <c r="P525" s="793">
        <v>39</v>
      </c>
      <c r="Q525" s="793">
        <v>38</v>
      </c>
      <c r="R525" s="793">
        <v>1</v>
      </c>
      <c r="S525" s="793">
        <v>1</v>
      </c>
      <c r="T525" s="794">
        <v>26</v>
      </c>
    </row>
    <row r="526" spans="1:20" ht="18" customHeight="1">
      <c r="A526" s="1003"/>
      <c r="B526" s="1003" t="s">
        <v>207</v>
      </c>
      <c r="C526" s="797">
        <v>4</v>
      </c>
      <c r="D526" s="797">
        <v>4</v>
      </c>
      <c r="E526" s="797">
        <v>1</v>
      </c>
      <c r="F526" s="797">
        <v>3</v>
      </c>
      <c r="G526" s="797" t="s">
        <v>447</v>
      </c>
      <c r="H526" s="797" t="s">
        <v>447</v>
      </c>
      <c r="I526" s="797">
        <v>25</v>
      </c>
      <c r="J526" s="800">
        <v>19</v>
      </c>
      <c r="K526" s="997">
        <v>15</v>
      </c>
      <c r="L526" s="797">
        <v>4</v>
      </c>
      <c r="M526" s="797" t="s">
        <v>447</v>
      </c>
      <c r="N526" s="797">
        <v>6</v>
      </c>
      <c r="O526" s="797">
        <v>12</v>
      </c>
      <c r="P526" s="797">
        <v>6</v>
      </c>
      <c r="Q526" s="797">
        <v>6</v>
      </c>
      <c r="R526" s="797" t="s">
        <v>447</v>
      </c>
      <c r="S526" s="797" t="s">
        <v>447</v>
      </c>
      <c r="T526" s="800">
        <v>6</v>
      </c>
    </row>
    <row r="527" spans="1:20" ht="18" customHeight="1" thickBot="1">
      <c r="A527" s="1005"/>
      <c r="B527" s="1005" t="s">
        <v>206</v>
      </c>
      <c r="C527" s="801">
        <v>27</v>
      </c>
      <c r="D527" s="801">
        <v>27</v>
      </c>
      <c r="E527" s="801">
        <v>10</v>
      </c>
      <c r="F527" s="801">
        <v>17</v>
      </c>
      <c r="G527" s="801" t="s">
        <v>447</v>
      </c>
      <c r="H527" s="801" t="s">
        <v>447</v>
      </c>
      <c r="I527" s="801">
        <v>101</v>
      </c>
      <c r="J527" s="802">
        <v>80</v>
      </c>
      <c r="K527" s="998">
        <v>46</v>
      </c>
      <c r="L527" s="801">
        <v>34</v>
      </c>
      <c r="M527" s="801" t="s">
        <v>447</v>
      </c>
      <c r="N527" s="801">
        <v>21</v>
      </c>
      <c r="O527" s="801">
        <v>43</v>
      </c>
      <c r="P527" s="801">
        <v>22</v>
      </c>
      <c r="Q527" s="801">
        <v>19</v>
      </c>
      <c r="R527" s="801">
        <v>3</v>
      </c>
      <c r="S527" s="801" t="s">
        <v>447</v>
      </c>
      <c r="T527" s="802">
        <v>21</v>
      </c>
    </row>
    <row r="528" spans="1:20" s="186" customFormat="1">
      <c r="A528" s="196"/>
      <c r="B528" s="166"/>
      <c r="T528" s="160"/>
    </row>
    <row r="529" spans="1:21" s="186" customFormat="1">
      <c r="A529" s="196"/>
      <c r="B529" s="166"/>
      <c r="T529" s="160"/>
    </row>
    <row r="530" spans="1:21" s="186" customFormat="1">
      <c r="A530" s="196"/>
      <c r="B530" s="1833"/>
      <c r="C530" s="1833"/>
      <c r="D530" s="1833"/>
      <c r="E530" s="1833"/>
      <c r="T530" s="160"/>
    </row>
    <row r="531" spans="1:21">
      <c r="B531" s="166"/>
      <c r="C531" s="138"/>
      <c r="D531" s="138"/>
      <c r="E531" s="138"/>
      <c r="F531" s="138"/>
      <c r="G531" s="138"/>
      <c r="H531" s="138"/>
      <c r="I531" s="138"/>
      <c r="J531" s="138"/>
      <c r="K531" s="138"/>
      <c r="L531" s="138"/>
      <c r="M531" s="138"/>
      <c r="N531" s="138"/>
      <c r="O531" s="138"/>
      <c r="P531" s="138"/>
      <c r="Q531" s="138"/>
      <c r="R531" s="138"/>
      <c r="S531" s="138"/>
      <c r="T531" s="138"/>
    </row>
    <row r="532" spans="1:21" ht="22.5" customHeight="1">
      <c r="A532" s="1832" t="s">
        <v>2189</v>
      </c>
      <c r="B532" s="1832"/>
      <c r="C532" s="1832"/>
      <c r="D532" s="1832"/>
      <c r="E532" s="1832"/>
      <c r="F532" s="1832"/>
      <c r="G532" s="1832"/>
      <c r="H532" s="1832"/>
      <c r="I532" s="1832"/>
      <c r="J532" s="1832"/>
      <c r="K532" s="1847" t="s">
        <v>2190</v>
      </c>
      <c r="L532" s="1847"/>
      <c r="M532" s="1847"/>
      <c r="N532" s="1847"/>
      <c r="O532" s="1847"/>
      <c r="P532" s="1847"/>
      <c r="Q532" s="1847"/>
      <c r="R532" s="1847"/>
      <c r="S532" s="1847"/>
      <c r="T532" s="1847"/>
      <c r="U532" s="1"/>
    </row>
    <row r="533" spans="1:21" ht="14.25" thickBot="1">
      <c r="B533" s="166"/>
      <c r="C533" s="138"/>
      <c r="D533" s="138"/>
      <c r="E533" s="138"/>
      <c r="F533" s="138"/>
      <c r="G533" s="138"/>
      <c r="H533" s="138"/>
      <c r="I533" s="138"/>
      <c r="J533" s="139"/>
      <c r="K533" s="138"/>
      <c r="L533" s="138"/>
      <c r="M533" s="138"/>
      <c r="N533" s="138"/>
      <c r="O533" s="138"/>
      <c r="P533" s="138"/>
      <c r="Q533" s="138"/>
      <c r="R533" s="138"/>
      <c r="S533" s="138"/>
      <c r="T533" s="138"/>
    </row>
    <row r="534" spans="1:21" ht="15" customHeight="1">
      <c r="A534" s="1765"/>
      <c r="B534" s="1765" t="s">
        <v>454</v>
      </c>
      <c r="C534" s="1730" t="s">
        <v>690</v>
      </c>
      <c r="D534" s="1676"/>
      <c r="E534" s="1676"/>
      <c r="F534" s="1676"/>
      <c r="G534" s="1676"/>
      <c r="H534" s="1676"/>
      <c r="I534" s="786"/>
      <c r="J534" s="717"/>
      <c r="K534" s="787" t="s">
        <v>689</v>
      </c>
      <c r="L534" s="717"/>
      <c r="M534" s="717"/>
      <c r="N534" s="788"/>
      <c r="O534" s="1730" t="s">
        <v>1269</v>
      </c>
      <c r="P534" s="1676"/>
      <c r="Q534" s="1676"/>
      <c r="R534" s="1676"/>
      <c r="S534" s="1676"/>
      <c r="T534" s="1676"/>
    </row>
    <row r="535" spans="1:21" ht="15" customHeight="1">
      <c r="A535" s="1831"/>
      <c r="B535" s="1831"/>
      <c r="C535" s="1840" t="s">
        <v>1712</v>
      </c>
      <c r="D535" s="1779" t="s">
        <v>687</v>
      </c>
      <c r="E535" s="1836"/>
      <c r="F535" s="1837"/>
      <c r="G535" s="1775" t="s">
        <v>1270</v>
      </c>
      <c r="H535" s="1839" t="s">
        <v>1271</v>
      </c>
      <c r="I535" s="1840" t="s">
        <v>1712</v>
      </c>
      <c r="J535" s="789"/>
      <c r="K535" s="790" t="s">
        <v>687</v>
      </c>
      <c r="L535" s="791"/>
      <c r="M535" s="1831" t="s">
        <v>1270</v>
      </c>
      <c r="N535" s="1839" t="s">
        <v>1271</v>
      </c>
      <c r="O535" s="1775" t="s">
        <v>1272</v>
      </c>
      <c r="P535" s="1779" t="s">
        <v>687</v>
      </c>
      <c r="Q535" s="1836"/>
      <c r="R535" s="1837"/>
      <c r="S535" s="1831" t="s">
        <v>1270</v>
      </c>
      <c r="T535" s="1839" t="s">
        <v>1271</v>
      </c>
    </row>
    <row r="536" spans="1:21" ht="15" customHeight="1">
      <c r="A536" s="1831"/>
      <c r="B536" s="1831"/>
      <c r="C536" s="1841"/>
      <c r="D536" s="1834" t="s">
        <v>643</v>
      </c>
      <c r="E536" s="1839" t="s">
        <v>1273</v>
      </c>
      <c r="F536" s="1775" t="s">
        <v>1274</v>
      </c>
      <c r="G536" s="1838"/>
      <c r="H536" s="1846"/>
      <c r="I536" s="1841"/>
      <c r="J536" s="1844" t="s">
        <v>643</v>
      </c>
      <c r="K536" s="1848" t="s">
        <v>1273</v>
      </c>
      <c r="L536" s="1775" t="s">
        <v>1274</v>
      </c>
      <c r="M536" s="1831"/>
      <c r="N536" s="1846"/>
      <c r="O536" s="1838"/>
      <c r="P536" s="1834" t="s">
        <v>686</v>
      </c>
      <c r="Q536" s="1839" t="s">
        <v>1273</v>
      </c>
      <c r="R536" s="1775" t="s">
        <v>1274</v>
      </c>
      <c r="S536" s="1831"/>
      <c r="T536" s="1846"/>
    </row>
    <row r="537" spans="1:21" ht="15" customHeight="1">
      <c r="A537" s="1766"/>
      <c r="B537" s="1766"/>
      <c r="C537" s="1842"/>
      <c r="D537" s="1835"/>
      <c r="E537" s="1769"/>
      <c r="F537" s="1776"/>
      <c r="G537" s="1776"/>
      <c r="H537" s="1817"/>
      <c r="I537" s="1842"/>
      <c r="J537" s="1845"/>
      <c r="K537" s="1726"/>
      <c r="L537" s="1776"/>
      <c r="M537" s="1766"/>
      <c r="N537" s="1817"/>
      <c r="O537" s="1776"/>
      <c r="P537" s="1835"/>
      <c r="Q537" s="1769"/>
      <c r="R537" s="1776"/>
      <c r="S537" s="1766"/>
      <c r="T537" s="1817"/>
    </row>
    <row r="538" spans="1:21" ht="18" customHeight="1">
      <c r="A538" s="999"/>
      <c r="B538" s="999" t="s">
        <v>205</v>
      </c>
      <c r="C538" s="793">
        <v>67</v>
      </c>
      <c r="D538" s="793">
        <v>58</v>
      </c>
      <c r="E538" s="793">
        <v>35</v>
      </c>
      <c r="F538" s="793">
        <v>23</v>
      </c>
      <c r="G538" s="793" t="s">
        <v>447</v>
      </c>
      <c r="H538" s="793">
        <v>9</v>
      </c>
      <c r="I538" s="793">
        <v>203</v>
      </c>
      <c r="J538" s="794">
        <v>194</v>
      </c>
      <c r="K538" s="795">
        <v>86</v>
      </c>
      <c r="L538" s="793">
        <v>108</v>
      </c>
      <c r="M538" s="793" t="s">
        <v>447</v>
      </c>
      <c r="N538" s="793">
        <v>9</v>
      </c>
      <c r="O538" s="793">
        <v>3</v>
      </c>
      <c r="P538" s="793">
        <v>3</v>
      </c>
      <c r="Q538" s="793" t="s">
        <v>447</v>
      </c>
      <c r="R538" s="793">
        <v>3</v>
      </c>
      <c r="S538" s="793" t="s">
        <v>447</v>
      </c>
      <c r="T538" s="794" t="s">
        <v>447</v>
      </c>
    </row>
    <row r="539" spans="1:21" ht="18" customHeight="1">
      <c r="A539" s="1000"/>
      <c r="B539" s="1000" t="s">
        <v>204</v>
      </c>
      <c r="C539" s="796">
        <v>56</v>
      </c>
      <c r="D539" s="796">
        <v>46</v>
      </c>
      <c r="E539" s="796">
        <v>31</v>
      </c>
      <c r="F539" s="796">
        <v>15</v>
      </c>
      <c r="G539" s="796" t="s">
        <v>447</v>
      </c>
      <c r="H539" s="796">
        <v>10</v>
      </c>
      <c r="I539" s="796">
        <v>154</v>
      </c>
      <c r="J539" s="808">
        <v>144</v>
      </c>
      <c r="K539" s="1009">
        <v>77</v>
      </c>
      <c r="L539" s="796">
        <v>67</v>
      </c>
      <c r="M539" s="796" t="s">
        <v>447</v>
      </c>
      <c r="N539" s="796">
        <v>10</v>
      </c>
      <c r="O539" s="796">
        <v>5</v>
      </c>
      <c r="P539" s="796">
        <v>5</v>
      </c>
      <c r="Q539" s="796">
        <v>2</v>
      </c>
      <c r="R539" s="796">
        <v>3</v>
      </c>
      <c r="S539" s="796" t="s">
        <v>447</v>
      </c>
      <c r="T539" s="808" t="s">
        <v>447</v>
      </c>
    </row>
    <row r="540" spans="1:21" ht="18" customHeight="1">
      <c r="A540" s="230"/>
      <c r="B540" s="230" t="s">
        <v>203</v>
      </c>
      <c r="C540" s="793">
        <v>47</v>
      </c>
      <c r="D540" s="793">
        <v>45</v>
      </c>
      <c r="E540" s="793">
        <v>33</v>
      </c>
      <c r="F540" s="793">
        <v>12</v>
      </c>
      <c r="G540" s="793" t="s">
        <v>447</v>
      </c>
      <c r="H540" s="793">
        <v>2</v>
      </c>
      <c r="I540" s="793">
        <v>142</v>
      </c>
      <c r="J540" s="794">
        <v>140</v>
      </c>
      <c r="K540" s="795">
        <v>83</v>
      </c>
      <c r="L540" s="793">
        <v>57</v>
      </c>
      <c r="M540" s="793" t="s">
        <v>447</v>
      </c>
      <c r="N540" s="793">
        <v>2</v>
      </c>
      <c r="O540" s="793">
        <v>2</v>
      </c>
      <c r="P540" s="793">
        <v>2</v>
      </c>
      <c r="Q540" s="793" t="s">
        <v>447</v>
      </c>
      <c r="R540" s="793">
        <v>2</v>
      </c>
      <c r="S540" s="793" t="s">
        <v>447</v>
      </c>
      <c r="T540" s="794" t="s">
        <v>447</v>
      </c>
    </row>
    <row r="541" spans="1:21" ht="18" customHeight="1">
      <c r="A541" s="999"/>
      <c r="B541" s="999" t="s">
        <v>202</v>
      </c>
      <c r="C541" s="793">
        <v>6</v>
      </c>
      <c r="D541" s="793">
        <v>4</v>
      </c>
      <c r="E541" s="793">
        <v>1</v>
      </c>
      <c r="F541" s="793">
        <v>3</v>
      </c>
      <c r="G541" s="793" t="s">
        <v>447</v>
      </c>
      <c r="H541" s="793">
        <v>2</v>
      </c>
      <c r="I541" s="793">
        <v>20</v>
      </c>
      <c r="J541" s="794">
        <v>18</v>
      </c>
      <c r="K541" s="795">
        <v>3</v>
      </c>
      <c r="L541" s="793">
        <v>15</v>
      </c>
      <c r="M541" s="793" t="s">
        <v>447</v>
      </c>
      <c r="N541" s="793">
        <v>2</v>
      </c>
      <c r="O541" s="793">
        <v>1</v>
      </c>
      <c r="P541" s="793">
        <v>1</v>
      </c>
      <c r="Q541" s="793" t="s">
        <v>447</v>
      </c>
      <c r="R541" s="793">
        <v>1</v>
      </c>
      <c r="S541" s="793" t="s">
        <v>447</v>
      </c>
      <c r="T541" s="794" t="s">
        <v>447</v>
      </c>
    </row>
    <row r="542" spans="1:21" ht="18" customHeight="1">
      <c r="A542" s="999"/>
      <c r="B542" s="999" t="s">
        <v>201</v>
      </c>
      <c r="C542" s="793">
        <v>177</v>
      </c>
      <c r="D542" s="797">
        <v>134</v>
      </c>
      <c r="E542" s="797">
        <v>97</v>
      </c>
      <c r="F542" s="797">
        <v>37</v>
      </c>
      <c r="G542" s="797">
        <v>2</v>
      </c>
      <c r="H542" s="797">
        <v>40</v>
      </c>
      <c r="I542" s="797">
        <v>470</v>
      </c>
      <c r="J542" s="800">
        <v>418</v>
      </c>
      <c r="K542" s="997">
        <v>255</v>
      </c>
      <c r="L542" s="797">
        <v>163</v>
      </c>
      <c r="M542" s="797">
        <v>7</v>
      </c>
      <c r="N542" s="797">
        <v>40</v>
      </c>
      <c r="O542" s="797">
        <v>8</v>
      </c>
      <c r="P542" s="797">
        <v>8</v>
      </c>
      <c r="Q542" s="797">
        <v>5</v>
      </c>
      <c r="R542" s="797">
        <v>3</v>
      </c>
      <c r="S542" s="797" t="s">
        <v>447</v>
      </c>
      <c r="T542" s="800" t="s">
        <v>447</v>
      </c>
    </row>
    <row r="543" spans="1:21" ht="18" customHeight="1">
      <c r="A543" s="999"/>
      <c r="B543" s="999" t="s">
        <v>200</v>
      </c>
      <c r="C543" s="793">
        <v>7</v>
      </c>
      <c r="D543" s="793">
        <v>7</v>
      </c>
      <c r="E543" s="793">
        <v>5</v>
      </c>
      <c r="F543" s="793">
        <v>2</v>
      </c>
      <c r="G543" s="793" t="s">
        <v>447</v>
      </c>
      <c r="H543" s="793" t="s">
        <v>447</v>
      </c>
      <c r="I543" s="793">
        <v>24</v>
      </c>
      <c r="J543" s="794">
        <v>24</v>
      </c>
      <c r="K543" s="795">
        <v>14</v>
      </c>
      <c r="L543" s="793">
        <v>10</v>
      </c>
      <c r="M543" s="793" t="s">
        <v>447</v>
      </c>
      <c r="N543" s="793" t="s">
        <v>447</v>
      </c>
      <c r="O543" s="793" t="s">
        <v>447</v>
      </c>
      <c r="P543" s="793" t="s">
        <v>447</v>
      </c>
      <c r="Q543" s="793" t="s">
        <v>447</v>
      </c>
      <c r="R543" s="793" t="s">
        <v>447</v>
      </c>
      <c r="S543" s="793" t="s">
        <v>447</v>
      </c>
      <c r="T543" s="794" t="s">
        <v>447</v>
      </c>
    </row>
    <row r="544" spans="1:21" ht="18" customHeight="1">
      <c r="A544" s="999"/>
      <c r="B544" s="999" t="s">
        <v>199</v>
      </c>
      <c r="C544" s="793">
        <v>25</v>
      </c>
      <c r="D544" s="793">
        <v>20</v>
      </c>
      <c r="E544" s="793">
        <v>12</v>
      </c>
      <c r="F544" s="793">
        <v>8</v>
      </c>
      <c r="G544" s="793" t="s">
        <v>447</v>
      </c>
      <c r="H544" s="793">
        <v>5</v>
      </c>
      <c r="I544" s="793">
        <v>76</v>
      </c>
      <c r="J544" s="794">
        <v>71</v>
      </c>
      <c r="K544" s="795">
        <v>30</v>
      </c>
      <c r="L544" s="793">
        <v>41</v>
      </c>
      <c r="M544" s="793" t="s">
        <v>447</v>
      </c>
      <c r="N544" s="793">
        <v>5</v>
      </c>
      <c r="O544" s="793">
        <v>2</v>
      </c>
      <c r="P544" s="793">
        <v>2</v>
      </c>
      <c r="Q544" s="793" t="s">
        <v>447</v>
      </c>
      <c r="R544" s="793">
        <v>2</v>
      </c>
      <c r="S544" s="793" t="s">
        <v>447</v>
      </c>
      <c r="T544" s="794" t="s">
        <v>447</v>
      </c>
    </row>
    <row r="545" spans="1:20" ht="18" customHeight="1">
      <c r="A545" s="999"/>
      <c r="B545" s="999" t="s">
        <v>198</v>
      </c>
      <c r="C545" s="793">
        <v>73</v>
      </c>
      <c r="D545" s="793">
        <v>57</v>
      </c>
      <c r="E545" s="793">
        <v>35</v>
      </c>
      <c r="F545" s="793">
        <v>22</v>
      </c>
      <c r="G545" s="793" t="s">
        <v>447</v>
      </c>
      <c r="H545" s="793">
        <v>16</v>
      </c>
      <c r="I545" s="793">
        <v>204</v>
      </c>
      <c r="J545" s="794">
        <v>188</v>
      </c>
      <c r="K545" s="795">
        <v>83</v>
      </c>
      <c r="L545" s="793">
        <v>105</v>
      </c>
      <c r="M545" s="793" t="s">
        <v>447</v>
      </c>
      <c r="N545" s="793">
        <v>16</v>
      </c>
      <c r="O545" s="793">
        <v>5</v>
      </c>
      <c r="P545" s="793">
        <v>5</v>
      </c>
      <c r="Q545" s="793">
        <v>1</v>
      </c>
      <c r="R545" s="793">
        <v>4</v>
      </c>
      <c r="S545" s="793" t="s">
        <v>447</v>
      </c>
      <c r="T545" s="794" t="s">
        <v>447</v>
      </c>
    </row>
    <row r="546" spans="1:20" ht="18" customHeight="1">
      <c r="A546" s="999"/>
      <c r="B546" s="999" t="s">
        <v>195</v>
      </c>
      <c r="C546" s="793">
        <v>56</v>
      </c>
      <c r="D546" s="793">
        <v>40</v>
      </c>
      <c r="E546" s="793">
        <v>24</v>
      </c>
      <c r="F546" s="793">
        <v>16</v>
      </c>
      <c r="G546" s="793" t="s">
        <v>447</v>
      </c>
      <c r="H546" s="793">
        <v>15</v>
      </c>
      <c r="I546" s="793">
        <v>148</v>
      </c>
      <c r="J546" s="794">
        <v>125</v>
      </c>
      <c r="K546" s="795">
        <v>54</v>
      </c>
      <c r="L546" s="793">
        <v>71</v>
      </c>
      <c r="M546" s="793" t="s">
        <v>447</v>
      </c>
      <c r="N546" s="793">
        <v>15</v>
      </c>
      <c r="O546" s="793">
        <v>3</v>
      </c>
      <c r="P546" s="793">
        <v>3</v>
      </c>
      <c r="Q546" s="793">
        <v>1</v>
      </c>
      <c r="R546" s="793">
        <v>2</v>
      </c>
      <c r="S546" s="793" t="s">
        <v>447</v>
      </c>
      <c r="T546" s="794" t="s">
        <v>447</v>
      </c>
    </row>
    <row r="547" spans="1:20" ht="18" customHeight="1">
      <c r="A547" s="999"/>
      <c r="B547" s="999" t="s">
        <v>194</v>
      </c>
      <c r="C547" s="793">
        <v>35</v>
      </c>
      <c r="D547" s="793">
        <v>30</v>
      </c>
      <c r="E547" s="793">
        <v>16</v>
      </c>
      <c r="F547" s="793">
        <v>14</v>
      </c>
      <c r="G547" s="793" t="s">
        <v>447</v>
      </c>
      <c r="H547" s="793">
        <v>5</v>
      </c>
      <c r="I547" s="793">
        <v>121</v>
      </c>
      <c r="J547" s="794">
        <v>116</v>
      </c>
      <c r="K547" s="795">
        <v>40</v>
      </c>
      <c r="L547" s="793">
        <v>76</v>
      </c>
      <c r="M547" s="793" t="s">
        <v>447</v>
      </c>
      <c r="N547" s="793">
        <v>5</v>
      </c>
      <c r="O547" s="793">
        <v>3</v>
      </c>
      <c r="P547" s="793">
        <v>3</v>
      </c>
      <c r="Q547" s="793" t="s">
        <v>447</v>
      </c>
      <c r="R547" s="793">
        <v>3</v>
      </c>
      <c r="S547" s="793" t="s">
        <v>447</v>
      </c>
      <c r="T547" s="794" t="s">
        <v>447</v>
      </c>
    </row>
    <row r="548" spans="1:20" ht="18" customHeight="1">
      <c r="A548" s="999"/>
      <c r="B548" s="999" t="s">
        <v>193</v>
      </c>
      <c r="C548" s="793">
        <v>39</v>
      </c>
      <c r="D548" s="793">
        <v>28</v>
      </c>
      <c r="E548" s="793">
        <v>18</v>
      </c>
      <c r="F548" s="793">
        <v>10</v>
      </c>
      <c r="G548" s="793">
        <v>1</v>
      </c>
      <c r="H548" s="793">
        <v>10</v>
      </c>
      <c r="I548" s="793">
        <v>103</v>
      </c>
      <c r="J548" s="794">
        <v>91</v>
      </c>
      <c r="K548" s="795">
        <v>47</v>
      </c>
      <c r="L548" s="793">
        <v>44</v>
      </c>
      <c r="M548" s="793">
        <v>2</v>
      </c>
      <c r="N548" s="793">
        <v>10</v>
      </c>
      <c r="O548" s="793">
        <v>3</v>
      </c>
      <c r="P548" s="793">
        <v>3</v>
      </c>
      <c r="Q548" s="793">
        <v>1</v>
      </c>
      <c r="R548" s="793">
        <v>2</v>
      </c>
      <c r="S548" s="793" t="s">
        <v>447</v>
      </c>
      <c r="T548" s="794" t="s">
        <v>447</v>
      </c>
    </row>
    <row r="549" spans="1:20" ht="18" customHeight="1">
      <c r="A549" s="999"/>
      <c r="B549" s="999" t="s">
        <v>192</v>
      </c>
      <c r="C549" s="793">
        <v>28</v>
      </c>
      <c r="D549" s="793">
        <v>20</v>
      </c>
      <c r="E549" s="793">
        <v>12</v>
      </c>
      <c r="F549" s="793">
        <v>8</v>
      </c>
      <c r="G549" s="793">
        <v>1</v>
      </c>
      <c r="H549" s="793">
        <v>7</v>
      </c>
      <c r="I549" s="793">
        <v>85</v>
      </c>
      <c r="J549" s="794">
        <v>71</v>
      </c>
      <c r="K549" s="795">
        <v>29</v>
      </c>
      <c r="L549" s="793">
        <v>42</v>
      </c>
      <c r="M549" s="793">
        <v>7</v>
      </c>
      <c r="N549" s="793">
        <v>7</v>
      </c>
      <c r="O549" s="793">
        <v>4</v>
      </c>
      <c r="P549" s="793">
        <v>4</v>
      </c>
      <c r="Q549" s="793">
        <v>1</v>
      </c>
      <c r="R549" s="793">
        <v>3</v>
      </c>
      <c r="S549" s="793" t="s">
        <v>447</v>
      </c>
      <c r="T549" s="794" t="s">
        <v>447</v>
      </c>
    </row>
    <row r="550" spans="1:20" ht="18" customHeight="1">
      <c r="A550" s="999"/>
      <c r="B550" s="999" t="s">
        <v>191</v>
      </c>
      <c r="C550" s="793">
        <v>50</v>
      </c>
      <c r="D550" s="793">
        <v>35</v>
      </c>
      <c r="E550" s="793">
        <v>21</v>
      </c>
      <c r="F550" s="793">
        <v>14</v>
      </c>
      <c r="G550" s="793">
        <v>2</v>
      </c>
      <c r="H550" s="793">
        <v>13</v>
      </c>
      <c r="I550" s="793">
        <v>132</v>
      </c>
      <c r="J550" s="794">
        <v>111</v>
      </c>
      <c r="K550" s="795">
        <v>55</v>
      </c>
      <c r="L550" s="793">
        <v>56</v>
      </c>
      <c r="M550" s="793">
        <v>8</v>
      </c>
      <c r="N550" s="793">
        <v>13</v>
      </c>
      <c r="O550" s="793">
        <v>1</v>
      </c>
      <c r="P550" s="793">
        <v>1</v>
      </c>
      <c r="Q550" s="793" t="s">
        <v>447</v>
      </c>
      <c r="R550" s="793">
        <v>1</v>
      </c>
      <c r="S550" s="793" t="s">
        <v>447</v>
      </c>
      <c r="T550" s="794" t="s">
        <v>447</v>
      </c>
    </row>
    <row r="551" spans="1:20" ht="18" customHeight="1">
      <c r="A551" s="999"/>
      <c r="B551" s="999" t="s">
        <v>190</v>
      </c>
      <c r="C551" s="793">
        <v>44</v>
      </c>
      <c r="D551" s="793">
        <v>34</v>
      </c>
      <c r="E551" s="793">
        <v>25</v>
      </c>
      <c r="F551" s="793">
        <v>9</v>
      </c>
      <c r="G551" s="793" t="s">
        <v>447</v>
      </c>
      <c r="H551" s="793">
        <v>10</v>
      </c>
      <c r="I551" s="793">
        <v>116</v>
      </c>
      <c r="J551" s="794">
        <v>106</v>
      </c>
      <c r="K551" s="795">
        <v>69</v>
      </c>
      <c r="L551" s="793">
        <v>37</v>
      </c>
      <c r="M551" s="793" t="s">
        <v>447</v>
      </c>
      <c r="N551" s="793">
        <v>10</v>
      </c>
      <c r="O551" s="793">
        <v>5</v>
      </c>
      <c r="P551" s="793">
        <v>5</v>
      </c>
      <c r="Q551" s="793">
        <v>3</v>
      </c>
      <c r="R551" s="793">
        <v>2</v>
      </c>
      <c r="S551" s="793" t="s">
        <v>447</v>
      </c>
      <c r="T551" s="794" t="s">
        <v>447</v>
      </c>
    </row>
    <row r="552" spans="1:20" ht="18" customHeight="1">
      <c r="A552" s="999"/>
      <c r="B552" s="999" t="s">
        <v>189</v>
      </c>
      <c r="C552" s="793">
        <v>32</v>
      </c>
      <c r="D552" s="793">
        <v>27</v>
      </c>
      <c r="E552" s="793">
        <v>17</v>
      </c>
      <c r="F552" s="793">
        <v>10</v>
      </c>
      <c r="G552" s="793" t="s">
        <v>447</v>
      </c>
      <c r="H552" s="793">
        <v>5</v>
      </c>
      <c r="I552" s="793">
        <v>89</v>
      </c>
      <c r="J552" s="794">
        <v>84</v>
      </c>
      <c r="K552" s="795">
        <v>39</v>
      </c>
      <c r="L552" s="793">
        <v>45</v>
      </c>
      <c r="M552" s="793" t="s">
        <v>447</v>
      </c>
      <c r="N552" s="793">
        <v>5</v>
      </c>
      <c r="O552" s="793">
        <v>2</v>
      </c>
      <c r="P552" s="793">
        <v>2</v>
      </c>
      <c r="Q552" s="793" t="s">
        <v>447</v>
      </c>
      <c r="R552" s="793">
        <v>2</v>
      </c>
      <c r="S552" s="793" t="s">
        <v>447</v>
      </c>
      <c r="T552" s="794" t="s">
        <v>447</v>
      </c>
    </row>
    <row r="553" spans="1:20" ht="18" customHeight="1">
      <c r="A553" s="999"/>
      <c r="B553" s="999" t="s">
        <v>685</v>
      </c>
      <c r="C553" s="799">
        <v>67</v>
      </c>
      <c r="D553" s="797">
        <v>52</v>
      </c>
      <c r="E553" s="797">
        <v>24</v>
      </c>
      <c r="F553" s="797">
        <v>28</v>
      </c>
      <c r="G553" s="797" t="s">
        <v>447</v>
      </c>
      <c r="H553" s="797">
        <v>15</v>
      </c>
      <c r="I553" s="797">
        <v>204</v>
      </c>
      <c r="J553" s="800">
        <v>189</v>
      </c>
      <c r="K553" s="997">
        <v>54</v>
      </c>
      <c r="L553" s="797">
        <v>135</v>
      </c>
      <c r="M553" s="797" t="s">
        <v>447</v>
      </c>
      <c r="N553" s="797">
        <v>15</v>
      </c>
      <c r="O553" s="797">
        <v>4</v>
      </c>
      <c r="P553" s="797">
        <v>4</v>
      </c>
      <c r="Q553" s="797" t="s">
        <v>447</v>
      </c>
      <c r="R553" s="797">
        <v>4</v>
      </c>
      <c r="S553" s="797" t="s">
        <v>447</v>
      </c>
      <c r="T553" s="800" t="s">
        <v>447</v>
      </c>
    </row>
    <row r="554" spans="1:20" ht="18" customHeight="1">
      <c r="A554" s="230"/>
      <c r="B554" s="230" t="s">
        <v>188</v>
      </c>
      <c r="C554" s="793">
        <v>15</v>
      </c>
      <c r="D554" s="793">
        <v>8</v>
      </c>
      <c r="E554" s="793">
        <v>4</v>
      </c>
      <c r="F554" s="793">
        <v>4</v>
      </c>
      <c r="G554" s="793" t="s">
        <v>447</v>
      </c>
      <c r="H554" s="793">
        <v>7</v>
      </c>
      <c r="I554" s="793">
        <v>31</v>
      </c>
      <c r="J554" s="794">
        <v>24</v>
      </c>
      <c r="K554" s="795">
        <v>10</v>
      </c>
      <c r="L554" s="793">
        <v>14</v>
      </c>
      <c r="M554" s="793" t="s">
        <v>447</v>
      </c>
      <c r="N554" s="793">
        <v>7</v>
      </c>
      <c r="O554" s="793" t="s">
        <v>447</v>
      </c>
      <c r="P554" s="793" t="s">
        <v>447</v>
      </c>
      <c r="Q554" s="793" t="s">
        <v>447</v>
      </c>
      <c r="R554" s="793" t="s">
        <v>447</v>
      </c>
      <c r="S554" s="793" t="s">
        <v>447</v>
      </c>
      <c r="T554" s="794" t="s">
        <v>447</v>
      </c>
    </row>
    <row r="555" spans="1:20" ht="18" customHeight="1">
      <c r="A555" s="999"/>
      <c r="B555" s="999" t="s">
        <v>187</v>
      </c>
      <c r="C555" s="793">
        <v>36</v>
      </c>
      <c r="D555" s="793">
        <v>23</v>
      </c>
      <c r="E555" s="793">
        <v>16</v>
      </c>
      <c r="F555" s="793">
        <v>7</v>
      </c>
      <c r="G555" s="793" t="s">
        <v>447</v>
      </c>
      <c r="H555" s="793">
        <v>13</v>
      </c>
      <c r="I555" s="793">
        <v>100</v>
      </c>
      <c r="J555" s="794">
        <v>87</v>
      </c>
      <c r="K555" s="795">
        <v>45</v>
      </c>
      <c r="L555" s="793">
        <v>42</v>
      </c>
      <c r="M555" s="793" t="s">
        <v>447</v>
      </c>
      <c r="N555" s="793">
        <v>13</v>
      </c>
      <c r="O555" s="793">
        <v>5</v>
      </c>
      <c r="P555" s="793">
        <v>5</v>
      </c>
      <c r="Q555" s="793">
        <v>2</v>
      </c>
      <c r="R555" s="793">
        <v>3</v>
      </c>
      <c r="S555" s="793" t="s">
        <v>447</v>
      </c>
      <c r="T555" s="794" t="s">
        <v>447</v>
      </c>
    </row>
    <row r="556" spans="1:20" ht="18" customHeight="1">
      <c r="A556" s="999"/>
      <c r="B556" s="999" t="s">
        <v>186</v>
      </c>
      <c r="C556" s="793">
        <v>5</v>
      </c>
      <c r="D556" s="793">
        <v>4</v>
      </c>
      <c r="E556" s="793">
        <v>2</v>
      </c>
      <c r="F556" s="793">
        <v>2</v>
      </c>
      <c r="G556" s="793" t="s">
        <v>447</v>
      </c>
      <c r="H556" s="793">
        <v>1</v>
      </c>
      <c r="I556" s="793">
        <v>15</v>
      </c>
      <c r="J556" s="794">
        <v>14</v>
      </c>
      <c r="K556" s="795">
        <v>4</v>
      </c>
      <c r="L556" s="793">
        <v>10</v>
      </c>
      <c r="M556" s="793" t="s">
        <v>447</v>
      </c>
      <c r="N556" s="793">
        <v>1</v>
      </c>
      <c r="O556" s="793">
        <v>1</v>
      </c>
      <c r="P556" s="793">
        <v>1</v>
      </c>
      <c r="Q556" s="793" t="s">
        <v>447</v>
      </c>
      <c r="R556" s="793">
        <v>1</v>
      </c>
      <c r="S556" s="793" t="s">
        <v>447</v>
      </c>
      <c r="T556" s="794" t="s">
        <v>447</v>
      </c>
    </row>
    <row r="557" spans="1:20" ht="18" customHeight="1">
      <c r="A557" s="999"/>
      <c r="B557" s="999" t="s">
        <v>185</v>
      </c>
      <c r="C557" s="793">
        <v>21</v>
      </c>
      <c r="D557" s="793">
        <v>16</v>
      </c>
      <c r="E557" s="793">
        <v>14</v>
      </c>
      <c r="F557" s="793">
        <v>2</v>
      </c>
      <c r="G557" s="793" t="s">
        <v>447</v>
      </c>
      <c r="H557" s="793">
        <v>5</v>
      </c>
      <c r="I557" s="793">
        <v>55</v>
      </c>
      <c r="J557" s="794">
        <v>50</v>
      </c>
      <c r="K557" s="795">
        <v>37</v>
      </c>
      <c r="L557" s="793">
        <v>13</v>
      </c>
      <c r="M557" s="793" t="s">
        <v>447</v>
      </c>
      <c r="N557" s="793">
        <v>5</v>
      </c>
      <c r="O557" s="793">
        <v>2</v>
      </c>
      <c r="P557" s="793">
        <v>2</v>
      </c>
      <c r="Q557" s="793">
        <v>1</v>
      </c>
      <c r="R557" s="793">
        <v>1</v>
      </c>
      <c r="S557" s="793" t="s">
        <v>447</v>
      </c>
      <c r="T557" s="794" t="s">
        <v>447</v>
      </c>
    </row>
    <row r="558" spans="1:20" ht="18" customHeight="1">
      <c r="A558" s="230"/>
      <c r="B558" s="230" t="s">
        <v>184</v>
      </c>
      <c r="C558" s="799">
        <v>189</v>
      </c>
      <c r="D558" s="797">
        <v>97</v>
      </c>
      <c r="E558" s="797">
        <v>71</v>
      </c>
      <c r="F558" s="797">
        <v>26</v>
      </c>
      <c r="G558" s="797">
        <v>1</v>
      </c>
      <c r="H558" s="797">
        <v>90</v>
      </c>
      <c r="I558" s="797">
        <v>429</v>
      </c>
      <c r="J558" s="800">
        <v>331</v>
      </c>
      <c r="K558" s="997">
        <v>196</v>
      </c>
      <c r="L558" s="797">
        <v>135</v>
      </c>
      <c r="M558" s="797">
        <v>6</v>
      </c>
      <c r="N558" s="797">
        <v>90</v>
      </c>
      <c r="O558" s="797">
        <v>11</v>
      </c>
      <c r="P558" s="797">
        <v>11</v>
      </c>
      <c r="Q558" s="797">
        <v>7</v>
      </c>
      <c r="R558" s="797">
        <v>4</v>
      </c>
      <c r="S558" s="797" t="s">
        <v>447</v>
      </c>
      <c r="T558" s="800" t="s">
        <v>447</v>
      </c>
    </row>
    <row r="559" spans="1:20" ht="18" customHeight="1">
      <c r="A559" s="999"/>
      <c r="B559" s="999" t="s">
        <v>183</v>
      </c>
      <c r="C559" s="793">
        <v>51</v>
      </c>
      <c r="D559" s="793">
        <v>30</v>
      </c>
      <c r="E559" s="793">
        <v>18</v>
      </c>
      <c r="F559" s="793">
        <v>12</v>
      </c>
      <c r="G559" s="793" t="s">
        <v>447</v>
      </c>
      <c r="H559" s="793">
        <v>21</v>
      </c>
      <c r="I559" s="793">
        <v>114</v>
      </c>
      <c r="J559" s="794">
        <v>93</v>
      </c>
      <c r="K559" s="795">
        <v>45</v>
      </c>
      <c r="L559" s="793">
        <v>48</v>
      </c>
      <c r="M559" s="793" t="s">
        <v>447</v>
      </c>
      <c r="N559" s="793">
        <v>21</v>
      </c>
      <c r="O559" s="793">
        <v>3</v>
      </c>
      <c r="P559" s="793">
        <v>3</v>
      </c>
      <c r="Q559" s="793">
        <v>2</v>
      </c>
      <c r="R559" s="793">
        <v>1</v>
      </c>
      <c r="S559" s="793" t="s">
        <v>447</v>
      </c>
      <c r="T559" s="794" t="s">
        <v>447</v>
      </c>
    </row>
    <row r="560" spans="1:20" ht="18" customHeight="1">
      <c r="A560" s="999"/>
      <c r="B560" s="999" t="s">
        <v>182</v>
      </c>
      <c r="C560" s="793">
        <v>33</v>
      </c>
      <c r="D560" s="793">
        <v>27</v>
      </c>
      <c r="E560" s="793">
        <v>22</v>
      </c>
      <c r="F560" s="793">
        <v>5</v>
      </c>
      <c r="G560" s="793" t="s">
        <v>447</v>
      </c>
      <c r="H560" s="793">
        <v>6</v>
      </c>
      <c r="I560" s="793">
        <v>86</v>
      </c>
      <c r="J560" s="794">
        <v>80</v>
      </c>
      <c r="K560" s="795">
        <v>61</v>
      </c>
      <c r="L560" s="793">
        <v>19</v>
      </c>
      <c r="M560" s="793" t="s">
        <v>447</v>
      </c>
      <c r="N560" s="793">
        <v>6</v>
      </c>
      <c r="O560" s="793">
        <v>2</v>
      </c>
      <c r="P560" s="793">
        <v>2</v>
      </c>
      <c r="Q560" s="793">
        <v>1</v>
      </c>
      <c r="R560" s="793">
        <v>1</v>
      </c>
      <c r="S560" s="793" t="s">
        <v>447</v>
      </c>
      <c r="T560" s="794" t="s">
        <v>447</v>
      </c>
    </row>
    <row r="561" spans="1:20" ht="18" customHeight="1">
      <c r="A561" s="1006"/>
      <c r="B561" s="999" t="s">
        <v>1936</v>
      </c>
      <c r="C561" s="793" t="s">
        <v>447</v>
      </c>
      <c r="D561" s="793" t="s">
        <v>447</v>
      </c>
      <c r="E561" s="793" t="s">
        <v>447</v>
      </c>
      <c r="F561" s="793" t="s">
        <v>447</v>
      </c>
      <c r="G561" s="793" t="s">
        <v>447</v>
      </c>
      <c r="H561" s="793" t="s">
        <v>447</v>
      </c>
      <c r="I561" s="793" t="s">
        <v>447</v>
      </c>
      <c r="J561" s="794" t="s">
        <v>447</v>
      </c>
      <c r="K561" s="795" t="s">
        <v>447</v>
      </c>
      <c r="L561" s="793" t="s">
        <v>447</v>
      </c>
      <c r="M561" s="793" t="s">
        <v>447</v>
      </c>
      <c r="N561" s="793" t="s">
        <v>447</v>
      </c>
      <c r="O561" s="793" t="s">
        <v>447</v>
      </c>
      <c r="P561" s="793" t="s">
        <v>447</v>
      </c>
      <c r="Q561" s="793" t="s">
        <v>447</v>
      </c>
      <c r="R561" s="793" t="s">
        <v>447</v>
      </c>
      <c r="S561" s="793" t="s">
        <v>447</v>
      </c>
      <c r="T561" s="794" t="s">
        <v>447</v>
      </c>
    </row>
    <row r="562" spans="1:20" ht="18" customHeight="1">
      <c r="A562" s="999"/>
      <c r="B562" s="999" t="s">
        <v>1279</v>
      </c>
      <c r="C562" s="793">
        <v>201</v>
      </c>
      <c r="D562" s="793">
        <v>137</v>
      </c>
      <c r="E562" s="793">
        <v>106</v>
      </c>
      <c r="F562" s="793">
        <v>31</v>
      </c>
      <c r="G562" s="793">
        <v>2</v>
      </c>
      <c r="H562" s="793">
        <v>62</v>
      </c>
      <c r="I562" s="793">
        <v>515</v>
      </c>
      <c r="J562" s="794">
        <v>439</v>
      </c>
      <c r="K562" s="795">
        <v>303</v>
      </c>
      <c r="L562" s="793">
        <v>136</v>
      </c>
      <c r="M562" s="793">
        <v>14</v>
      </c>
      <c r="N562" s="793">
        <v>62</v>
      </c>
      <c r="O562" s="793">
        <v>13</v>
      </c>
      <c r="P562" s="793">
        <v>13</v>
      </c>
      <c r="Q562" s="793">
        <v>9</v>
      </c>
      <c r="R562" s="793">
        <v>4</v>
      </c>
      <c r="S562" s="793" t="s">
        <v>447</v>
      </c>
      <c r="T562" s="794" t="s">
        <v>447</v>
      </c>
    </row>
    <row r="563" spans="1:20" ht="18" customHeight="1">
      <c r="A563" s="999"/>
      <c r="B563" s="999" t="s">
        <v>1280</v>
      </c>
      <c r="C563" s="793">
        <v>134</v>
      </c>
      <c r="D563" s="793">
        <v>105</v>
      </c>
      <c r="E563" s="793">
        <v>72</v>
      </c>
      <c r="F563" s="793">
        <v>33</v>
      </c>
      <c r="G563" s="793">
        <v>2</v>
      </c>
      <c r="H563" s="793">
        <v>27</v>
      </c>
      <c r="I563" s="793">
        <v>392</v>
      </c>
      <c r="J563" s="794">
        <v>354</v>
      </c>
      <c r="K563" s="795">
        <v>192</v>
      </c>
      <c r="L563" s="793">
        <v>162</v>
      </c>
      <c r="M563" s="793">
        <v>11</v>
      </c>
      <c r="N563" s="793">
        <v>27</v>
      </c>
      <c r="O563" s="793">
        <v>10</v>
      </c>
      <c r="P563" s="793">
        <v>10</v>
      </c>
      <c r="Q563" s="793">
        <v>1</v>
      </c>
      <c r="R563" s="793">
        <v>9</v>
      </c>
      <c r="S563" s="793" t="s">
        <v>447</v>
      </c>
      <c r="T563" s="794" t="s">
        <v>447</v>
      </c>
    </row>
    <row r="564" spans="1:20" ht="18" customHeight="1">
      <c r="A564" s="230"/>
      <c r="B564" s="230" t="s">
        <v>1281</v>
      </c>
      <c r="C564" s="793">
        <v>73</v>
      </c>
      <c r="D564" s="793">
        <v>62</v>
      </c>
      <c r="E564" s="793">
        <v>41</v>
      </c>
      <c r="F564" s="793">
        <v>21</v>
      </c>
      <c r="G564" s="793" t="s">
        <v>447</v>
      </c>
      <c r="H564" s="793">
        <v>11</v>
      </c>
      <c r="I564" s="793">
        <v>209</v>
      </c>
      <c r="J564" s="794">
        <v>198</v>
      </c>
      <c r="K564" s="795">
        <v>100</v>
      </c>
      <c r="L564" s="793">
        <v>98</v>
      </c>
      <c r="M564" s="793" t="s">
        <v>447</v>
      </c>
      <c r="N564" s="793">
        <v>11</v>
      </c>
      <c r="O564" s="793">
        <v>2</v>
      </c>
      <c r="P564" s="793">
        <v>2</v>
      </c>
      <c r="Q564" s="793" t="s">
        <v>447</v>
      </c>
      <c r="R564" s="793">
        <v>2</v>
      </c>
      <c r="S564" s="793" t="s">
        <v>447</v>
      </c>
      <c r="T564" s="794" t="s">
        <v>447</v>
      </c>
    </row>
    <row r="565" spans="1:20" ht="18" customHeight="1">
      <c r="A565" s="999"/>
      <c r="B565" s="999" t="s">
        <v>178</v>
      </c>
      <c r="C565" s="793">
        <v>1038</v>
      </c>
      <c r="D565" s="793">
        <v>806</v>
      </c>
      <c r="E565" s="793">
        <v>552</v>
      </c>
      <c r="F565" s="793">
        <v>254</v>
      </c>
      <c r="G565" s="793">
        <v>2</v>
      </c>
      <c r="H565" s="793">
        <v>216</v>
      </c>
      <c r="I565" s="793">
        <v>2916</v>
      </c>
      <c r="J565" s="794">
        <v>2639</v>
      </c>
      <c r="K565" s="795">
        <v>1496</v>
      </c>
      <c r="L565" s="793">
        <v>1143</v>
      </c>
      <c r="M565" s="793">
        <v>4</v>
      </c>
      <c r="N565" s="793">
        <v>216</v>
      </c>
      <c r="O565" s="793">
        <v>45</v>
      </c>
      <c r="P565" s="793">
        <v>45</v>
      </c>
      <c r="Q565" s="793">
        <v>21</v>
      </c>
      <c r="R565" s="793">
        <v>24</v>
      </c>
      <c r="S565" s="793" t="s">
        <v>447</v>
      </c>
      <c r="T565" s="794" t="s">
        <v>447</v>
      </c>
    </row>
    <row r="566" spans="1:20" ht="18" customHeight="1">
      <c r="A566" s="999"/>
      <c r="B566" s="999" t="s">
        <v>177</v>
      </c>
      <c r="C566" s="793">
        <v>893</v>
      </c>
      <c r="D566" s="796">
        <v>664</v>
      </c>
      <c r="E566" s="796">
        <v>531</v>
      </c>
      <c r="F566" s="796">
        <v>133</v>
      </c>
      <c r="G566" s="796">
        <v>3</v>
      </c>
      <c r="H566" s="796">
        <v>212</v>
      </c>
      <c r="I566" s="796">
        <v>2343</v>
      </c>
      <c r="J566" s="808">
        <v>2069</v>
      </c>
      <c r="K566" s="1009">
        <v>1505</v>
      </c>
      <c r="L566" s="796">
        <v>564</v>
      </c>
      <c r="M566" s="796">
        <v>8</v>
      </c>
      <c r="N566" s="796">
        <v>212</v>
      </c>
      <c r="O566" s="796">
        <v>96</v>
      </c>
      <c r="P566" s="796">
        <v>96</v>
      </c>
      <c r="Q566" s="796">
        <v>74</v>
      </c>
      <c r="R566" s="796">
        <v>22</v>
      </c>
      <c r="S566" s="796" t="s">
        <v>447</v>
      </c>
      <c r="T566" s="808" t="s">
        <v>447</v>
      </c>
    </row>
    <row r="567" spans="1:20" ht="18" customHeight="1">
      <c r="A567" s="999"/>
      <c r="B567" s="999" t="s">
        <v>176</v>
      </c>
      <c r="C567" s="793">
        <v>699</v>
      </c>
      <c r="D567" s="793">
        <v>501</v>
      </c>
      <c r="E567" s="793">
        <v>420</v>
      </c>
      <c r="F567" s="793">
        <v>81</v>
      </c>
      <c r="G567" s="793">
        <v>3</v>
      </c>
      <c r="H567" s="793">
        <v>181</v>
      </c>
      <c r="I567" s="793">
        <v>1735</v>
      </c>
      <c r="J567" s="794">
        <v>1503</v>
      </c>
      <c r="K567" s="795">
        <v>1152</v>
      </c>
      <c r="L567" s="793">
        <v>351</v>
      </c>
      <c r="M567" s="793">
        <v>6</v>
      </c>
      <c r="N567" s="793">
        <v>181</v>
      </c>
      <c r="O567" s="793">
        <v>53</v>
      </c>
      <c r="P567" s="793">
        <v>53</v>
      </c>
      <c r="Q567" s="793">
        <v>41</v>
      </c>
      <c r="R567" s="793">
        <v>12</v>
      </c>
      <c r="S567" s="793" t="s">
        <v>447</v>
      </c>
      <c r="T567" s="794" t="s">
        <v>447</v>
      </c>
    </row>
    <row r="568" spans="1:20" ht="18" customHeight="1">
      <c r="A568" s="999"/>
      <c r="B568" s="999" t="s">
        <v>175</v>
      </c>
      <c r="C568" s="793">
        <v>579</v>
      </c>
      <c r="D568" s="793">
        <v>448</v>
      </c>
      <c r="E568" s="793">
        <v>375</v>
      </c>
      <c r="F568" s="793">
        <v>73</v>
      </c>
      <c r="G568" s="793">
        <v>2</v>
      </c>
      <c r="H568" s="793">
        <v>104</v>
      </c>
      <c r="I568" s="793">
        <v>1692</v>
      </c>
      <c r="J568" s="794">
        <v>1487</v>
      </c>
      <c r="K568" s="795">
        <v>1132</v>
      </c>
      <c r="L568" s="793">
        <v>355</v>
      </c>
      <c r="M568" s="793">
        <v>5</v>
      </c>
      <c r="N568" s="793">
        <v>104</v>
      </c>
      <c r="O568" s="793">
        <v>64</v>
      </c>
      <c r="P568" s="793">
        <v>64</v>
      </c>
      <c r="Q568" s="793">
        <v>52</v>
      </c>
      <c r="R568" s="793">
        <v>12</v>
      </c>
      <c r="S568" s="793" t="s">
        <v>447</v>
      </c>
      <c r="T568" s="794" t="s">
        <v>447</v>
      </c>
    </row>
    <row r="569" spans="1:20" ht="18" customHeight="1">
      <c r="A569" s="999"/>
      <c r="B569" s="999" t="s">
        <v>174</v>
      </c>
      <c r="C569" s="793">
        <v>589</v>
      </c>
      <c r="D569" s="793">
        <v>462</v>
      </c>
      <c r="E569" s="793">
        <v>314</v>
      </c>
      <c r="F569" s="793">
        <v>148</v>
      </c>
      <c r="G569" s="793">
        <v>5</v>
      </c>
      <c r="H569" s="793">
        <v>112</v>
      </c>
      <c r="I569" s="793">
        <v>1719</v>
      </c>
      <c r="J569" s="794">
        <v>1553</v>
      </c>
      <c r="K569" s="795">
        <v>843</v>
      </c>
      <c r="L569" s="793">
        <v>710</v>
      </c>
      <c r="M569" s="793">
        <v>18</v>
      </c>
      <c r="N569" s="793">
        <v>112</v>
      </c>
      <c r="O569" s="793">
        <v>41</v>
      </c>
      <c r="P569" s="793">
        <v>40</v>
      </c>
      <c r="Q569" s="793">
        <v>18</v>
      </c>
      <c r="R569" s="793">
        <v>22</v>
      </c>
      <c r="S569" s="793">
        <v>1</v>
      </c>
      <c r="T569" s="794" t="s">
        <v>447</v>
      </c>
    </row>
    <row r="570" spans="1:20" ht="18" customHeight="1">
      <c r="A570" s="999"/>
      <c r="B570" s="999" t="s">
        <v>173</v>
      </c>
      <c r="C570" s="793">
        <v>466</v>
      </c>
      <c r="D570" s="793">
        <v>316</v>
      </c>
      <c r="E570" s="793">
        <v>239</v>
      </c>
      <c r="F570" s="793">
        <v>77</v>
      </c>
      <c r="G570" s="793">
        <v>4</v>
      </c>
      <c r="H570" s="793">
        <v>137</v>
      </c>
      <c r="I570" s="793">
        <v>1178</v>
      </c>
      <c r="J570" s="794">
        <v>997</v>
      </c>
      <c r="K570" s="795">
        <v>641</v>
      </c>
      <c r="L570" s="793">
        <v>356</v>
      </c>
      <c r="M570" s="793">
        <v>13</v>
      </c>
      <c r="N570" s="793">
        <v>137</v>
      </c>
      <c r="O570" s="793">
        <v>32</v>
      </c>
      <c r="P570" s="793">
        <v>31</v>
      </c>
      <c r="Q570" s="793">
        <v>21</v>
      </c>
      <c r="R570" s="793">
        <v>10</v>
      </c>
      <c r="S570" s="793">
        <v>1</v>
      </c>
      <c r="T570" s="794" t="s">
        <v>447</v>
      </c>
    </row>
    <row r="571" spans="1:20" ht="18" customHeight="1">
      <c r="A571" s="999"/>
      <c r="B571" s="999" t="s">
        <v>172</v>
      </c>
      <c r="C571" s="793">
        <v>233</v>
      </c>
      <c r="D571" s="793">
        <v>172</v>
      </c>
      <c r="E571" s="793">
        <v>126</v>
      </c>
      <c r="F571" s="793">
        <v>46</v>
      </c>
      <c r="G571" s="793">
        <v>2</v>
      </c>
      <c r="H571" s="793">
        <v>54</v>
      </c>
      <c r="I571" s="793">
        <v>946</v>
      </c>
      <c r="J571" s="794">
        <v>858</v>
      </c>
      <c r="K571" s="795">
        <v>592</v>
      </c>
      <c r="L571" s="793">
        <v>266</v>
      </c>
      <c r="M571" s="793">
        <v>4</v>
      </c>
      <c r="N571" s="793">
        <v>75</v>
      </c>
      <c r="O571" s="793">
        <v>30</v>
      </c>
      <c r="P571" s="793">
        <v>30</v>
      </c>
      <c r="Q571" s="793">
        <v>21</v>
      </c>
      <c r="R571" s="793">
        <v>9</v>
      </c>
      <c r="S571" s="793" t="s">
        <v>447</v>
      </c>
      <c r="T571" s="794" t="s">
        <v>447</v>
      </c>
    </row>
    <row r="572" spans="1:20" ht="18" customHeight="1">
      <c r="A572" s="999"/>
      <c r="B572" s="999" t="s">
        <v>171</v>
      </c>
      <c r="C572" s="799">
        <v>347</v>
      </c>
      <c r="D572" s="793">
        <v>267</v>
      </c>
      <c r="E572" s="793">
        <v>208</v>
      </c>
      <c r="F572" s="793">
        <v>59</v>
      </c>
      <c r="G572" s="793">
        <v>2</v>
      </c>
      <c r="H572" s="793">
        <v>75</v>
      </c>
      <c r="I572" s="793">
        <v>603</v>
      </c>
      <c r="J572" s="794">
        <v>528</v>
      </c>
      <c r="K572" s="795">
        <v>326</v>
      </c>
      <c r="L572" s="793">
        <v>202</v>
      </c>
      <c r="M572" s="793">
        <v>8</v>
      </c>
      <c r="N572" s="793">
        <v>54</v>
      </c>
      <c r="O572" s="793">
        <v>15</v>
      </c>
      <c r="P572" s="793">
        <v>15</v>
      </c>
      <c r="Q572" s="793">
        <v>8</v>
      </c>
      <c r="R572" s="793">
        <v>7</v>
      </c>
      <c r="S572" s="793" t="s">
        <v>447</v>
      </c>
      <c r="T572" s="794" t="s">
        <v>447</v>
      </c>
    </row>
    <row r="573" spans="1:20" ht="18" customHeight="1">
      <c r="A573" s="999"/>
      <c r="B573" s="999" t="s">
        <v>170</v>
      </c>
      <c r="C573" s="793">
        <v>453</v>
      </c>
      <c r="D573" s="793">
        <v>364</v>
      </c>
      <c r="E573" s="793">
        <v>225</v>
      </c>
      <c r="F573" s="793">
        <v>139</v>
      </c>
      <c r="G573" s="793">
        <v>4</v>
      </c>
      <c r="H573" s="793">
        <v>83</v>
      </c>
      <c r="I573" s="793">
        <v>1379</v>
      </c>
      <c r="J573" s="794">
        <v>1275</v>
      </c>
      <c r="K573" s="795">
        <v>596</v>
      </c>
      <c r="L573" s="793">
        <v>679</v>
      </c>
      <c r="M573" s="793">
        <v>14</v>
      </c>
      <c r="N573" s="793">
        <v>83</v>
      </c>
      <c r="O573" s="793">
        <v>35</v>
      </c>
      <c r="P573" s="793">
        <v>35</v>
      </c>
      <c r="Q573" s="793">
        <v>8</v>
      </c>
      <c r="R573" s="793">
        <v>27</v>
      </c>
      <c r="S573" s="793" t="s">
        <v>447</v>
      </c>
      <c r="T573" s="794" t="s">
        <v>447</v>
      </c>
    </row>
    <row r="574" spans="1:20" ht="18" customHeight="1">
      <c r="A574" s="999"/>
      <c r="B574" s="999" t="s">
        <v>684</v>
      </c>
      <c r="C574" s="793">
        <v>1146</v>
      </c>
      <c r="D574" s="793">
        <v>919</v>
      </c>
      <c r="E574" s="793">
        <v>734</v>
      </c>
      <c r="F574" s="793">
        <v>185</v>
      </c>
      <c r="G574" s="793">
        <v>13</v>
      </c>
      <c r="H574" s="793">
        <v>213</v>
      </c>
      <c r="I574" s="793">
        <v>3419</v>
      </c>
      <c r="J574" s="794">
        <v>3163</v>
      </c>
      <c r="K574" s="795">
        <v>2273</v>
      </c>
      <c r="L574" s="793">
        <v>890</v>
      </c>
      <c r="M574" s="793">
        <v>41</v>
      </c>
      <c r="N574" s="793">
        <v>213</v>
      </c>
      <c r="O574" s="793">
        <v>137</v>
      </c>
      <c r="P574" s="793">
        <v>136</v>
      </c>
      <c r="Q574" s="793">
        <v>102</v>
      </c>
      <c r="R574" s="793">
        <v>34</v>
      </c>
      <c r="S574" s="793">
        <v>1</v>
      </c>
      <c r="T574" s="794" t="s">
        <v>447</v>
      </c>
    </row>
    <row r="575" spans="1:20" ht="18" customHeight="1">
      <c r="A575" s="999"/>
      <c r="B575" s="999" t="s">
        <v>169</v>
      </c>
      <c r="C575" s="793">
        <v>875</v>
      </c>
      <c r="D575" s="797">
        <v>709</v>
      </c>
      <c r="E575" s="797">
        <v>545</v>
      </c>
      <c r="F575" s="797">
        <v>164</v>
      </c>
      <c r="G575" s="797">
        <v>8</v>
      </c>
      <c r="H575" s="797">
        <v>156</v>
      </c>
      <c r="I575" s="797">
        <v>2589</v>
      </c>
      <c r="J575" s="800">
        <v>2400</v>
      </c>
      <c r="K575" s="997">
        <v>1626</v>
      </c>
      <c r="L575" s="797">
        <v>774</v>
      </c>
      <c r="M575" s="797">
        <v>24</v>
      </c>
      <c r="N575" s="797">
        <v>156</v>
      </c>
      <c r="O575" s="797">
        <v>87</v>
      </c>
      <c r="P575" s="797">
        <v>87</v>
      </c>
      <c r="Q575" s="797">
        <v>58</v>
      </c>
      <c r="R575" s="797">
        <v>29</v>
      </c>
      <c r="S575" s="797" t="s">
        <v>447</v>
      </c>
      <c r="T575" s="800" t="s">
        <v>447</v>
      </c>
    </row>
    <row r="576" spans="1:20" ht="18" customHeight="1">
      <c r="A576" s="999"/>
      <c r="B576" s="999" t="s">
        <v>168</v>
      </c>
      <c r="C576" s="793">
        <v>549</v>
      </c>
      <c r="D576" s="797">
        <v>460</v>
      </c>
      <c r="E576" s="797">
        <v>354</v>
      </c>
      <c r="F576" s="797">
        <v>106</v>
      </c>
      <c r="G576" s="797">
        <v>7</v>
      </c>
      <c r="H576" s="797">
        <v>81</v>
      </c>
      <c r="I576" s="797">
        <v>1617</v>
      </c>
      <c r="J576" s="800">
        <v>1508</v>
      </c>
      <c r="K576" s="997">
        <v>1026</v>
      </c>
      <c r="L576" s="797">
        <v>482</v>
      </c>
      <c r="M576" s="797">
        <v>25</v>
      </c>
      <c r="N576" s="797">
        <v>81</v>
      </c>
      <c r="O576" s="797">
        <v>42</v>
      </c>
      <c r="P576" s="797">
        <v>41</v>
      </c>
      <c r="Q576" s="797">
        <v>28</v>
      </c>
      <c r="R576" s="797">
        <v>13</v>
      </c>
      <c r="S576" s="797">
        <v>1</v>
      </c>
      <c r="T576" s="800" t="s">
        <v>447</v>
      </c>
    </row>
    <row r="577" spans="1:21" ht="18" customHeight="1">
      <c r="A577" s="999"/>
      <c r="B577" s="999" t="s">
        <v>681</v>
      </c>
      <c r="C577" s="793">
        <v>875</v>
      </c>
      <c r="D577" s="793">
        <v>651</v>
      </c>
      <c r="E577" s="793">
        <v>548</v>
      </c>
      <c r="F577" s="793">
        <v>103</v>
      </c>
      <c r="G577" s="793">
        <v>6</v>
      </c>
      <c r="H577" s="793">
        <v>207</v>
      </c>
      <c r="I577" s="793">
        <v>1155</v>
      </c>
      <c r="J577" s="794">
        <v>1008</v>
      </c>
      <c r="K577" s="795">
        <v>565</v>
      </c>
      <c r="L577" s="793">
        <v>443</v>
      </c>
      <c r="M577" s="793">
        <v>9</v>
      </c>
      <c r="N577" s="793">
        <v>99</v>
      </c>
      <c r="O577" s="793">
        <v>77</v>
      </c>
      <c r="P577" s="793">
        <v>76</v>
      </c>
      <c r="Q577" s="793">
        <v>58</v>
      </c>
      <c r="R577" s="793">
        <v>18</v>
      </c>
      <c r="S577" s="793">
        <v>1</v>
      </c>
      <c r="T577" s="794" t="s">
        <v>447</v>
      </c>
    </row>
    <row r="578" spans="1:21" ht="18" customHeight="1">
      <c r="A578" s="230"/>
      <c r="B578" s="230" t="s">
        <v>680</v>
      </c>
      <c r="C578" s="793">
        <v>683</v>
      </c>
      <c r="D578" s="793">
        <v>566</v>
      </c>
      <c r="E578" s="793">
        <v>464</v>
      </c>
      <c r="F578" s="793">
        <v>102</v>
      </c>
      <c r="G578" s="793">
        <v>3</v>
      </c>
      <c r="H578" s="793">
        <v>110</v>
      </c>
      <c r="I578" s="793">
        <v>1727</v>
      </c>
      <c r="J578" s="794">
        <v>1559</v>
      </c>
      <c r="K578" s="795">
        <v>1051</v>
      </c>
      <c r="L578" s="793">
        <v>508</v>
      </c>
      <c r="M578" s="793">
        <v>4</v>
      </c>
      <c r="N578" s="793">
        <v>133</v>
      </c>
      <c r="O578" s="793">
        <v>59</v>
      </c>
      <c r="P578" s="793">
        <v>59</v>
      </c>
      <c r="Q578" s="793">
        <v>51</v>
      </c>
      <c r="R578" s="793">
        <v>8</v>
      </c>
      <c r="S578" s="793" t="s">
        <v>447</v>
      </c>
      <c r="T578" s="794" t="s">
        <v>447</v>
      </c>
    </row>
    <row r="579" spans="1:21" ht="18" customHeight="1">
      <c r="A579" s="999"/>
      <c r="B579" s="999" t="s">
        <v>682</v>
      </c>
      <c r="C579" s="796">
        <v>603</v>
      </c>
      <c r="D579" s="793">
        <v>455</v>
      </c>
      <c r="E579" s="793">
        <v>344</v>
      </c>
      <c r="F579" s="793">
        <v>111</v>
      </c>
      <c r="G579" s="793">
        <v>2</v>
      </c>
      <c r="H579" s="793">
        <v>133</v>
      </c>
      <c r="I579" s="793">
        <v>2250</v>
      </c>
      <c r="J579" s="794">
        <v>1981</v>
      </c>
      <c r="K579" s="795">
        <v>1524</v>
      </c>
      <c r="L579" s="793">
        <v>457</v>
      </c>
      <c r="M579" s="793">
        <v>21</v>
      </c>
      <c r="N579" s="793">
        <v>207</v>
      </c>
      <c r="O579" s="793">
        <v>60</v>
      </c>
      <c r="P579" s="793">
        <v>60</v>
      </c>
      <c r="Q579" s="793">
        <v>46</v>
      </c>
      <c r="R579" s="793">
        <v>14</v>
      </c>
      <c r="S579" s="793" t="s">
        <v>447</v>
      </c>
      <c r="T579" s="794" t="s">
        <v>447</v>
      </c>
    </row>
    <row r="580" spans="1:21" ht="18" customHeight="1">
      <c r="A580" s="999"/>
      <c r="B580" s="999" t="s">
        <v>683</v>
      </c>
      <c r="C580" s="793">
        <v>411</v>
      </c>
      <c r="D580" s="793">
        <v>297</v>
      </c>
      <c r="E580" s="793">
        <v>206</v>
      </c>
      <c r="F580" s="793">
        <v>91</v>
      </c>
      <c r="G580" s="793">
        <v>3</v>
      </c>
      <c r="H580" s="793">
        <v>99</v>
      </c>
      <c r="I580" s="793">
        <v>1969</v>
      </c>
      <c r="J580" s="794">
        <v>1835</v>
      </c>
      <c r="K580" s="795">
        <v>1399</v>
      </c>
      <c r="L580" s="793">
        <v>436</v>
      </c>
      <c r="M580" s="793">
        <v>9</v>
      </c>
      <c r="N580" s="793">
        <v>110</v>
      </c>
      <c r="O580" s="793">
        <v>33</v>
      </c>
      <c r="P580" s="793">
        <v>32</v>
      </c>
      <c r="Q580" s="793">
        <v>19</v>
      </c>
      <c r="R580" s="793">
        <v>13</v>
      </c>
      <c r="S580" s="793">
        <v>1</v>
      </c>
      <c r="T580" s="794" t="s">
        <v>447</v>
      </c>
    </row>
    <row r="581" spans="1:21" ht="18" customHeight="1" thickBot="1">
      <c r="A581" s="1005"/>
      <c r="B581" s="1005" t="s">
        <v>679</v>
      </c>
      <c r="C581" s="801">
        <v>72</v>
      </c>
      <c r="D581" s="801">
        <v>55</v>
      </c>
      <c r="E581" s="801">
        <v>42</v>
      </c>
      <c r="F581" s="801">
        <v>13</v>
      </c>
      <c r="G581" s="801" t="s">
        <v>447</v>
      </c>
      <c r="H581" s="801">
        <v>17</v>
      </c>
      <c r="I581" s="801">
        <v>184</v>
      </c>
      <c r="J581" s="802">
        <v>167</v>
      </c>
      <c r="K581" s="998">
        <v>108</v>
      </c>
      <c r="L581" s="801">
        <v>59</v>
      </c>
      <c r="M581" s="801" t="s">
        <v>447</v>
      </c>
      <c r="N581" s="801">
        <v>17</v>
      </c>
      <c r="O581" s="801">
        <v>4</v>
      </c>
      <c r="P581" s="801">
        <v>4</v>
      </c>
      <c r="Q581" s="801">
        <v>2</v>
      </c>
      <c r="R581" s="801">
        <v>2</v>
      </c>
      <c r="S581" s="801" t="s">
        <v>447</v>
      </c>
      <c r="T581" s="802" t="s">
        <v>447</v>
      </c>
    </row>
    <row r="582" spans="1:21" s="186" customFormat="1">
      <c r="A582" s="196"/>
      <c r="B582" s="166"/>
      <c r="T582" s="160"/>
    </row>
    <row r="583" spans="1:21" s="186" customFormat="1">
      <c r="A583" s="196"/>
      <c r="B583" s="166"/>
      <c r="T583" s="160"/>
    </row>
    <row r="584" spans="1:21" s="186" customFormat="1">
      <c r="A584" s="196"/>
      <c r="B584" s="1833"/>
      <c r="C584" s="1833"/>
      <c r="D584" s="1833"/>
      <c r="E584" s="1833"/>
      <c r="F584" s="100"/>
      <c r="T584" s="160"/>
    </row>
    <row r="585" spans="1:21">
      <c r="B585" s="166"/>
      <c r="C585" s="1"/>
      <c r="D585" s="1"/>
      <c r="E585" s="1"/>
      <c r="F585" s="160"/>
      <c r="G585" s="1"/>
      <c r="H585" s="1"/>
      <c r="I585" s="1"/>
      <c r="J585" s="1"/>
      <c r="K585" s="1"/>
      <c r="L585" s="1"/>
      <c r="M585" s="1"/>
      <c r="N585" s="1"/>
      <c r="O585" s="1"/>
      <c r="P585" s="1"/>
      <c r="Q585" s="1"/>
      <c r="R585" s="1"/>
      <c r="S585" s="1"/>
      <c r="T585" s="2"/>
    </row>
    <row r="586" spans="1:21" ht="22.5" customHeight="1">
      <c r="A586" s="1832" t="s">
        <v>2189</v>
      </c>
      <c r="B586" s="1832"/>
      <c r="C586" s="1832"/>
      <c r="D586" s="1832"/>
      <c r="E586" s="1832"/>
      <c r="F586" s="1832"/>
      <c r="G586" s="1832"/>
      <c r="H586" s="1832"/>
      <c r="I586" s="1832"/>
      <c r="J586" s="1832"/>
      <c r="K586" s="1847" t="s">
        <v>2190</v>
      </c>
      <c r="L586" s="1847"/>
      <c r="M586" s="1847"/>
      <c r="N586" s="1847"/>
      <c r="O586" s="1847"/>
      <c r="P586" s="1847"/>
      <c r="Q586" s="1847"/>
      <c r="R586" s="1847"/>
      <c r="S586" s="1847"/>
      <c r="T586" s="1847"/>
      <c r="U586" s="1"/>
    </row>
    <row r="587" spans="1:21" ht="14.25" thickBot="1">
      <c r="B587" s="166"/>
      <c r="C587" s="1"/>
      <c r="D587" s="1"/>
      <c r="E587" s="1"/>
      <c r="F587" s="1"/>
      <c r="G587" s="1"/>
      <c r="H587" s="1"/>
      <c r="I587" s="1"/>
      <c r="J587" s="1"/>
      <c r="K587" s="1"/>
      <c r="L587" s="1"/>
      <c r="M587" s="1"/>
      <c r="N587" s="1"/>
      <c r="O587" s="1"/>
      <c r="P587" s="1"/>
      <c r="Q587" s="1"/>
      <c r="R587" s="1"/>
      <c r="S587" s="1"/>
      <c r="T587" s="2"/>
    </row>
    <row r="588" spans="1:21" ht="15.75" customHeight="1">
      <c r="A588" s="1765"/>
      <c r="B588" s="1765" t="s">
        <v>454</v>
      </c>
      <c r="C588" s="1730" t="s">
        <v>1275</v>
      </c>
      <c r="D588" s="1676"/>
      <c r="E588" s="1676"/>
      <c r="F588" s="1676"/>
      <c r="G588" s="1676"/>
      <c r="H588" s="1676"/>
      <c r="I588" s="803"/>
      <c r="J588" s="804" t="s">
        <v>1276</v>
      </c>
      <c r="K588" s="717" t="s">
        <v>1277</v>
      </c>
      <c r="L588" s="717"/>
      <c r="M588" s="717"/>
      <c r="N588" s="788"/>
      <c r="O588" s="1730" t="s">
        <v>688</v>
      </c>
      <c r="P588" s="1676"/>
      <c r="Q588" s="1676"/>
      <c r="R588" s="1676"/>
      <c r="S588" s="1676"/>
      <c r="T588" s="1676"/>
    </row>
    <row r="589" spans="1:21" ht="15.75" customHeight="1">
      <c r="A589" s="1831"/>
      <c r="B589" s="1831"/>
      <c r="C589" s="1775" t="s">
        <v>652</v>
      </c>
      <c r="D589" s="1779" t="s">
        <v>687</v>
      </c>
      <c r="E589" s="1836"/>
      <c r="F589" s="1837"/>
      <c r="G589" s="1831" t="s">
        <v>1278</v>
      </c>
      <c r="H589" s="1839" t="s">
        <v>1271</v>
      </c>
      <c r="I589" s="1775" t="s">
        <v>652</v>
      </c>
      <c r="J589" s="789"/>
      <c r="K589" s="790" t="s">
        <v>687</v>
      </c>
      <c r="L589" s="791"/>
      <c r="M589" s="1831" t="s">
        <v>1278</v>
      </c>
      <c r="N589" s="1839" t="s">
        <v>1271</v>
      </c>
      <c r="O589" s="1775" t="s">
        <v>1272</v>
      </c>
      <c r="P589" s="1779" t="s">
        <v>687</v>
      </c>
      <c r="Q589" s="1836"/>
      <c r="R589" s="1837"/>
      <c r="S589" s="1831" t="s">
        <v>1278</v>
      </c>
      <c r="T589" s="1839" t="s">
        <v>1271</v>
      </c>
    </row>
    <row r="590" spans="1:21" ht="15.75" customHeight="1">
      <c r="A590" s="1831"/>
      <c r="B590" s="1831"/>
      <c r="C590" s="1838"/>
      <c r="D590" s="1834" t="s">
        <v>643</v>
      </c>
      <c r="E590" s="1839" t="s">
        <v>1273</v>
      </c>
      <c r="F590" s="1775" t="s">
        <v>1274</v>
      </c>
      <c r="G590" s="1831"/>
      <c r="H590" s="1846"/>
      <c r="I590" s="1838"/>
      <c r="J590" s="1844" t="s">
        <v>643</v>
      </c>
      <c r="K590" s="1848" t="s">
        <v>1273</v>
      </c>
      <c r="L590" s="1775" t="s">
        <v>1274</v>
      </c>
      <c r="M590" s="1831"/>
      <c r="N590" s="1846"/>
      <c r="O590" s="1838"/>
      <c r="P590" s="1834" t="s">
        <v>686</v>
      </c>
      <c r="Q590" s="1839" t="s">
        <v>1273</v>
      </c>
      <c r="R590" s="1775" t="s">
        <v>1274</v>
      </c>
      <c r="S590" s="1831"/>
      <c r="T590" s="1846"/>
    </row>
    <row r="591" spans="1:21" ht="15.75" customHeight="1">
      <c r="A591" s="1766"/>
      <c r="B591" s="1766"/>
      <c r="C591" s="1776"/>
      <c r="D591" s="1835"/>
      <c r="E591" s="1769"/>
      <c r="F591" s="1776"/>
      <c r="G591" s="1766"/>
      <c r="H591" s="1817"/>
      <c r="I591" s="1776"/>
      <c r="J591" s="1845"/>
      <c r="K591" s="1726"/>
      <c r="L591" s="1776"/>
      <c r="M591" s="1766"/>
      <c r="N591" s="1817"/>
      <c r="O591" s="1776"/>
      <c r="P591" s="1835"/>
      <c r="Q591" s="1769"/>
      <c r="R591" s="1776"/>
      <c r="S591" s="1766"/>
      <c r="T591" s="1817"/>
    </row>
    <row r="592" spans="1:21" ht="18" customHeight="1">
      <c r="A592" s="999"/>
      <c r="B592" s="999" t="s">
        <v>205</v>
      </c>
      <c r="C592" s="793">
        <v>12</v>
      </c>
      <c r="D592" s="793">
        <v>12</v>
      </c>
      <c r="E592" s="793">
        <v>2</v>
      </c>
      <c r="F592" s="793">
        <v>10</v>
      </c>
      <c r="G592" s="793" t="s">
        <v>447</v>
      </c>
      <c r="H592" s="793" t="s">
        <v>447</v>
      </c>
      <c r="I592" s="793">
        <v>54</v>
      </c>
      <c r="J592" s="794">
        <v>48</v>
      </c>
      <c r="K592" s="795">
        <v>25</v>
      </c>
      <c r="L592" s="793">
        <v>23</v>
      </c>
      <c r="M592" s="793" t="s">
        <v>447</v>
      </c>
      <c r="N592" s="793">
        <v>6</v>
      </c>
      <c r="O592" s="793">
        <v>17</v>
      </c>
      <c r="P592" s="793">
        <v>11</v>
      </c>
      <c r="Q592" s="793">
        <v>8</v>
      </c>
      <c r="R592" s="793">
        <v>3</v>
      </c>
      <c r="S592" s="793" t="s">
        <v>447</v>
      </c>
      <c r="T592" s="794">
        <v>6</v>
      </c>
    </row>
    <row r="593" spans="1:20" ht="18" customHeight="1">
      <c r="A593" s="1000"/>
      <c r="B593" s="1000" t="s">
        <v>204</v>
      </c>
      <c r="C593" s="796">
        <v>11</v>
      </c>
      <c r="D593" s="796">
        <v>11</v>
      </c>
      <c r="E593" s="796">
        <v>4</v>
      </c>
      <c r="F593" s="796">
        <v>7</v>
      </c>
      <c r="G593" s="796" t="s">
        <v>447</v>
      </c>
      <c r="H593" s="796" t="s">
        <v>447</v>
      </c>
      <c r="I593" s="796">
        <v>41</v>
      </c>
      <c r="J593" s="808">
        <v>36</v>
      </c>
      <c r="K593" s="1009">
        <v>22</v>
      </c>
      <c r="L593" s="796">
        <v>14</v>
      </c>
      <c r="M593" s="796" t="s">
        <v>447</v>
      </c>
      <c r="N593" s="796">
        <v>5</v>
      </c>
      <c r="O593" s="796">
        <v>18</v>
      </c>
      <c r="P593" s="796">
        <v>13</v>
      </c>
      <c r="Q593" s="796">
        <v>12</v>
      </c>
      <c r="R593" s="796">
        <v>1</v>
      </c>
      <c r="S593" s="796" t="s">
        <v>447</v>
      </c>
      <c r="T593" s="808">
        <v>5</v>
      </c>
    </row>
    <row r="594" spans="1:20" ht="18" customHeight="1">
      <c r="A594" s="230"/>
      <c r="B594" s="230" t="s">
        <v>203</v>
      </c>
      <c r="C594" s="793">
        <v>5</v>
      </c>
      <c r="D594" s="793">
        <v>5</v>
      </c>
      <c r="E594" s="793">
        <v>1</v>
      </c>
      <c r="F594" s="793">
        <v>4</v>
      </c>
      <c r="G594" s="793" t="s">
        <v>447</v>
      </c>
      <c r="H594" s="793" t="s">
        <v>447</v>
      </c>
      <c r="I594" s="793">
        <v>39</v>
      </c>
      <c r="J594" s="794">
        <v>37</v>
      </c>
      <c r="K594" s="795">
        <v>25</v>
      </c>
      <c r="L594" s="793">
        <v>12</v>
      </c>
      <c r="M594" s="793" t="s">
        <v>447</v>
      </c>
      <c r="N594" s="793">
        <v>2</v>
      </c>
      <c r="O594" s="793">
        <v>16</v>
      </c>
      <c r="P594" s="793">
        <v>14</v>
      </c>
      <c r="Q594" s="793">
        <v>11</v>
      </c>
      <c r="R594" s="793">
        <v>3</v>
      </c>
      <c r="S594" s="793" t="s">
        <v>447</v>
      </c>
      <c r="T594" s="794">
        <v>2</v>
      </c>
    </row>
    <row r="595" spans="1:20" ht="18" customHeight="1">
      <c r="A595" s="999"/>
      <c r="B595" s="999" t="s">
        <v>202</v>
      </c>
      <c r="C595" s="793">
        <v>1</v>
      </c>
      <c r="D595" s="793">
        <v>1</v>
      </c>
      <c r="E595" s="793" t="s">
        <v>447</v>
      </c>
      <c r="F595" s="793">
        <v>1</v>
      </c>
      <c r="G595" s="793" t="s">
        <v>447</v>
      </c>
      <c r="H595" s="793" t="s">
        <v>447</v>
      </c>
      <c r="I595" s="793">
        <v>6</v>
      </c>
      <c r="J595" s="794">
        <v>4</v>
      </c>
      <c r="K595" s="795">
        <v>1</v>
      </c>
      <c r="L595" s="793">
        <v>3</v>
      </c>
      <c r="M595" s="793" t="s">
        <v>447</v>
      </c>
      <c r="N595" s="793">
        <v>2</v>
      </c>
      <c r="O595" s="793">
        <v>2</v>
      </c>
      <c r="P595" s="793" t="s">
        <v>447</v>
      </c>
      <c r="Q595" s="793" t="s">
        <v>447</v>
      </c>
      <c r="R595" s="793" t="s">
        <v>447</v>
      </c>
      <c r="S595" s="793" t="s">
        <v>447</v>
      </c>
      <c r="T595" s="794">
        <v>2</v>
      </c>
    </row>
    <row r="596" spans="1:20" ht="18" customHeight="1">
      <c r="A596" s="999"/>
      <c r="B596" s="999" t="s">
        <v>201</v>
      </c>
      <c r="C596" s="797">
        <v>29</v>
      </c>
      <c r="D596" s="797">
        <v>28</v>
      </c>
      <c r="E596" s="797">
        <v>15</v>
      </c>
      <c r="F596" s="797">
        <v>13</v>
      </c>
      <c r="G596" s="797">
        <v>1</v>
      </c>
      <c r="H596" s="797" t="s">
        <v>447</v>
      </c>
      <c r="I596" s="797">
        <v>137</v>
      </c>
      <c r="J596" s="800">
        <v>106</v>
      </c>
      <c r="K596" s="997">
        <v>72</v>
      </c>
      <c r="L596" s="797">
        <v>34</v>
      </c>
      <c r="M596" s="797">
        <v>2</v>
      </c>
      <c r="N596" s="797">
        <v>29</v>
      </c>
      <c r="O596" s="797">
        <v>58</v>
      </c>
      <c r="P596" s="797">
        <v>28</v>
      </c>
      <c r="Q596" s="797">
        <v>25</v>
      </c>
      <c r="R596" s="797">
        <v>3</v>
      </c>
      <c r="S596" s="797">
        <v>1</v>
      </c>
      <c r="T596" s="800">
        <v>29</v>
      </c>
    </row>
    <row r="597" spans="1:20" ht="18" customHeight="1">
      <c r="A597" s="999"/>
      <c r="B597" s="999" t="s">
        <v>200</v>
      </c>
      <c r="C597" s="793">
        <v>2</v>
      </c>
      <c r="D597" s="793">
        <v>2</v>
      </c>
      <c r="E597" s="793">
        <v>1</v>
      </c>
      <c r="F597" s="793">
        <v>1</v>
      </c>
      <c r="G597" s="793" t="s">
        <v>447</v>
      </c>
      <c r="H597" s="793" t="s">
        <v>447</v>
      </c>
      <c r="I597" s="793">
        <v>6</v>
      </c>
      <c r="J597" s="794">
        <v>6</v>
      </c>
      <c r="K597" s="795">
        <v>4</v>
      </c>
      <c r="L597" s="793">
        <v>2</v>
      </c>
      <c r="M597" s="793" t="s">
        <v>447</v>
      </c>
      <c r="N597" s="793" t="s">
        <v>447</v>
      </c>
      <c r="O597" s="793">
        <v>2</v>
      </c>
      <c r="P597" s="793">
        <v>2</v>
      </c>
      <c r="Q597" s="793">
        <v>2</v>
      </c>
      <c r="R597" s="793" t="s">
        <v>447</v>
      </c>
      <c r="S597" s="793" t="s">
        <v>447</v>
      </c>
      <c r="T597" s="794" t="s">
        <v>447</v>
      </c>
    </row>
    <row r="598" spans="1:20" ht="18" customHeight="1">
      <c r="A598" s="999"/>
      <c r="B598" s="999" t="s">
        <v>199</v>
      </c>
      <c r="C598" s="793">
        <v>3</v>
      </c>
      <c r="D598" s="793">
        <v>3</v>
      </c>
      <c r="E598" s="793" t="s">
        <v>447</v>
      </c>
      <c r="F598" s="793">
        <v>3</v>
      </c>
      <c r="G598" s="793" t="s">
        <v>447</v>
      </c>
      <c r="H598" s="793" t="s">
        <v>447</v>
      </c>
      <c r="I598" s="793">
        <v>18</v>
      </c>
      <c r="J598" s="794">
        <v>15</v>
      </c>
      <c r="K598" s="795">
        <v>7</v>
      </c>
      <c r="L598" s="793">
        <v>8</v>
      </c>
      <c r="M598" s="793" t="s">
        <v>447</v>
      </c>
      <c r="N598" s="793">
        <v>3</v>
      </c>
      <c r="O598" s="793">
        <v>6</v>
      </c>
      <c r="P598" s="793">
        <v>3</v>
      </c>
      <c r="Q598" s="793">
        <v>3</v>
      </c>
      <c r="R598" s="793" t="s">
        <v>447</v>
      </c>
      <c r="S598" s="793" t="s">
        <v>447</v>
      </c>
      <c r="T598" s="794">
        <v>3</v>
      </c>
    </row>
    <row r="599" spans="1:20" ht="18" customHeight="1">
      <c r="A599" s="999"/>
      <c r="B599" s="999" t="s">
        <v>198</v>
      </c>
      <c r="C599" s="793">
        <v>12</v>
      </c>
      <c r="D599" s="793">
        <v>12</v>
      </c>
      <c r="E599" s="793">
        <v>3</v>
      </c>
      <c r="F599" s="793">
        <v>9</v>
      </c>
      <c r="G599" s="793" t="s">
        <v>447</v>
      </c>
      <c r="H599" s="793" t="s">
        <v>447</v>
      </c>
      <c r="I599" s="793">
        <v>56</v>
      </c>
      <c r="J599" s="794">
        <v>45</v>
      </c>
      <c r="K599" s="795">
        <v>25</v>
      </c>
      <c r="L599" s="793">
        <v>20</v>
      </c>
      <c r="M599" s="793" t="s">
        <v>447</v>
      </c>
      <c r="N599" s="793">
        <v>11</v>
      </c>
      <c r="O599" s="793">
        <v>27</v>
      </c>
      <c r="P599" s="793">
        <v>16</v>
      </c>
      <c r="Q599" s="793">
        <v>15</v>
      </c>
      <c r="R599" s="793">
        <v>1</v>
      </c>
      <c r="S599" s="793" t="s">
        <v>447</v>
      </c>
      <c r="T599" s="794">
        <v>11</v>
      </c>
    </row>
    <row r="600" spans="1:20" ht="18" customHeight="1">
      <c r="A600" s="999"/>
      <c r="B600" s="999" t="s">
        <v>195</v>
      </c>
      <c r="C600" s="793">
        <v>8</v>
      </c>
      <c r="D600" s="793">
        <v>8</v>
      </c>
      <c r="E600" s="793">
        <v>1</v>
      </c>
      <c r="F600" s="793">
        <v>7</v>
      </c>
      <c r="G600" s="793" t="s">
        <v>447</v>
      </c>
      <c r="H600" s="793" t="s">
        <v>447</v>
      </c>
      <c r="I600" s="793">
        <v>49</v>
      </c>
      <c r="J600" s="794">
        <v>36</v>
      </c>
      <c r="K600" s="795">
        <v>20</v>
      </c>
      <c r="L600" s="793">
        <v>16</v>
      </c>
      <c r="M600" s="793" t="s">
        <v>447</v>
      </c>
      <c r="N600" s="793">
        <v>13</v>
      </c>
      <c r="O600" s="793">
        <v>27</v>
      </c>
      <c r="P600" s="793">
        <v>14</v>
      </c>
      <c r="Q600" s="793">
        <v>11</v>
      </c>
      <c r="R600" s="793">
        <v>3</v>
      </c>
      <c r="S600" s="793" t="s">
        <v>447</v>
      </c>
      <c r="T600" s="794">
        <v>13</v>
      </c>
    </row>
    <row r="601" spans="1:20" ht="18" customHeight="1">
      <c r="A601" s="999"/>
      <c r="B601" s="999" t="s">
        <v>194</v>
      </c>
      <c r="C601" s="793">
        <v>8</v>
      </c>
      <c r="D601" s="793">
        <v>8</v>
      </c>
      <c r="E601" s="793" t="s">
        <v>447</v>
      </c>
      <c r="F601" s="793">
        <v>8</v>
      </c>
      <c r="G601" s="793" t="s">
        <v>447</v>
      </c>
      <c r="H601" s="793" t="s">
        <v>447</v>
      </c>
      <c r="I601" s="793">
        <v>31</v>
      </c>
      <c r="J601" s="794">
        <v>27</v>
      </c>
      <c r="K601" s="795">
        <v>13</v>
      </c>
      <c r="L601" s="793">
        <v>14</v>
      </c>
      <c r="M601" s="793" t="s">
        <v>447</v>
      </c>
      <c r="N601" s="793">
        <v>4</v>
      </c>
      <c r="O601" s="793">
        <v>8</v>
      </c>
      <c r="P601" s="793">
        <v>4</v>
      </c>
      <c r="Q601" s="793">
        <v>4</v>
      </c>
      <c r="R601" s="793" t="s">
        <v>447</v>
      </c>
      <c r="S601" s="793" t="s">
        <v>447</v>
      </c>
      <c r="T601" s="794">
        <v>4</v>
      </c>
    </row>
    <row r="602" spans="1:20" ht="18" customHeight="1">
      <c r="A602" s="999"/>
      <c r="B602" s="999" t="s">
        <v>193</v>
      </c>
      <c r="C602" s="793">
        <v>7</v>
      </c>
      <c r="D602" s="793">
        <v>7</v>
      </c>
      <c r="E602" s="793">
        <v>3</v>
      </c>
      <c r="F602" s="793">
        <v>4</v>
      </c>
      <c r="G602" s="793" t="s">
        <v>447</v>
      </c>
      <c r="H602" s="793" t="s">
        <v>447</v>
      </c>
      <c r="I602" s="793">
        <v>30</v>
      </c>
      <c r="J602" s="794">
        <v>22</v>
      </c>
      <c r="K602" s="795">
        <v>14</v>
      </c>
      <c r="L602" s="793">
        <v>8</v>
      </c>
      <c r="M602" s="793" t="s">
        <v>447</v>
      </c>
      <c r="N602" s="793">
        <v>8</v>
      </c>
      <c r="O602" s="793">
        <v>17</v>
      </c>
      <c r="P602" s="793">
        <v>9</v>
      </c>
      <c r="Q602" s="793">
        <v>6</v>
      </c>
      <c r="R602" s="793">
        <v>3</v>
      </c>
      <c r="S602" s="793" t="s">
        <v>447</v>
      </c>
      <c r="T602" s="794">
        <v>8</v>
      </c>
    </row>
    <row r="603" spans="1:20" ht="18" customHeight="1">
      <c r="A603" s="999"/>
      <c r="B603" s="999" t="s">
        <v>192</v>
      </c>
      <c r="C603" s="793">
        <v>8</v>
      </c>
      <c r="D603" s="793">
        <v>7</v>
      </c>
      <c r="E603" s="793">
        <v>3</v>
      </c>
      <c r="F603" s="793">
        <v>4</v>
      </c>
      <c r="G603" s="793">
        <v>1</v>
      </c>
      <c r="H603" s="793" t="s">
        <v>447</v>
      </c>
      <c r="I603" s="793">
        <v>21</v>
      </c>
      <c r="J603" s="794">
        <v>16</v>
      </c>
      <c r="K603" s="795">
        <v>8</v>
      </c>
      <c r="L603" s="793">
        <v>8</v>
      </c>
      <c r="M603" s="793" t="s">
        <v>447</v>
      </c>
      <c r="N603" s="793">
        <v>5</v>
      </c>
      <c r="O603" s="793">
        <v>10</v>
      </c>
      <c r="P603" s="793">
        <v>5</v>
      </c>
      <c r="Q603" s="793">
        <v>5</v>
      </c>
      <c r="R603" s="793" t="s">
        <v>447</v>
      </c>
      <c r="S603" s="793" t="s">
        <v>447</v>
      </c>
      <c r="T603" s="794">
        <v>5</v>
      </c>
    </row>
    <row r="604" spans="1:20" ht="18" customHeight="1">
      <c r="A604" s="999"/>
      <c r="B604" s="999" t="s">
        <v>191</v>
      </c>
      <c r="C604" s="793">
        <v>4</v>
      </c>
      <c r="D604" s="793">
        <v>3</v>
      </c>
      <c r="E604" s="793" t="s">
        <v>447</v>
      </c>
      <c r="F604" s="793">
        <v>3</v>
      </c>
      <c r="G604" s="793">
        <v>1</v>
      </c>
      <c r="H604" s="793" t="s">
        <v>447</v>
      </c>
      <c r="I604" s="793">
        <v>41</v>
      </c>
      <c r="J604" s="794">
        <v>29</v>
      </c>
      <c r="K604" s="795">
        <v>15</v>
      </c>
      <c r="L604" s="793">
        <v>14</v>
      </c>
      <c r="M604" s="793">
        <v>2</v>
      </c>
      <c r="N604" s="793">
        <v>10</v>
      </c>
      <c r="O604" s="793">
        <v>19</v>
      </c>
      <c r="P604" s="793">
        <v>8</v>
      </c>
      <c r="Q604" s="793">
        <v>7</v>
      </c>
      <c r="R604" s="793">
        <v>1</v>
      </c>
      <c r="S604" s="793">
        <v>1</v>
      </c>
      <c r="T604" s="794">
        <v>10</v>
      </c>
    </row>
    <row r="605" spans="1:20" ht="18" customHeight="1">
      <c r="A605" s="999"/>
      <c r="B605" s="999" t="s">
        <v>190</v>
      </c>
      <c r="C605" s="793">
        <v>7</v>
      </c>
      <c r="D605" s="793">
        <v>7</v>
      </c>
      <c r="E605" s="793">
        <v>4</v>
      </c>
      <c r="F605" s="793">
        <v>3</v>
      </c>
      <c r="G605" s="793" t="s">
        <v>447</v>
      </c>
      <c r="H605" s="793" t="s">
        <v>447</v>
      </c>
      <c r="I605" s="793">
        <v>37</v>
      </c>
      <c r="J605" s="794">
        <v>29</v>
      </c>
      <c r="K605" s="795">
        <v>21</v>
      </c>
      <c r="L605" s="793">
        <v>8</v>
      </c>
      <c r="M605" s="793" t="s">
        <v>447</v>
      </c>
      <c r="N605" s="793">
        <v>8</v>
      </c>
      <c r="O605" s="793">
        <v>22</v>
      </c>
      <c r="P605" s="793">
        <v>14</v>
      </c>
      <c r="Q605" s="793">
        <v>13</v>
      </c>
      <c r="R605" s="793">
        <v>1</v>
      </c>
      <c r="S605" s="793" t="s">
        <v>447</v>
      </c>
      <c r="T605" s="794">
        <v>8</v>
      </c>
    </row>
    <row r="606" spans="1:20" ht="18" customHeight="1">
      <c r="A606" s="999"/>
      <c r="B606" s="999" t="s">
        <v>189</v>
      </c>
      <c r="C606" s="793">
        <v>2</v>
      </c>
      <c r="D606" s="793">
        <v>2</v>
      </c>
      <c r="E606" s="793" t="s">
        <v>447</v>
      </c>
      <c r="F606" s="793">
        <v>2</v>
      </c>
      <c r="G606" s="793" t="s">
        <v>447</v>
      </c>
      <c r="H606" s="793" t="s">
        <v>447</v>
      </c>
      <c r="I606" s="793">
        <v>28</v>
      </c>
      <c r="J606" s="794">
        <v>24</v>
      </c>
      <c r="K606" s="795">
        <v>14</v>
      </c>
      <c r="L606" s="793">
        <v>10</v>
      </c>
      <c r="M606" s="793" t="s">
        <v>447</v>
      </c>
      <c r="N606" s="793">
        <v>4</v>
      </c>
      <c r="O606" s="793">
        <v>9</v>
      </c>
      <c r="P606" s="793">
        <v>5</v>
      </c>
      <c r="Q606" s="793">
        <v>5</v>
      </c>
      <c r="R606" s="793" t="s">
        <v>447</v>
      </c>
      <c r="S606" s="793" t="s">
        <v>447</v>
      </c>
      <c r="T606" s="794">
        <v>4</v>
      </c>
    </row>
    <row r="607" spans="1:20" ht="18" customHeight="1">
      <c r="A607" s="999"/>
      <c r="B607" s="999" t="s">
        <v>685</v>
      </c>
      <c r="C607" s="797">
        <v>13</v>
      </c>
      <c r="D607" s="797">
        <v>13</v>
      </c>
      <c r="E607" s="797">
        <v>3</v>
      </c>
      <c r="F607" s="797">
        <v>10</v>
      </c>
      <c r="G607" s="797" t="s">
        <v>447</v>
      </c>
      <c r="H607" s="797" t="s">
        <v>447</v>
      </c>
      <c r="I607" s="797">
        <v>57</v>
      </c>
      <c r="J607" s="800">
        <v>45</v>
      </c>
      <c r="K607" s="997">
        <v>18</v>
      </c>
      <c r="L607" s="797">
        <v>27</v>
      </c>
      <c r="M607" s="797" t="s">
        <v>447</v>
      </c>
      <c r="N607" s="797">
        <v>12</v>
      </c>
      <c r="O607" s="797">
        <v>22</v>
      </c>
      <c r="P607" s="797">
        <v>10</v>
      </c>
      <c r="Q607" s="797">
        <v>7</v>
      </c>
      <c r="R607" s="797">
        <v>3</v>
      </c>
      <c r="S607" s="797" t="s">
        <v>447</v>
      </c>
      <c r="T607" s="800">
        <v>12</v>
      </c>
    </row>
    <row r="608" spans="1:20" ht="18" customHeight="1">
      <c r="A608" s="230"/>
      <c r="B608" s="230" t="s">
        <v>188</v>
      </c>
      <c r="C608" s="793">
        <v>1</v>
      </c>
      <c r="D608" s="793">
        <v>1</v>
      </c>
      <c r="E608" s="793" t="s">
        <v>447</v>
      </c>
      <c r="F608" s="793">
        <v>1</v>
      </c>
      <c r="G608" s="793" t="s">
        <v>447</v>
      </c>
      <c r="H608" s="793" t="s">
        <v>447</v>
      </c>
      <c r="I608" s="793">
        <v>13</v>
      </c>
      <c r="J608" s="794">
        <v>8</v>
      </c>
      <c r="K608" s="795">
        <v>4</v>
      </c>
      <c r="L608" s="793">
        <v>4</v>
      </c>
      <c r="M608" s="793" t="s">
        <v>447</v>
      </c>
      <c r="N608" s="793">
        <v>5</v>
      </c>
      <c r="O608" s="793">
        <v>6</v>
      </c>
      <c r="P608" s="793">
        <v>1</v>
      </c>
      <c r="Q608" s="793">
        <v>1</v>
      </c>
      <c r="R608" s="793" t="s">
        <v>447</v>
      </c>
      <c r="S608" s="793" t="s">
        <v>447</v>
      </c>
      <c r="T608" s="794">
        <v>5</v>
      </c>
    </row>
    <row r="609" spans="1:20" ht="18" customHeight="1">
      <c r="A609" s="999"/>
      <c r="B609" s="999" t="s">
        <v>187</v>
      </c>
      <c r="C609" s="793">
        <v>9</v>
      </c>
      <c r="D609" s="793">
        <v>9</v>
      </c>
      <c r="E609" s="793">
        <v>4</v>
      </c>
      <c r="F609" s="793">
        <v>5</v>
      </c>
      <c r="G609" s="793" t="s">
        <v>447</v>
      </c>
      <c r="H609" s="793" t="s">
        <v>447</v>
      </c>
      <c r="I609" s="793">
        <v>27</v>
      </c>
      <c r="J609" s="794">
        <v>16</v>
      </c>
      <c r="K609" s="795">
        <v>9</v>
      </c>
      <c r="L609" s="793">
        <v>7</v>
      </c>
      <c r="M609" s="793" t="s">
        <v>447</v>
      </c>
      <c r="N609" s="793">
        <v>11</v>
      </c>
      <c r="O609" s="793">
        <v>19</v>
      </c>
      <c r="P609" s="793">
        <v>8</v>
      </c>
      <c r="Q609" s="793">
        <v>8</v>
      </c>
      <c r="R609" s="793" t="s">
        <v>447</v>
      </c>
      <c r="S609" s="793" t="s">
        <v>447</v>
      </c>
      <c r="T609" s="794">
        <v>11</v>
      </c>
    </row>
    <row r="610" spans="1:20" ht="18" customHeight="1">
      <c r="A610" s="999"/>
      <c r="B610" s="999" t="s">
        <v>186</v>
      </c>
      <c r="C610" s="793">
        <v>2</v>
      </c>
      <c r="D610" s="793">
        <v>2</v>
      </c>
      <c r="E610" s="793" t="s">
        <v>447</v>
      </c>
      <c r="F610" s="793">
        <v>2</v>
      </c>
      <c r="G610" s="793" t="s">
        <v>447</v>
      </c>
      <c r="H610" s="793" t="s">
        <v>447</v>
      </c>
      <c r="I610" s="793">
        <v>5</v>
      </c>
      <c r="J610" s="794">
        <v>4</v>
      </c>
      <c r="K610" s="795">
        <v>2</v>
      </c>
      <c r="L610" s="793">
        <v>2</v>
      </c>
      <c r="M610" s="793" t="s">
        <v>447</v>
      </c>
      <c r="N610" s="793">
        <v>1</v>
      </c>
      <c r="O610" s="793">
        <v>2</v>
      </c>
      <c r="P610" s="793">
        <v>1</v>
      </c>
      <c r="Q610" s="793">
        <v>1</v>
      </c>
      <c r="R610" s="793" t="s">
        <v>447</v>
      </c>
      <c r="S610" s="793" t="s">
        <v>447</v>
      </c>
      <c r="T610" s="794">
        <v>1</v>
      </c>
    </row>
    <row r="611" spans="1:20" ht="18" customHeight="1">
      <c r="A611" s="999"/>
      <c r="B611" s="999" t="s">
        <v>185</v>
      </c>
      <c r="C611" s="793">
        <v>3</v>
      </c>
      <c r="D611" s="793">
        <v>3</v>
      </c>
      <c r="E611" s="793">
        <v>1</v>
      </c>
      <c r="F611" s="793">
        <v>2</v>
      </c>
      <c r="G611" s="793" t="s">
        <v>447</v>
      </c>
      <c r="H611" s="793" t="s">
        <v>447</v>
      </c>
      <c r="I611" s="793">
        <v>20</v>
      </c>
      <c r="J611" s="794">
        <v>15</v>
      </c>
      <c r="K611" s="795">
        <v>13</v>
      </c>
      <c r="L611" s="793">
        <v>2</v>
      </c>
      <c r="M611" s="793" t="s">
        <v>447</v>
      </c>
      <c r="N611" s="793">
        <v>5</v>
      </c>
      <c r="O611" s="793">
        <v>14</v>
      </c>
      <c r="P611" s="793">
        <v>9</v>
      </c>
      <c r="Q611" s="793">
        <v>9</v>
      </c>
      <c r="R611" s="793" t="s">
        <v>447</v>
      </c>
      <c r="S611" s="793" t="s">
        <v>447</v>
      </c>
      <c r="T611" s="794">
        <v>5</v>
      </c>
    </row>
    <row r="612" spans="1:20" ht="18" customHeight="1">
      <c r="A612" s="230"/>
      <c r="B612" s="230" t="s">
        <v>184</v>
      </c>
      <c r="C612" s="799">
        <v>29</v>
      </c>
      <c r="D612" s="797">
        <v>29</v>
      </c>
      <c r="E612" s="797">
        <v>15</v>
      </c>
      <c r="F612" s="797">
        <v>14</v>
      </c>
      <c r="G612" s="797" t="s">
        <v>447</v>
      </c>
      <c r="H612" s="797" t="s">
        <v>447</v>
      </c>
      <c r="I612" s="797">
        <v>103</v>
      </c>
      <c r="J612" s="800">
        <v>62</v>
      </c>
      <c r="K612" s="997">
        <v>41</v>
      </c>
      <c r="L612" s="797">
        <v>21</v>
      </c>
      <c r="M612" s="797">
        <v>1</v>
      </c>
      <c r="N612" s="797">
        <v>40</v>
      </c>
      <c r="O612" s="797">
        <v>67</v>
      </c>
      <c r="P612" s="797">
        <v>27</v>
      </c>
      <c r="Q612" s="797">
        <v>24</v>
      </c>
      <c r="R612" s="797">
        <v>3</v>
      </c>
      <c r="S612" s="797" t="s">
        <v>447</v>
      </c>
      <c r="T612" s="800">
        <v>40</v>
      </c>
    </row>
    <row r="613" spans="1:20" ht="18" customHeight="1">
      <c r="A613" s="999"/>
      <c r="B613" s="999" t="s">
        <v>183</v>
      </c>
      <c r="C613" s="793">
        <v>6</v>
      </c>
      <c r="D613" s="793">
        <v>6</v>
      </c>
      <c r="E613" s="793">
        <v>2</v>
      </c>
      <c r="F613" s="793">
        <v>4</v>
      </c>
      <c r="G613" s="793" t="s">
        <v>447</v>
      </c>
      <c r="H613" s="793" t="s">
        <v>447</v>
      </c>
      <c r="I613" s="793">
        <v>39</v>
      </c>
      <c r="J613" s="794">
        <v>23</v>
      </c>
      <c r="K613" s="795">
        <v>11</v>
      </c>
      <c r="L613" s="793">
        <v>12</v>
      </c>
      <c r="M613" s="793" t="s">
        <v>447</v>
      </c>
      <c r="N613" s="793">
        <v>16</v>
      </c>
      <c r="O613" s="793">
        <v>25</v>
      </c>
      <c r="P613" s="793">
        <v>9</v>
      </c>
      <c r="Q613" s="793">
        <v>8</v>
      </c>
      <c r="R613" s="793">
        <v>1</v>
      </c>
      <c r="S613" s="793" t="s">
        <v>447</v>
      </c>
      <c r="T613" s="794">
        <v>16</v>
      </c>
    </row>
    <row r="614" spans="1:20" ht="18" customHeight="1">
      <c r="A614" s="999"/>
      <c r="B614" s="999" t="s">
        <v>182</v>
      </c>
      <c r="C614" s="793">
        <v>6</v>
      </c>
      <c r="D614" s="793">
        <v>6</v>
      </c>
      <c r="E614" s="793">
        <v>4</v>
      </c>
      <c r="F614" s="793">
        <v>2</v>
      </c>
      <c r="G614" s="793" t="s">
        <v>447</v>
      </c>
      <c r="H614" s="793" t="s">
        <v>447</v>
      </c>
      <c r="I614" s="793">
        <v>22</v>
      </c>
      <c r="J614" s="794">
        <v>17</v>
      </c>
      <c r="K614" s="795">
        <v>13</v>
      </c>
      <c r="L614" s="793">
        <v>4</v>
      </c>
      <c r="M614" s="793" t="s">
        <v>447</v>
      </c>
      <c r="N614" s="793">
        <v>5</v>
      </c>
      <c r="O614" s="793">
        <v>13</v>
      </c>
      <c r="P614" s="793">
        <v>8</v>
      </c>
      <c r="Q614" s="793">
        <v>8</v>
      </c>
      <c r="R614" s="793" t="s">
        <v>447</v>
      </c>
      <c r="S614" s="793" t="s">
        <v>447</v>
      </c>
      <c r="T614" s="794">
        <v>5</v>
      </c>
    </row>
    <row r="615" spans="1:20" ht="18" customHeight="1">
      <c r="A615" s="999"/>
      <c r="B615" s="999" t="s">
        <v>1936</v>
      </c>
      <c r="C615" s="793" t="s">
        <v>447</v>
      </c>
      <c r="D615" s="793" t="s">
        <v>447</v>
      </c>
      <c r="E615" s="793" t="s">
        <v>447</v>
      </c>
      <c r="F615" s="793" t="s">
        <v>447</v>
      </c>
      <c r="G615" s="793" t="s">
        <v>447</v>
      </c>
      <c r="H615" s="793" t="s">
        <v>447</v>
      </c>
      <c r="I615" s="793" t="s">
        <v>447</v>
      </c>
      <c r="J615" s="794" t="s">
        <v>447</v>
      </c>
      <c r="K615" s="795" t="s">
        <v>447</v>
      </c>
      <c r="L615" s="793" t="s">
        <v>447</v>
      </c>
      <c r="M615" s="793" t="s">
        <v>447</v>
      </c>
      <c r="N615" s="793" t="s">
        <v>447</v>
      </c>
      <c r="O615" s="793" t="s">
        <v>447</v>
      </c>
      <c r="P615" s="793" t="s">
        <v>447</v>
      </c>
      <c r="Q615" s="793" t="s">
        <v>447</v>
      </c>
      <c r="R615" s="793" t="s">
        <v>447</v>
      </c>
      <c r="S615" s="793" t="s">
        <v>447</v>
      </c>
      <c r="T615" s="794" t="s">
        <v>447</v>
      </c>
    </row>
    <row r="616" spans="1:20" ht="18" customHeight="1">
      <c r="A616" s="999"/>
      <c r="B616" s="999" t="s">
        <v>1279</v>
      </c>
      <c r="C616" s="793">
        <v>41</v>
      </c>
      <c r="D616" s="793">
        <v>39</v>
      </c>
      <c r="E616" s="793">
        <v>30</v>
      </c>
      <c r="F616" s="793">
        <v>9</v>
      </c>
      <c r="G616" s="793">
        <v>2</v>
      </c>
      <c r="H616" s="793" t="s">
        <v>447</v>
      </c>
      <c r="I616" s="793">
        <v>121</v>
      </c>
      <c r="J616" s="794">
        <v>95</v>
      </c>
      <c r="K616" s="795">
        <v>64</v>
      </c>
      <c r="L616" s="793">
        <v>31</v>
      </c>
      <c r="M616" s="793" t="s">
        <v>447</v>
      </c>
      <c r="N616" s="793">
        <v>26</v>
      </c>
      <c r="O616" s="793">
        <v>56</v>
      </c>
      <c r="P616" s="793">
        <v>30</v>
      </c>
      <c r="Q616" s="793">
        <v>27</v>
      </c>
      <c r="R616" s="793">
        <v>3</v>
      </c>
      <c r="S616" s="793" t="s">
        <v>447</v>
      </c>
      <c r="T616" s="794">
        <v>26</v>
      </c>
    </row>
    <row r="617" spans="1:20" ht="18" customHeight="1">
      <c r="A617" s="999"/>
      <c r="B617" s="999" t="s">
        <v>1280</v>
      </c>
      <c r="C617" s="793">
        <v>30</v>
      </c>
      <c r="D617" s="793">
        <v>29</v>
      </c>
      <c r="E617" s="793">
        <v>12</v>
      </c>
      <c r="F617" s="793">
        <v>17</v>
      </c>
      <c r="G617" s="793">
        <v>1</v>
      </c>
      <c r="H617" s="793" t="s">
        <v>447</v>
      </c>
      <c r="I617" s="793">
        <v>103</v>
      </c>
      <c r="J617" s="794">
        <v>83</v>
      </c>
      <c r="K617" s="795">
        <v>51</v>
      </c>
      <c r="L617" s="793">
        <v>32</v>
      </c>
      <c r="M617" s="793">
        <v>2</v>
      </c>
      <c r="N617" s="793">
        <v>18</v>
      </c>
      <c r="O617" s="793">
        <v>41</v>
      </c>
      <c r="P617" s="793">
        <v>23</v>
      </c>
      <c r="Q617" s="793">
        <v>21</v>
      </c>
      <c r="R617" s="793">
        <v>2</v>
      </c>
      <c r="S617" s="793" t="s">
        <v>447</v>
      </c>
      <c r="T617" s="794">
        <v>18</v>
      </c>
    </row>
    <row r="618" spans="1:20" ht="18" customHeight="1">
      <c r="A618" s="230"/>
      <c r="B618" s="230" t="s">
        <v>1281</v>
      </c>
      <c r="C618" s="793">
        <v>10</v>
      </c>
      <c r="D618" s="793">
        <v>10</v>
      </c>
      <c r="E618" s="793">
        <v>2</v>
      </c>
      <c r="F618" s="793">
        <v>8</v>
      </c>
      <c r="G618" s="793" t="s">
        <v>447</v>
      </c>
      <c r="H618" s="793" t="s">
        <v>447</v>
      </c>
      <c r="I618" s="793">
        <v>64</v>
      </c>
      <c r="J618" s="794">
        <v>55</v>
      </c>
      <c r="K618" s="795">
        <v>34</v>
      </c>
      <c r="L618" s="793">
        <v>21</v>
      </c>
      <c r="M618" s="793" t="s">
        <v>447</v>
      </c>
      <c r="N618" s="793">
        <v>9</v>
      </c>
      <c r="O618" s="793">
        <v>26</v>
      </c>
      <c r="P618" s="793">
        <v>17</v>
      </c>
      <c r="Q618" s="793">
        <v>16</v>
      </c>
      <c r="R618" s="793">
        <v>1</v>
      </c>
      <c r="S618" s="793" t="s">
        <v>447</v>
      </c>
      <c r="T618" s="794">
        <v>9</v>
      </c>
    </row>
    <row r="619" spans="1:20" ht="18" customHeight="1">
      <c r="A619" s="999"/>
      <c r="B619" s="999" t="s">
        <v>178</v>
      </c>
      <c r="C619" s="793">
        <v>164</v>
      </c>
      <c r="D619" s="793">
        <v>164</v>
      </c>
      <c r="E619" s="793">
        <v>74</v>
      </c>
      <c r="F619" s="793">
        <v>90</v>
      </c>
      <c r="G619" s="793" t="s">
        <v>447</v>
      </c>
      <c r="H619" s="793" t="s">
        <v>447</v>
      </c>
      <c r="I619" s="793">
        <v>718</v>
      </c>
      <c r="J619" s="794">
        <v>592</v>
      </c>
      <c r="K619" s="795">
        <v>376</v>
      </c>
      <c r="L619" s="793">
        <v>216</v>
      </c>
      <c r="M619" s="793">
        <v>2</v>
      </c>
      <c r="N619" s="793">
        <v>124</v>
      </c>
      <c r="O619" s="793">
        <v>267</v>
      </c>
      <c r="P619" s="793">
        <v>142</v>
      </c>
      <c r="Q619" s="793">
        <v>134</v>
      </c>
      <c r="R619" s="793">
        <v>8</v>
      </c>
      <c r="S619" s="793">
        <v>1</v>
      </c>
      <c r="T619" s="794">
        <v>124</v>
      </c>
    </row>
    <row r="620" spans="1:20" ht="18" customHeight="1">
      <c r="A620" s="999"/>
      <c r="B620" s="999" t="s">
        <v>177</v>
      </c>
      <c r="C620" s="796">
        <v>212</v>
      </c>
      <c r="D620" s="796">
        <v>212</v>
      </c>
      <c r="E620" s="796">
        <v>156</v>
      </c>
      <c r="F620" s="796">
        <v>56</v>
      </c>
      <c r="G620" s="796" t="s">
        <v>447</v>
      </c>
      <c r="H620" s="796" t="s">
        <v>447</v>
      </c>
      <c r="I620" s="796">
        <v>495</v>
      </c>
      <c r="J620" s="808">
        <v>392</v>
      </c>
      <c r="K620" s="1009">
        <v>269</v>
      </c>
      <c r="L620" s="796">
        <v>123</v>
      </c>
      <c r="M620" s="796">
        <v>1</v>
      </c>
      <c r="N620" s="796">
        <v>102</v>
      </c>
      <c r="O620" s="796">
        <v>220</v>
      </c>
      <c r="P620" s="796">
        <v>118</v>
      </c>
      <c r="Q620" s="796">
        <v>114</v>
      </c>
      <c r="R620" s="796">
        <v>4</v>
      </c>
      <c r="S620" s="796" t="s">
        <v>447</v>
      </c>
      <c r="T620" s="808">
        <v>102</v>
      </c>
    </row>
    <row r="621" spans="1:20" ht="18" customHeight="1">
      <c r="A621" s="999"/>
      <c r="B621" s="999" t="s">
        <v>176</v>
      </c>
      <c r="C621" s="793">
        <v>127</v>
      </c>
      <c r="D621" s="793">
        <v>127</v>
      </c>
      <c r="E621" s="793">
        <v>94</v>
      </c>
      <c r="F621" s="793">
        <v>33</v>
      </c>
      <c r="G621" s="793" t="s">
        <v>447</v>
      </c>
      <c r="H621" s="793" t="s">
        <v>447</v>
      </c>
      <c r="I621" s="793">
        <v>359</v>
      </c>
      <c r="J621" s="794">
        <v>291</v>
      </c>
      <c r="K621" s="795">
        <v>217</v>
      </c>
      <c r="L621" s="793">
        <v>74</v>
      </c>
      <c r="M621" s="793" t="s">
        <v>447</v>
      </c>
      <c r="N621" s="793">
        <v>68</v>
      </c>
      <c r="O621" s="793">
        <v>166</v>
      </c>
      <c r="P621" s="793">
        <v>98</v>
      </c>
      <c r="Q621" s="793">
        <v>92</v>
      </c>
      <c r="R621" s="793">
        <v>6</v>
      </c>
      <c r="S621" s="793" t="s">
        <v>447</v>
      </c>
      <c r="T621" s="794">
        <v>68</v>
      </c>
    </row>
    <row r="622" spans="1:20" ht="18" customHeight="1">
      <c r="A622" s="999"/>
      <c r="B622" s="999" t="s">
        <v>175</v>
      </c>
      <c r="C622" s="793">
        <v>162</v>
      </c>
      <c r="D622" s="793">
        <v>162</v>
      </c>
      <c r="E622" s="793">
        <v>124</v>
      </c>
      <c r="F622" s="793">
        <v>38</v>
      </c>
      <c r="G622" s="793" t="s">
        <v>447</v>
      </c>
      <c r="H622" s="793" t="s">
        <v>447</v>
      </c>
      <c r="I622" s="793">
        <v>283</v>
      </c>
      <c r="J622" s="794">
        <v>224</v>
      </c>
      <c r="K622" s="795">
        <v>159</v>
      </c>
      <c r="L622" s="793">
        <v>65</v>
      </c>
      <c r="M622" s="793">
        <v>1</v>
      </c>
      <c r="N622" s="793">
        <v>58</v>
      </c>
      <c r="O622" s="793">
        <v>128</v>
      </c>
      <c r="P622" s="793">
        <v>69</v>
      </c>
      <c r="Q622" s="793">
        <v>68</v>
      </c>
      <c r="R622" s="793">
        <v>1</v>
      </c>
      <c r="S622" s="793">
        <v>1</v>
      </c>
      <c r="T622" s="794">
        <v>58</v>
      </c>
    </row>
    <row r="623" spans="1:20" ht="18" customHeight="1">
      <c r="A623" s="999"/>
      <c r="B623" s="999" t="s">
        <v>174</v>
      </c>
      <c r="C623" s="793">
        <v>100</v>
      </c>
      <c r="D623" s="793">
        <v>99</v>
      </c>
      <c r="E623" s="793">
        <v>44</v>
      </c>
      <c r="F623" s="793">
        <v>55</v>
      </c>
      <c r="G623" s="793">
        <v>1</v>
      </c>
      <c r="H623" s="793" t="s">
        <v>447</v>
      </c>
      <c r="I623" s="793">
        <v>416</v>
      </c>
      <c r="J623" s="794">
        <v>346</v>
      </c>
      <c r="K623" s="795">
        <v>207</v>
      </c>
      <c r="L623" s="793">
        <v>139</v>
      </c>
      <c r="M623" s="793">
        <v>2</v>
      </c>
      <c r="N623" s="793">
        <v>68</v>
      </c>
      <c r="O623" s="793">
        <v>135</v>
      </c>
      <c r="P623" s="793">
        <v>67</v>
      </c>
      <c r="Q623" s="793">
        <v>62</v>
      </c>
      <c r="R623" s="793">
        <v>5</v>
      </c>
      <c r="S623" s="793" t="s">
        <v>447</v>
      </c>
      <c r="T623" s="794">
        <v>68</v>
      </c>
    </row>
    <row r="624" spans="1:20" ht="18" customHeight="1">
      <c r="A624" s="999"/>
      <c r="B624" s="999" t="s">
        <v>173</v>
      </c>
      <c r="C624" s="793">
        <v>79</v>
      </c>
      <c r="D624" s="793">
        <v>78</v>
      </c>
      <c r="E624" s="793">
        <v>44</v>
      </c>
      <c r="F624" s="793">
        <v>34</v>
      </c>
      <c r="G624" s="793">
        <v>1</v>
      </c>
      <c r="H624" s="793" t="s">
        <v>447</v>
      </c>
      <c r="I624" s="793">
        <v>256</v>
      </c>
      <c r="J624" s="794">
        <v>200</v>
      </c>
      <c r="K624" s="795">
        <v>132</v>
      </c>
      <c r="L624" s="793">
        <v>68</v>
      </c>
      <c r="M624" s="793">
        <v>3</v>
      </c>
      <c r="N624" s="793">
        <v>53</v>
      </c>
      <c r="O624" s="793">
        <v>114</v>
      </c>
      <c r="P624" s="793">
        <v>61</v>
      </c>
      <c r="Q624" s="793">
        <v>59</v>
      </c>
      <c r="R624" s="793">
        <v>2</v>
      </c>
      <c r="S624" s="793" t="s">
        <v>447</v>
      </c>
      <c r="T624" s="794">
        <v>53</v>
      </c>
    </row>
    <row r="625" spans="1:20" ht="18" customHeight="1">
      <c r="A625" s="999"/>
      <c r="B625" s="999" t="s">
        <v>172</v>
      </c>
      <c r="C625" s="793">
        <v>36</v>
      </c>
      <c r="D625" s="793">
        <v>36</v>
      </c>
      <c r="E625" s="793">
        <v>18</v>
      </c>
      <c r="F625" s="793">
        <v>18</v>
      </c>
      <c r="G625" s="793" t="s">
        <v>447</v>
      </c>
      <c r="H625" s="793" t="s">
        <v>447</v>
      </c>
      <c r="I625" s="793">
        <v>161</v>
      </c>
      <c r="J625" s="794">
        <v>128</v>
      </c>
      <c r="K625" s="795">
        <v>86</v>
      </c>
      <c r="L625" s="793">
        <v>42</v>
      </c>
      <c r="M625" s="793">
        <v>2</v>
      </c>
      <c r="N625" s="793">
        <v>31</v>
      </c>
      <c r="O625" s="793">
        <v>71</v>
      </c>
      <c r="P625" s="793">
        <v>40</v>
      </c>
      <c r="Q625" s="793">
        <v>34</v>
      </c>
      <c r="R625" s="793">
        <v>6</v>
      </c>
      <c r="S625" s="793" t="s">
        <v>447</v>
      </c>
      <c r="T625" s="794">
        <v>31</v>
      </c>
    </row>
    <row r="626" spans="1:20" ht="18" customHeight="1">
      <c r="A626" s="999"/>
      <c r="B626" s="999" t="s">
        <v>171</v>
      </c>
      <c r="C626" s="793">
        <v>72</v>
      </c>
      <c r="D626" s="793">
        <v>72</v>
      </c>
      <c r="E626" s="793">
        <v>50</v>
      </c>
      <c r="F626" s="793">
        <v>22</v>
      </c>
      <c r="G626" s="793" t="s">
        <v>447</v>
      </c>
      <c r="H626" s="793" t="s">
        <v>447</v>
      </c>
      <c r="I626" s="793">
        <v>212</v>
      </c>
      <c r="J626" s="794">
        <v>174</v>
      </c>
      <c r="K626" s="795">
        <v>118</v>
      </c>
      <c r="L626" s="793">
        <v>56</v>
      </c>
      <c r="M626" s="793">
        <v>1</v>
      </c>
      <c r="N626" s="793">
        <v>37</v>
      </c>
      <c r="O626" s="793">
        <v>94</v>
      </c>
      <c r="P626" s="793">
        <v>56</v>
      </c>
      <c r="Q626" s="793">
        <v>54</v>
      </c>
      <c r="R626" s="793">
        <v>2</v>
      </c>
      <c r="S626" s="793">
        <v>1</v>
      </c>
      <c r="T626" s="794">
        <v>37</v>
      </c>
    </row>
    <row r="627" spans="1:20" ht="18" customHeight="1">
      <c r="A627" s="999"/>
      <c r="B627" s="999" t="s">
        <v>170</v>
      </c>
      <c r="C627" s="793">
        <v>79</v>
      </c>
      <c r="D627" s="793">
        <v>78</v>
      </c>
      <c r="E627" s="793">
        <v>20</v>
      </c>
      <c r="F627" s="793">
        <v>58</v>
      </c>
      <c r="G627" s="793">
        <v>1</v>
      </c>
      <c r="H627" s="793" t="s">
        <v>447</v>
      </c>
      <c r="I627" s="793">
        <v>339</v>
      </c>
      <c r="J627" s="794">
        <v>286</v>
      </c>
      <c r="K627" s="795">
        <v>156</v>
      </c>
      <c r="L627" s="793">
        <v>130</v>
      </c>
      <c r="M627" s="793">
        <v>2</v>
      </c>
      <c r="N627" s="793">
        <v>51</v>
      </c>
      <c r="O627" s="793">
        <v>114</v>
      </c>
      <c r="P627" s="793">
        <v>63</v>
      </c>
      <c r="Q627" s="793">
        <v>54</v>
      </c>
      <c r="R627" s="793">
        <v>9</v>
      </c>
      <c r="S627" s="793" t="s">
        <v>447</v>
      </c>
      <c r="T627" s="794">
        <v>51</v>
      </c>
    </row>
    <row r="628" spans="1:20" ht="18" customHeight="1">
      <c r="A628" s="999"/>
      <c r="B628" s="999" t="s">
        <v>684</v>
      </c>
      <c r="C628" s="793">
        <v>377</v>
      </c>
      <c r="D628" s="793">
        <v>374</v>
      </c>
      <c r="E628" s="793">
        <v>291</v>
      </c>
      <c r="F628" s="793">
        <v>83</v>
      </c>
      <c r="G628" s="793">
        <v>3</v>
      </c>
      <c r="H628" s="793" t="s">
        <v>447</v>
      </c>
      <c r="I628" s="793">
        <v>551</v>
      </c>
      <c r="J628" s="794">
        <v>433</v>
      </c>
      <c r="K628" s="795">
        <v>269</v>
      </c>
      <c r="L628" s="793">
        <v>164</v>
      </c>
      <c r="M628" s="793">
        <v>5</v>
      </c>
      <c r="N628" s="793">
        <v>113</v>
      </c>
      <c r="O628" s="793">
        <v>226</v>
      </c>
      <c r="P628" s="793">
        <v>112</v>
      </c>
      <c r="Q628" s="793">
        <v>107</v>
      </c>
      <c r="R628" s="793">
        <v>5</v>
      </c>
      <c r="S628" s="793">
        <v>1</v>
      </c>
      <c r="T628" s="794">
        <v>113</v>
      </c>
    </row>
    <row r="629" spans="1:20" ht="18" customHeight="1">
      <c r="A629" s="999"/>
      <c r="B629" s="999" t="s">
        <v>169</v>
      </c>
      <c r="C629" s="797">
        <v>241</v>
      </c>
      <c r="D629" s="797">
        <v>240</v>
      </c>
      <c r="E629" s="797">
        <v>168</v>
      </c>
      <c r="F629" s="797">
        <v>72</v>
      </c>
      <c r="G629" s="797">
        <v>1</v>
      </c>
      <c r="H629" s="797" t="s">
        <v>447</v>
      </c>
      <c r="I629" s="797">
        <v>475</v>
      </c>
      <c r="J629" s="800">
        <v>378</v>
      </c>
      <c r="K629" s="997">
        <v>236</v>
      </c>
      <c r="L629" s="797">
        <v>142</v>
      </c>
      <c r="M629" s="797">
        <v>2</v>
      </c>
      <c r="N629" s="797">
        <v>95</v>
      </c>
      <c r="O629" s="797">
        <v>198</v>
      </c>
      <c r="P629" s="797">
        <v>103</v>
      </c>
      <c r="Q629" s="797">
        <v>98</v>
      </c>
      <c r="R629" s="797">
        <v>5</v>
      </c>
      <c r="S629" s="797" t="s">
        <v>447</v>
      </c>
      <c r="T629" s="800">
        <v>95</v>
      </c>
    </row>
    <row r="630" spans="1:20" ht="18" customHeight="1">
      <c r="A630" s="999"/>
      <c r="B630" s="999" t="s">
        <v>168</v>
      </c>
      <c r="C630" s="797">
        <v>133</v>
      </c>
      <c r="D630" s="797">
        <v>129</v>
      </c>
      <c r="E630" s="797">
        <v>87</v>
      </c>
      <c r="F630" s="797">
        <v>42</v>
      </c>
      <c r="G630" s="797">
        <v>4</v>
      </c>
      <c r="H630" s="797" t="s">
        <v>447</v>
      </c>
      <c r="I630" s="797">
        <v>301</v>
      </c>
      <c r="J630" s="800">
        <v>253</v>
      </c>
      <c r="K630" s="997">
        <v>162</v>
      </c>
      <c r="L630" s="797">
        <v>91</v>
      </c>
      <c r="M630" s="797">
        <v>3</v>
      </c>
      <c r="N630" s="797">
        <v>45</v>
      </c>
      <c r="O630" s="797">
        <v>114</v>
      </c>
      <c r="P630" s="797">
        <v>69</v>
      </c>
      <c r="Q630" s="797">
        <v>60</v>
      </c>
      <c r="R630" s="797">
        <v>9</v>
      </c>
      <c r="S630" s="797" t="s">
        <v>447</v>
      </c>
      <c r="T630" s="800">
        <v>45</v>
      </c>
    </row>
    <row r="631" spans="1:20" ht="18" customHeight="1">
      <c r="A631" s="999"/>
      <c r="B631" s="999" t="s">
        <v>681</v>
      </c>
      <c r="C631" s="793">
        <v>200</v>
      </c>
      <c r="D631" s="793">
        <v>198</v>
      </c>
      <c r="E631" s="793">
        <v>146</v>
      </c>
      <c r="F631" s="793">
        <v>52</v>
      </c>
      <c r="G631" s="793">
        <v>2</v>
      </c>
      <c r="H631" s="793" t="s">
        <v>447</v>
      </c>
      <c r="I631" s="793">
        <v>444</v>
      </c>
      <c r="J631" s="794">
        <v>355</v>
      </c>
      <c r="K631" s="795">
        <v>262</v>
      </c>
      <c r="L631" s="793">
        <v>93</v>
      </c>
      <c r="M631" s="793">
        <v>2</v>
      </c>
      <c r="N631" s="793">
        <v>87</v>
      </c>
      <c r="O631" s="793">
        <v>205</v>
      </c>
      <c r="P631" s="793">
        <v>118</v>
      </c>
      <c r="Q631" s="793">
        <v>112</v>
      </c>
      <c r="R631" s="793">
        <v>6</v>
      </c>
      <c r="S631" s="793" t="s">
        <v>447</v>
      </c>
      <c r="T631" s="794">
        <v>87</v>
      </c>
    </row>
    <row r="632" spans="1:20" ht="18" customHeight="1">
      <c r="A632" s="230"/>
      <c r="B632" s="230" t="s">
        <v>680</v>
      </c>
      <c r="C632" s="793">
        <v>193</v>
      </c>
      <c r="D632" s="793">
        <v>193</v>
      </c>
      <c r="E632" s="793">
        <v>161</v>
      </c>
      <c r="F632" s="793">
        <v>32</v>
      </c>
      <c r="G632" s="793" t="s">
        <v>447</v>
      </c>
      <c r="H632" s="793" t="s">
        <v>447</v>
      </c>
      <c r="I632" s="793">
        <v>298</v>
      </c>
      <c r="J632" s="794">
        <v>244</v>
      </c>
      <c r="K632" s="795">
        <v>156</v>
      </c>
      <c r="L632" s="793">
        <v>88</v>
      </c>
      <c r="M632" s="793">
        <v>3</v>
      </c>
      <c r="N632" s="793">
        <v>51</v>
      </c>
      <c r="O632" s="793">
        <v>114</v>
      </c>
      <c r="P632" s="793">
        <v>63</v>
      </c>
      <c r="Q632" s="793">
        <v>57</v>
      </c>
      <c r="R632" s="793">
        <v>6</v>
      </c>
      <c r="S632" s="793" t="s">
        <v>447</v>
      </c>
      <c r="T632" s="794">
        <v>51</v>
      </c>
    </row>
    <row r="633" spans="1:20" ht="18" customHeight="1">
      <c r="A633" s="999"/>
      <c r="B633" s="999" t="s">
        <v>682</v>
      </c>
      <c r="C633" s="793">
        <v>162</v>
      </c>
      <c r="D633" s="793">
        <v>162</v>
      </c>
      <c r="E633" s="793">
        <v>121</v>
      </c>
      <c r="F633" s="793">
        <v>41</v>
      </c>
      <c r="G633" s="793" t="s">
        <v>447</v>
      </c>
      <c r="H633" s="793" t="s">
        <v>447</v>
      </c>
      <c r="I633" s="793">
        <v>294</v>
      </c>
      <c r="J633" s="794">
        <v>247</v>
      </c>
      <c r="K633" s="795">
        <v>148</v>
      </c>
      <c r="L633" s="793">
        <v>99</v>
      </c>
      <c r="M633" s="793" t="s">
        <v>447</v>
      </c>
      <c r="N633" s="793">
        <v>47</v>
      </c>
      <c r="O633" s="793">
        <v>107</v>
      </c>
      <c r="P633" s="793">
        <v>60</v>
      </c>
      <c r="Q633" s="793">
        <v>55</v>
      </c>
      <c r="R633" s="793">
        <v>5</v>
      </c>
      <c r="S633" s="793" t="s">
        <v>447</v>
      </c>
      <c r="T633" s="794">
        <v>47</v>
      </c>
    </row>
    <row r="634" spans="1:20" ht="18" customHeight="1">
      <c r="A634" s="999"/>
      <c r="B634" s="999" t="s">
        <v>683</v>
      </c>
      <c r="C634" s="793">
        <v>89</v>
      </c>
      <c r="D634" s="793">
        <v>88</v>
      </c>
      <c r="E634" s="793">
        <v>48</v>
      </c>
      <c r="F634" s="793">
        <v>40</v>
      </c>
      <c r="G634" s="793">
        <v>1</v>
      </c>
      <c r="H634" s="793" t="s">
        <v>447</v>
      </c>
      <c r="I634" s="793">
        <v>219</v>
      </c>
      <c r="J634" s="794">
        <v>175</v>
      </c>
      <c r="K634" s="795">
        <v>95</v>
      </c>
      <c r="L634" s="793">
        <v>80</v>
      </c>
      <c r="M634" s="793">
        <v>1</v>
      </c>
      <c r="N634" s="793">
        <v>43</v>
      </c>
      <c r="O634" s="793">
        <v>93</v>
      </c>
      <c r="P634" s="793">
        <v>50</v>
      </c>
      <c r="Q634" s="793">
        <v>47</v>
      </c>
      <c r="R634" s="793">
        <v>3</v>
      </c>
      <c r="S634" s="793" t="s">
        <v>447</v>
      </c>
      <c r="T634" s="794">
        <v>43</v>
      </c>
    </row>
    <row r="635" spans="1:20" ht="18" customHeight="1" thickBot="1">
      <c r="A635" s="1005"/>
      <c r="B635" s="1005" t="s">
        <v>679</v>
      </c>
      <c r="C635" s="801">
        <v>9</v>
      </c>
      <c r="D635" s="801">
        <v>9</v>
      </c>
      <c r="E635" s="801">
        <v>4</v>
      </c>
      <c r="F635" s="801">
        <v>5</v>
      </c>
      <c r="G635" s="801" t="s">
        <v>447</v>
      </c>
      <c r="H635" s="801" t="s">
        <v>447</v>
      </c>
      <c r="I635" s="801">
        <v>54</v>
      </c>
      <c r="J635" s="802">
        <v>42</v>
      </c>
      <c r="K635" s="998">
        <v>29</v>
      </c>
      <c r="L635" s="801">
        <v>13</v>
      </c>
      <c r="M635" s="801" t="s">
        <v>447</v>
      </c>
      <c r="N635" s="801">
        <v>12</v>
      </c>
      <c r="O635" s="801">
        <v>28</v>
      </c>
      <c r="P635" s="801">
        <v>16</v>
      </c>
      <c r="Q635" s="801">
        <v>13</v>
      </c>
      <c r="R635" s="801">
        <v>3</v>
      </c>
      <c r="S635" s="801" t="s">
        <v>447</v>
      </c>
      <c r="T635" s="802">
        <v>12</v>
      </c>
    </row>
    <row r="636" spans="1:20">
      <c r="A636" s="230" t="s">
        <v>1974</v>
      </c>
      <c r="B636" s="230"/>
      <c r="C636" s="679"/>
      <c r="D636" s="679"/>
      <c r="E636" s="679"/>
      <c r="F636" s="679"/>
      <c r="G636" s="679"/>
      <c r="H636" s="679"/>
      <c r="I636" s="679"/>
      <c r="J636" s="679"/>
      <c r="K636" s="679"/>
      <c r="L636" s="679"/>
      <c r="M636" s="679"/>
      <c r="N636" s="679"/>
      <c r="O636" s="679"/>
      <c r="P636" s="679"/>
      <c r="Q636" s="679"/>
      <c r="R636" s="679"/>
      <c r="S636" s="679"/>
      <c r="T636" s="57"/>
    </row>
    <row r="637" spans="1:20">
      <c r="A637" s="230" t="s">
        <v>1931</v>
      </c>
      <c r="B637" s="230"/>
      <c r="C637" s="679"/>
      <c r="D637" s="679"/>
      <c r="E637" s="679"/>
      <c r="F637" s="679"/>
      <c r="G637" s="679"/>
      <c r="H637" s="679"/>
      <c r="I637" s="679"/>
      <c r="J637" s="679"/>
      <c r="K637" s="679"/>
      <c r="L637" s="679"/>
      <c r="M637" s="679"/>
      <c r="N637" s="679"/>
      <c r="O637" s="679"/>
      <c r="P637" s="679"/>
      <c r="Q637" s="679"/>
      <c r="R637" s="679"/>
      <c r="S637" s="679"/>
      <c r="T637" s="57"/>
    </row>
    <row r="638" spans="1:20">
      <c r="A638" s="230" t="s">
        <v>1932</v>
      </c>
      <c r="B638" s="230"/>
      <c r="C638" s="230"/>
      <c r="D638" s="230"/>
      <c r="E638" s="230"/>
      <c r="T638" s="2"/>
    </row>
    <row r="639" spans="1:20">
      <c r="F639" s="100"/>
      <c r="T639" s="2"/>
    </row>
  </sheetData>
  <mergeCells count="323">
    <mergeCell ref="B428:B431"/>
    <mergeCell ref="C429:C431"/>
    <mergeCell ref="K430:K431"/>
    <mergeCell ref="E430:E431"/>
    <mergeCell ref="C428:H428"/>
    <mergeCell ref="L590:L591"/>
    <mergeCell ref="C534:H534"/>
    <mergeCell ref="C535:C537"/>
    <mergeCell ref="K590:K591"/>
    <mergeCell ref="E483:E484"/>
    <mergeCell ref="L536:L537"/>
    <mergeCell ref="G482:G484"/>
    <mergeCell ref="H482:H484"/>
    <mergeCell ref="B530:E530"/>
    <mergeCell ref="B584:E584"/>
    <mergeCell ref="F483:F484"/>
    <mergeCell ref="B588:B591"/>
    <mergeCell ref="D590:D591"/>
    <mergeCell ref="E590:E591"/>
    <mergeCell ref="F590:F591"/>
    <mergeCell ref="D535:F535"/>
    <mergeCell ref="J590:J591"/>
    <mergeCell ref="G535:G537"/>
    <mergeCell ref="I482:I484"/>
    <mergeCell ref="R590:R591"/>
    <mergeCell ref="K586:T586"/>
    <mergeCell ref="C588:H588"/>
    <mergeCell ref="O588:T588"/>
    <mergeCell ref="C589:C591"/>
    <mergeCell ref="D589:F589"/>
    <mergeCell ref="G589:G591"/>
    <mergeCell ref="H589:H591"/>
    <mergeCell ref="I589:I591"/>
    <mergeCell ref="M589:M591"/>
    <mergeCell ref="N589:N591"/>
    <mergeCell ref="O589:O591"/>
    <mergeCell ref="P589:R589"/>
    <mergeCell ref="S589:S591"/>
    <mergeCell ref="P590:P591"/>
    <mergeCell ref="Q590:Q591"/>
    <mergeCell ref="T589:T591"/>
    <mergeCell ref="K320:T320"/>
    <mergeCell ref="R324:R325"/>
    <mergeCell ref="P271:P272"/>
    <mergeCell ref="S323:S325"/>
    <mergeCell ref="T376:T378"/>
    <mergeCell ref="P377:P378"/>
    <mergeCell ref="E377:E378"/>
    <mergeCell ref="D536:D537"/>
    <mergeCell ref="F536:F537"/>
    <mergeCell ref="H323:H325"/>
    <mergeCell ref="L377:L378"/>
    <mergeCell ref="P323:R323"/>
    <mergeCell ref="E536:E537"/>
    <mergeCell ref="J483:J484"/>
    <mergeCell ref="M482:M484"/>
    <mergeCell ref="H535:H537"/>
    <mergeCell ref="I535:I537"/>
    <mergeCell ref="K426:T426"/>
    <mergeCell ref="H429:H431"/>
    <mergeCell ref="G376:G378"/>
    <mergeCell ref="H376:H378"/>
    <mergeCell ref="K483:K484"/>
    <mergeCell ref="K536:K537"/>
    <mergeCell ref="J536:J537"/>
    <mergeCell ref="O428:T428"/>
    <mergeCell ref="J430:J431"/>
    <mergeCell ref="P430:P431"/>
    <mergeCell ref="R430:R431"/>
    <mergeCell ref="C481:H481"/>
    <mergeCell ref="P324:P325"/>
    <mergeCell ref="K373:T373"/>
    <mergeCell ref="M376:M378"/>
    <mergeCell ref="N376:N378"/>
    <mergeCell ref="I429:I431"/>
    <mergeCell ref="O429:O431"/>
    <mergeCell ref="P429:R429"/>
    <mergeCell ref="S429:S431"/>
    <mergeCell ref="Q430:Q431"/>
    <mergeCell ref="K479:T479"/>
    <mergeCell ref="S376:S378"/>
    <mergeCell ref="F324:F325"/>
    <mergeCell ref="I323:I325"/>
    <mergeCell ref="G323:G325"/>
    <mergeCell ref="O322:T322"/>
    <mergeCell ref="O375:T375"/>
    <mergeCell ref="T323:T325"/>
    <mergeCell ref="M429:M431"/>
    <mergeCell ref="N535:N537"/>
    <mergeCell ref="O535:O537"/>
    <mergeCell ref="M535:M537"/>
    <mergeCell ref="O534:T534"/>
    <mergeCell ref="P535:R535"/>
    <mergeCell ref="S535:S537"/>
    <mergeCell ref="K532:T532"/>
    <mergeCell ref="T535:T537"/>
    <mergeCell ref="Q536:Q537"/>
    <mergeCell ref="P536:P537"/>
    <mergeCell ref="R536:R537"/>
    <mergeCell ref="L430:L431"/>
    <mergeCell ref="N482:N484"/>
    <mergeCell ref="O482:O484"/>
    <mergeCell ref="S482:S484"/>
    <mergeCell ref="T482:T484"/>
    <mergeCell ref="P483:P484"/>
    <mergeCell ref="O481:T481"/>
    <mergeCell ref="T429:T431"/>
    <mergeCell ref="N429:N431"/>
    <mergeCell ref="R483:R484"/>
    <mergeCell ref="Q483:Q484"/>
    <mergeCell ref="P482:R482"/>
    <mergeCell ref="L483:L484"/>
    <mergeCell ref="C376:C378"/>
    <mergeCell ref="J377:J378"/>
    <mergeCell ref="Q324:Q325"/>
    <mergeCell ref="L324:L325"/>
    <mergeCell ref="K324:K325"/>
    <mergeCell ref="I376:I378"/>
    <mergeCell ref="J324:J325"/>
    <mergeCell ref="Q377:Q378"/>
    <mergeCell ref="K377:K378"/>
    <mergeCell ref="O376:O378"/>
    <mergeCell ref="P376:R376"/>
    <mergeCell ref="M323:M325"/>
    <mergeCell ref="N323:N325"/>
    <mergeCell ref="O323:O325"/>
    <mergeCell ref="C375:H375"/>
    <mergeCell ref="R377:R378"/>
    <mergeCell ref="D377:D378"/>
    <mergeCell ref="D376:F376"/>
    <mergeCell ref="F377:F378"/>
    <mergeCell ref="D324:D325"/>
    <mergeCell ref="P218:P219"/>
    <mergeCell ref="R218:R219"/>
    <mergeCell ref="Q218:Q219"/>
    <mergeCell ref="N217:N219"/>
    <mergeCell ref="O217:O219"/>
    <mergeCell ref="P217:R217"/>
    <mergeCell ref="S217:S219"/>
    <mergeCell ref="Q271:Q272"/>
    <mergeCell ref="T217:T219"/>
    <mergeCell ref="P270:R270"/>
    <mergeCell ref="O269:T269"/>
    <mergeCell ref="R271:R272"/>
    <mergeCell ref="N270:N272"/>
    <mergeCell ref="T270:T272"/>
    <mergeCell ref="S270:S272"/>
    <mergeCell ref="O270:O272"/>
    <mergeCell ref="K218:K219"/>
    <mergeCell ref="B216:B219"/>
    <mergeCell ref="C216:H216"/>
    <mergeCell ref="M217:M219"/>
    <mergeCell ref="D271:D272"/>
    <mergeCell ref="F271:F272"/>
    <mergeCell ref="E271:E272"/>
    <mergeCell ref="L218:L219"/>
    <mergeCell ref="J271:J272"/>
    <mergeCell ref="D218:D219"/>
    <mergeCell ref="C217:C219"/>
    <mergeCell ref="B265:E265"/>
    <mergeCell ref="C270:C272"/>
    <mergeCell ref="M270:M272"/>
    <mergeCell ref="L271:L272"/>
    <mergeCell ref="H270:H272"/>
    <mergeCell ref="K271:K272"/>
    <mergeCell ref="I270:I272"/>
    <mergeCell ref="O216:T216"/>
    <mergeCell ref="K267:T267"/>
    <mergeCell ref="H164:H166"/>
    <mergeCell ref="J218:J219"/>
    <mergeCell ref="E165:E166"/>
    <mergeCell ref="I164:I166"/>
    <mergeCell ref="J165:J166"/>
    <mergeCell ref="I217:I219"/>
    <mergeCell ref="G217:G219"/>
    <mergeCell ref="H217:H219"/>
    <mergeCell ref="F218:F219"/>
    <mergeCell ref="D217:F217"/>
    <mergeCell ref="A214:J214"/>
    <mergeCell ref="K214:T214"/>
    <mergeCell ref="P164:R164"/>
    <mergeCell ref="R165:R166"/>
    <mergeCell ref="S164:S166"/>
    <mergeCell ref="T164:T166"/>
    <mergeCell ref="M164:M166"/>
    <mergeCell ref="L165:L166"/>
    <mergeCell ref="P165:P166"/>
    <mergeCell ref="N164:N166"/>
    <mergeCell ref="O164:O166"/>
    <mergeCell ref="Q165:Q166"/>
    <mergeCell ref="O110:T110"/>
    <mergeCell ref="P58:R58"/>
    <mergeCell ref="S58:S60"/>
    <mergeCell ref="T58:T60"/>
    <mergeCell ref="L59:L60"/>
    <mergeCell ref="K112:K113"/>
    <mergeCell ref="Q112:Q113"/>
    <mergeCell ref="P112:P113"/>
    <mergeCell ref="R112:R113"/>
    <mergeCell ref="O111:O113"/>
    <mergeCell ref="P111:R111"/>
    <mergeCell ref="S111:S113"/>
    <mergeCell ref="T111:T113"/>
    <mergeCell ref="L112:L113"/>
    <mergeCell ref="O58:O60"/>
    <mergeCell ref="K108:T108"/>
    <mergeCell ref="P59:P60"/>
    <mergeCell ref="R59:R60"/>
    <mergeCell ref="Q59:Q60"/>
    <mergeCell ref="M111:M113"/>
    <mergeCell ref="M58:M60"/>
    <mergeCell ref="K161:T161"/>
    <mergeCell ref="O163:T163"/>
    <mergeCell ref="K165:K166"/>
    <mergeCell ref="C58:C60"/>
    <mergeCell ref="J112:J113"/>
    <mergeCell ref="N111:N113"/>
    <mergeCell ref="K58:L58"/>
    <mergeCell ref="K55:T55"/>
    <mergeCell ref="O57:T57"/>
    <mergeCell ref="N58:N60"/>
    <mergeCell ref="K59:K60"/>
    <mergeCell ref="D59:D60"/>
    <mergeCell ref="F59:F60"/>
    <mergeCell ref="G58:G60"/>
    <mergeCell ref="H58:H60"/>
    <mergeCell ref="B106:E106"/>
    <mergeCell ref="G111:G113"/>
    <mergeCell ref="B110:B113"/>
    <mergeCell ref="C110:H110"/>
    <mergeCell ref="B57:B60"/>
    <mergeCell ref="C57:H57"/>
    <mergeCell ref="I58:I60"/>
    <mergeCell ref="E112:E113"/>
    <mergeCell ref="I111:I113"/>
    <mergeCell ref="A55:J55"/>
    <mergeCell ref="K2:T2"/>
    <mergeCell ref="I5:I7"/>
    <mergeCell ref="M5:M7"/>
    <mergeCell ref="N5:N7"/>
    <mergeCell ref="J6:J7"/>
    <mergeCell ref="L6:L7"/>
    <mergeCell ref="O5:O7"/>
    <mergeCell ref="P5:R5"/>
    <mergeCell ref="S5:S7"/>
    <mergeCell ref="T5:T7"/>
    <mergeCell ref="P6:P7"/>
    <mergeCell ref="R6:R7"/>
    <mergeCell ref="Q6:Q7"/>
    <mergeCell ref="O4:T4"/>
    <mergeCell ref="K6:K7"/>
    <mergeCell ref="B159:E159"/>
    <mergeCell ref="B212:E212"/>
    <mergeCell ref="A2:J2"/>
    <mergeCell ref="A4:B7"/>
    <mergeCell ref="J59:J60"/>
    <mergeCell ref="C163:H163"/>
    <mergeCell ref="D164:F164"/>
    <mergeCell ref="G164:G166"/>
    <mergeCell ref="B53:E53"/>
    <mergeCell ref="C111:C113"/>
    <mergeCell ref="D111:F111"/>
    <mergeCell ref="C4:H4"/>
    <mergeCell ref="D5:F5"/>
    <mergeCell ref="G5:G7"/>
    <mergeCell ref="H5:H7"/>
    <mergeCell ref="D112:D113"/>
    <mergeCell ref="F112:F113"/>
    <mergeCell ref="H111:H113"/>
    <mergeCell ref="C5:C7"/>
    <mergeCell ref="E59:E60"/>
    <mergeCell ref="F6:F7"/>
    <mergeCell ref="D6:D7"/>
    <mergeCell ref="D58:F58"/>
    <mergeCell ref="E6:E7"/>
    <mergeCell ref="D165:D166"/>
    <mergeCell ref="F165:F166"/>
    <mergeCell ref="B163:B166"/>
    <mergeCell ref="B269:B272"/>
    <mergeCell ref="C269:H269"/>
    <mergeCell ref="D429:F429"/>
    <mergeCell ref="G429:G431"/>
    <mergeCell ref="E324:E325"/>
    <mergeCell ref="B534:B537"/>
    <mergeCell ref="D270:F270"/>
    <mergeCell ref="G270:G272"/>
    <mergeCell ref="C323:C325"/>
    <mergeCell ref="D323:F323"/>
    <mergeCell ref="E218:E219"/>
    <mergeCell ref="C164:C166"/>
    <mergeCell ref="B322:B325"/>
    <mergeCell ref="B375:B378"/>
    <mergeCell ref="D430:D431"/>
    <mergeCell ref="F430:F431"/>
    <mergeCell ref="B481:B484"/>
    <mergeCell ref="C482:C484"/>
    <mergeCell ref="D482:F482"/>
    <mergeCell ref="C322:H322"/>
    <mergeCell ref="D483:D484"/>
    <mergeCell ref="A375:A378"/>
    <mergeCell ref="A428:A431"/>
    <mergeCell ref="A481:A484"/>
    <mergeCell ref="A534:A537"/>
    <mergeCell ref="A588:A591"/>
    <mergeCell ref="A57:A60"/>
    <mergeCell ref="A110:A113"/>
    <mergeCell ref="A163:A166"/>
    <mergeCell ref="A216:A219"/>
    <mergeCell ref="A269:A272"/>
    <mergeCell ref="A322:A325"/>
    <mergeCell ref="A108:J108"/>
    <mergeCell ref="A161:J161"/>
    <mergeCell ref="A267:J267"/>
    <mergeCell ref="A320:J320"/>
    <mergeCell ref="A373:J373"/>
    <mergeCell ref="A426:J426"/>
    <mergeCell ref="A479:J479"/>
    <mergeCell ref="A532:J532"/>
    <mergeCell ref="A586:J586"/>
    <mergeCell ref="B318:E318"/>
    <mergeCell ref="B371:E371"/>
    <mergeCell ref="B424:E424"/>
    <mergeCell ref="B477:E477"/>
  </mergeCells>
  <phoneticPr fontId="9"/>
  <printOptions horizontalCentered="1"/>
  <pageMargins left="0.19685039370078741" right="0.19685039370078741" top="0.78740157480314965" bottom="0.78740157480314965" header="0.51181102362204722" footer="0.51181102362204722"/>
  <pageSetup paperSize="9" scale="97" pageOrder="overThenDown" orientation="portrait" r:id="rId1"/>
  <headerFooter alignWithMargins="0"/>
  <rowBreaks count="11" manualBreakCount="11">
    <brk id="53" max="16383" man="1"/>
    <brk id="106" max="16383" man="1"/>
    <brk id="159" max="16383" man="1"/>
    <brk id="212" max="16383" man="1"/>
    <brk id="265" max="16383" man="1"/>
    <brk id="318" max="16383" man="1"/>
    <brk id="371" max="16383" man="1"/>
    <brk id="424" max="16383" man="1"/>
    <brk id="477" max="16383" man="1"/>
    <brk id="530" max="16383" man="1"/>
    <brk id="574"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P12"/>
  <sheetViews>
    <sheetView showGridLines="0" zoomScale="85" zoomScaleNormal="85" workbookViewId="0"/>
  </sheetViews>
  <sheetFormatPr defaultRowHeight="13.5"/>
  <cols>
    <col min="1" max="1" width="36.375" customWidth="1"/>
    <col min="2" max="7" width="10.375" customWidth="1"/>
    <col min="8" max="15" width="11.75" customWidth="1"/>
    <col min="16" max="16" width="4.625" customWidth="1"/>
    <col min="17" max="22" width="10.75" customWidth="1"/>
  </cols>
  <sheetData>
    <row r="1" spans="1:16" ht="30" customHeight="1">
      <c r="A1" s="1"/>
      <c r="B1" s="1"/>
      <c r="C1" s="1"/>
      <c r="D1" s="1"/>
      <c r="E1" s="1"/>
      <c r="F1" s="1"/>
      <c r="G1" s="1"/>
      <c r="H1" s="1"/>
      <c r="I1" s="1"/>
      <c r="J1" s="1"/>
      <c r="K1" s="1"/>
      <c r="L1" s="1"/>
      <c r="M1" s="1"/>
    </row>
    <row r="2" spans="1:16" ht="22.5" customHeight="1">
      <c r="A2" s="1655" t="s">
        <v>2178</v>
      </c>
      <c r="B2" s="1655"/>
      <c r="C2" s="1655"/>
      <c r="D2" s="1655"/>
      <c r="E2" s="1655"/>
      <c r="F2" s="1655"/>
      <c r="G2" s="1655"/>
      <c r="H2" s="1656" t="s">
        <v>2029</v>
      </c>
      <c r="I2" s="1656"/>
      <c r="J2" s="1656"/>
      <c r="K2" s="1656"/>
      <c r="L2" s="1656"/>
      <c r="M2" s="1656"/>
      <c r="N2" s="1656"/>
      <c r="O2" s="1656"/>
      <c r="P2" s="1656"/>
    </row>
    <row r="3" spans="1:16" ht="13.5" customHeight="1" thickBot="1">
      <c r="A3" s="171"/>
      <c r="B3" s="171"/>
      <c r="C3" s="171"/>
      <c r="D3" s="171"/>
      <c r="E3" s="171"/>
      <c r="F3" s="171"/>
      <c r="G3" s="171"/>
      <c r="H3" s="171"/>
      <c r="I3" s="171"/>
      <c r="J3" s="171"/>
      <c r="K3" s="39"/>
      <c r="L3" s="171"/>
      <c r="M3" s="265"/>
      <c r="N3" s="265"/>
      <c r="O3" s="39" t="s">
        <v>1096</v>
      </c>
    </row>
    <row r="4" spans="1:16" ht="26.25" customHeight="1">
      <c r="A4" s="1773"/>
      <c r="B4" s="1851" t="s">
        <v>1963</v>
      </c>
      <c r="C4" s="1853"/>
      <c r="D4" s="1851" t="s">
        <v>1964</v>
      </c>
      <c r="E4" s="1853"/>
      <c r="F4" s="1851" t="s">
        <v>846</v>
      </c>
      <c r="G4" s="1852"/>
      <c r="H4" s="1852" t="s">
        <v>845</v>
      </c>
      <c r="I4" s="1853"/>
      <c r="J4" s="1851" t="s">
        <v>1965</v>
      </c>
      <c r="K4" s="1853"/>
      <c r="L4" s="1851" t="s">
        <v>1966</v>
      </c>
      <c r="M4" s="1853"/>
      <c r="N4" s="1851" t="s">
        <v>1997</v>
      </c>
      <c r="O4" s="1852"/>
    </row>
    <row r="5" spans="1:16" ht="26.25" customHeight="1">
      <c r="A5" s="1774"/>
      <c r="B5" s="1302" t="s">
        <v>2</v>
      </c>
      <c r="C5" s="1303" t="s">
        <v>844</v>
      </c>
      <c r="D5" s="1302" t="s">
        <v>2</v>
      </c>
      <c r="E5" s="1309" t="s">
        <v>844</v>
      </c>
      <c r="F5" s="1302" t="s">
        <v>2</v>
      </c>
      <c r="G5" s="1309" t="s">
        <v>844</v>
      </c>
      <c r="H5" s="1310" t="s">
        <v>2</v>
      </c>
      <c r="I5" s="1303" t="s">
        <v>844</v>
      </c>
      <c r="J5" s="1302" t="s">
        <v>2</v>
      </c>
      <c r="K5" s="1309" t="s">
        <v>844</v>
      </c>
      <c r="L5" s="1302" t="s">
        <v>2</v>
      </c>
      <c r="M5" s="1309" t="s">
        <v>844</v>
      </c>
      <c r="N5" s="1302" t="s">
        <v>2</v>
      </c>
      <c r="O5" s="1309" t="s">
        <v>844</v>
      </c>
    </row>
    <row r="6" spans="1:16" ht="26.25" customHeight="1">
      <c r="A6" s="700" t="s">
        <v>1490</v>
      </c>
      <c r="B6" s="1304">
        <v>76168</v>
      </c>
      <c r="C6" s="1305">
        <v>237533</v>
      </c>
      <c r="D6" s="1311">
        <v>82292</v>
      </c>
      <c r="E6" s="1312">
        <v>239874</v>
      </c>
      <c r="F6" s="1311">
        <v>84727</v>
      </c>
      <c r="G6" s="1312">
        <v>235946</v>
      </c>
      <c r="H6" s="1313">
        <v>87445</v>
      </c>
      <c r="I6" s="1314">
        <v>233654</v>
      </c>
      <c r="J6" s="1311">
        <v>90154</v>
      </c>
      <c r="K6" s="1315">
        <v>229997</v>
      </c>
      <c r="L6" s="1316">
        <v>93001</v>
      </c>
      <c r="M6" s="1315">
        <v>228309</v>
      </c>
      <c r="N6" s="1316">
        <v>96522</v>
      </c>
      <c r="O6" s="1315">
        <v>224813</v>
      </c>
    </row>
    <row r="7" spans="1:16" ht="26.25" customHeight="1">
      <c r="A7" s="902" t="s">
        <v>843</v>
      </c>
      <c r="B7" s="1306">
        <v>2694</v>
      </c>
      <c r="C7" s="1229">
        <v>11111</v>
      </c>
      <c r="D7" s="1317">
        <v>2345</v>
      </c>
      <c r="E7" s="1318">
        <v>9044</v>
      </c>
      <c r="F7" s="1317">
        <v>2187</v>
      </c>
      <c r="G7" s="1318">
        <v>7791</v>
      </c>
      <c r="H7" s="1319">
        <v>2146</v>
      </c>
      <c r="I7" s="1320">
        <v>7107</v>
      </c>
      <c r="J7" s="1317">
        <v>1986</v>
      </c>
      <c r="K7" s="1318">
        <v>6275</v>
      </c>
      <c r="L7" s="1321">
        <v>1861</v>
      </c>
      <c r="M7" s="1318">
        <v>5279</v>
      </c>
      <c r="N7" s="1321">
        <v>1774</v>
      </c>
      <c r="O7" s="1318">
        <v>4829</v>
      </c>
    </row>
    <row r="8" spans="1:16" ht="26.25" customHeight="1">
      <c r="A8" s="909" t="s">
        <v>1097</v>
      </c>
      <c r="B8" s="1306">
        <v>4224</v>
      </c>
      <c r="C8" s="1229">
        <v>21371</v>
      </c>
      <c r="D8" s="1317">
        <v>3542</v>
      </c>
      <c r="E8" s="1318">
        <v>17943</v>
      </c>
      <c r="F8" s="1317">
        <v>2997</v>
      </c>
      <c r="G8" s="1318">
        <v>14677</v>
      </c>
      <c r="H8" s="1319">
        <v>2699</v>
      </c>
      <c r="I8" s="1320">
        <v>12897</v>
      </c>
      <c r="J8" s="1317">
        <v>2199</v>
      </c>
      <c r="K8" s="1318">
        <v>10154</v>
      </c>
      <c r="L8" s="1322">
        <v>2030</v>
      </c>
      <c r="M8" s="1318">
        <v>8875</v>
      </c>
      <c r="N8" s="1322">
        <v>1847</v>
      </c>
      <c r="O8" s="1318">
        <v>7426</v>
      </c>
    </row>
    <row r="9" spans="1:16" ht="26.25" customHeight="1">
      <c r="A9" s="902" t="s">
        <v>1098</v>
      </c>
      <c r="B9" s="1306">
        <v>56931</v>
      </c>
      <c r="C9" s="1229">
        <v>186605</v>
      </c>
      <c r="D9" s="1317">
        <v>61699</v>
      </c>
      <c r="E9" s="1318">
        <v>191354</v>
      </c>
      <c r="F9" s="1317">
        <v>61732</v>
      </c>
      <c r="G9" s="1318">
        <v>186135</v>
      </c>
      <c r="H9" s="1319">
        <v>60814</v>
      </c>
      <c r="I9" s="1320">
        <v>179420</v>
      </c>
      <c r="J9" s="1317">
        <v>58970</v>
      </c>
      <c r="K9" s="1318">
        <v>169843</v>
      </c>
      <c r="L9" s="1322">
        <v>60009</v>
      </c>
      <c r="M9" s="1318">
        <v>167204</v>
      </c>
      <c r="N9" s="1322">
        <v>61624</v>
      </c>
      <c r="O9" s="1318">
        <v>161588</v>
      </c>
    </row>
    <row r="10" spans="1:16" ht="26.25" customHeight="1" thickBot="1">
      <c r="A10" s="703" t="s">
        <v>1099</v>
      </c>
      <c r="B10" s="1307">
        <v>12292</v>
      </c>
      <c r="C10" s="1308">
        <v>18361</v>
      </c>
      <c r="D10" s="1323">
        <v>14642</v>
      </c>
      <c r="E10" s="1324">
        <v>21382</v>
      </c>
      <c r="F10" s="1323">
        <v>17623</v>
      </c>
      <c r="G10" s="1324">
        <v>26841</v>
      </c>
      <c r="H10" s="1325">
        <v>21293</v>
      </c>
      <c r="I10" s="1326">
        <v>32859</v>
      </c>
      <c r="J10" s="1323">
        <v>24078</v>
      </c>
      <c r="K10" s="1324">
        <v>37500</v>
      </c>
      <c r="L10" s="1323">
        <v>24729</v>
      </c>
      <c r="M10" s="1324">
        <v>37834</v>
      </c>
      <c r="N10" s="1323">
        <v>28973</v>
      </c>
      <c r="O10" s="1324">
        <v>44823</v>
      </c>
    </row>
    <row r="11" spans="1:16">
      <c r="A11" s="171" t="s">
        <v>1967</v>
      </c>
      <c r="B11" s="171"/>
      <c r="C11" s="171"/>
      <c r="D11" s="171"/>
      <c r="E11" s="171"/>
      <c r="F11" s="171"/>
      <c r="G11" s="171"/>
      <c r="H11" s="171"/>
      <c r="I11" s="171"/>
      <c r="J11" s="171"/>
      <c r="K11" s="171"/>
      <c r="L11" s="171"/>
      <c r="M11" s="171"/>
      <c r="N11" s="265"/>
      <c r="O11" s="265"/>
    </row>
    <row r="12" spans="1:16">
      <c r="A12" s="171" t="s">
        <v>1713</v>
      </c>
      <c r="B12" s="265"/>
      <c r="C12" s="265"/>
      <c r="D12" s="265"/>
      <c r="E12" s="265"/>
      <c r="F12" s="265"/>
      <c r="G12" s="265"/>
      <c r="H12" s="265"/>
      <c r="I12" s="265"/>
      <c r="J12" s="265"/>
      <c r="K12" s="265"/>
      <c r="L12" s="265"/>
      <c r="M12" s="265"/>
      <c r="N12" s="265"/>
      <c r="O12" s="265"/>
    </row>
  </sheetData>
  <mergeCells count="10">
    <mergeCell ref="N4:O4"/>
    <mergeCell ref="L4:M4"/>
    <mergeCell ref="A4:A5"/>
    <mergeCell ref="B4:C4"/>
    <mergeCell ref="H2:P2"/>
    <mergeCell ref="D4:E4"/>
    <mergeCell ref="F4:G4"/>
    <mergeCell ref="H4:I4"/>
    <mergeCell ref="J4:K4"/>
    <mergeCell ref="A2:G2"/>
  </mergeCells>
  <phoneticPr fontId="7"/>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O291"/>
  <sheetViews>
    <sheetView showGridLines="0" zoomScale="80" zoomScaleNormal="80" workbookViewId="0"/>
  </sheetViews>
  <sheetFormatPr defaultColWidth="9" defaultRowHeight="13.5"/>
  <cols>
    <col min="1" max="1" width="1" style="35" customWidth="1"/>
    <col min="2" max="2" width="20" style="145" customWidth="1"/>
    <col min="3" max="3" width="10.875" style="35" customWidth="1"/>
    <col min="4" max="5" width="13.375" style="35" customWidth="1"/>
    <col min="6" max="8" width="12.75" style="35" customWidth="1"/>
    <col min="9" max="9" width="12.375" style="35" customWidth="1"/>
    <col min="10" max="13" width="15" style="35" customWidth="1"/>
    <col min="14" max="15" width="11.25" style="35" customWidth="1"/>
    <col min="16" max="16384" width="9" style="35"/>
  </cols>
  <sheetData>
    <row r="1" spans="1:15" ht="30" customHeight="1">
      <c r="B1" s="35"/>
      <c r="O1" s="142"/>
    </row>
    <row r="2" spans="1:15" s="143" customFormat="1" ht="22.5" customHeight="1">
      <c r="A2" s="1861" t="s">
        <v>1860</v>
      </c>
      <c r="B2" s="1861"/>
      <c r="C2" s="1861"/>
      <c r="D2" s="1861"/>
      <c r="E2" s="1861"/>
      <c r="F2" s="1861"/>
      <c r="G2" s="1861"/>
      <c r="H2" s="1861"/>
      <c r="I2" s="1865" t="s">
        <v>2192</v>
      </c>
      <c r="J2" s="1865"/>
      <c r="K2" s="1865"/>
      <c r="L2" s="1865"/>
      <c r="M2" s="1865"/>
      <c r="N2" s="1865"/>
      <c r="O2" s="1865"/>
    </row>
    <row r="3" spans="1:15" s="30" customFormat="1" ht="13.5" customHeight="1" thickBot="1">
      <c r="B3" s="810"/>
      <c r="C3" s="256"/>
      <c r="D3" s="256"/>
      <c r="E3" s="256"/>
      <c r="F3" s="256"/>
      <c r="G3" s="256"/>
      <c r="H3" s="256"/>
      <c r="I3" s="256"/>
      <c r="J3" s="256"/>
      <c r="K3" s="256"/>
      <c r="L3" s="256"/>
      <c r="M3" s="256"/>
      <c r="N3" s="1866" t="s">
        <v>1998</v>
      </c>
      <c r="O3" s="1866"/>
    </row>
    <row r="4" spans="1:15" s="30" customFormat="1" ht="16.5" customHeight="1">
      <c r="A4" s="1856" t="s">
        <v>1100</v>
      </c>
      <c r="B4" s="1857"/>
      <c r="C4" s="1854" t="s">
        <v>1101</v>
      </c>
      <c r="D4" s="396" t="s">
        <v>843</v>
      </c>
      <c r="E4" s="396"/>
      <c r="F4" s="1859" t="s">
        <v>1720</v>
      </c>
      <c r="G4" s="1860"/>
      <c r="H4" s="1860"/>
      <c r="I4" s="811" t="s">
        <v>850</v>
      </c>
      <c r="J4" s="396" t="s">
        <v>849</v>
      </c>
      <c r="K4" s="396"/>
      <c r="L4" s="396"/>
      <c r="M4" s="396"/>
      <c r="N4" s="1854" t="s">
        <v>1103</v>
      </c>
      <c r="O4" s="1862" t="s">
        <v>1104</v>
      </c>
    </row>
    <row r="5" spans="1:15" s="30" customFormat="1" ht="56.25" customHeight="1">
      <c r="A5" s="1858"/>
      <c r="B5" s="1819"/>
      <c r="C5" s="1855"/>
      <c r="D5" s="812" t="s">
        <v>1105</v>
      </c>
      <c r="E5" s="812" t="s">
        <v>1106</v>
      </c>
      <c r="F5" s="812" t="s">
        <v>1107</v>
      </c>
      <c r="G5" s="812" t="s">
        <v>1108</v>
      </c>
      <c r="H5" s="813" t="s">
        <v>1737</v>
      </c>
      <c r="I5" s="814" t="s">
        <v>1109</v>
      </c>
      <c r="J5" s="812" t="s">
        <v>1110</v>
      </c>
      <c r="K5" s="812" t="s">
        <v>1111</v>
      </c>
      <c r="L5" s="812" t="s">
        <v>848</v>
      </c>
      <c r="M5" s="812" t="s">
        <v>847</v>
      </c>
      <c r="N5" s="1855"/>
      <c r="O5" s="1863"/>
    </row>
    <row r="6" spans="1:15" s="30" customFormat="1" ht="19.5" customHeight="1">
      <c r="A6" s="1867" t="s">
        <v>111</v>
      </c>
      <c r="B6" s="1868"/>
      <c r="C6" s="815">
        <v>96522</v>
      </c>
      <c r="D6" s="815">
        <v>1427</v>
      </c>
      <c r="E6" s="815">
        <v>347</v>
      </c>
      <c r="F6" s="815">
        <v>1122</v>
      </c>
      <c r="G6" s="815">
        <v>307</v>
      </c>
      <c r="H6" s="816">
        <v>44</v>
      </c>
      <c r="I6" s="817">
        <v>374</v>
      </c>
      <c r="J6" s="815">
        <v>4026</v>
      </c>
      <c r="K6" s="815">
        <v>54059</v>
      </c>
      <c r="L6" s="815">
        <v>2373</v>
      </c>
      <c r="M6" s="815">
        <v>1166</v>
      </c>
      <c r="N6" s="815">
        <v>28973</v>
      </c>
      <c r="O6" s="816">
        <v>2304</v>
      </c>
    </row>
    <row r="7" spans="1:15" s="58" customFormat="1" ht="17.100000000000001" customHeight="1">
      <c r="A7" s="1014"/>
      <c r="B7" s="1014" t="s">
        <v>642</v>
      </c>
      <c r="C7" s="793">
        <v>374</v>
      </c>
      <c r="D7" s="793" t="s">
        <v>447</v>
      </c>
      <c r="E7" s="793" t="s">
        <v>447</v>
      </c>
      <c r="F7" s="793" t="s">
        <v>447</v>
      </c>
      <c r="G7" s="793" t="s">
        <v>447</v>
      </c>
      <c r="H7" s="794" t="s">
        <v>447</v>
      </c>
      <c r="I7" s="818" t="s">
        <v>447</v>
      </c>
      <c r="J7" s="793">
        <v>11</v>
      </c>
      <c r="K7" s="793">
        <v>208</v>
      </c>
      <c r="L7" s="793">
        <v>1</v>
      </c>
      <c r="M7" s="793">
        <v>3</v>
      </c>
      <c r="N7" s="793">
        <v>141</v>
      </c>
      <c r="O7" s="794">
        <v>10</v>
      </c>
    </row>
    <row r="8" spans="1:15" s="58" customFormat="1" ht="17.100000000000001" customHeight="1">
      <c r="A8" s="1015"/>
      <c r="B8" s="1015" t="s">
        <v>641</v>
      </c>
      <c r="C8" s="793">
        <v>576</v>
      </c>
      <c r="D8" s="793" t="s">
        <v>447</v>
      </c>
      <c r="E8" s="793" t="s">
        <v>447</v>
      </c>
      <c r="F8" s="793" t="s">
        <v>447</v>
      </c>
      <c r="G8" s="793" t="s">
        <v>447</v>
      </c>
      <c r="H8" s="794" t="s">
        <v>447</v>
      </c>
      <c r="I8" s="818">
        <v>2</v>
      </c>
      <c r="J8" s="793">
        <v>18</v>
      </c>
      <c r="K8" s="793">
        <v>376</v>
      </c>
      <c r="L8" s="793">
        <v>6</v>
      </c>
      <c r="M8" s="793">
        <v>11</v>
      </c>
      <c r="N8" s="793">
        <v>155</v>
      </c>
      <c r="O8" s="794">
        <v>8</v>
      </c>
    </row>
    <row r="9" spans="1:15" s="58" customFormat="1" ht="17.100000000000001" customHeight="1">
      <c r="A9" s="1015"/>
      <c r="B9" s="1015" t="s">
        <v>640</v>
      </c>
      <c r="C9" s="793">
        <v>431</v>
      </c>
      <c r="D9" s="793">
        <v>1</v>
      </c>
      <c r="E9" s="793">
        <v>2</v>
      </c>
      <c r="F9" s="793" t="s">
        <v>447</v>
      </c>
      <c r="G9" s="793" t="s">
        <v>447</v>
      </c>
      <c r="H9" s="794" t="s">
        <v>447</v>
      </c>
      <c r="I9" s="818">
        <v>1</v>
      </c>
      <c r="J9" s="793">
        <v>20</v>
      </c>
      <c r="K9" s="793">
        <v>273</v>
      </c>
      <c r="L9" s="793">
        <v>5</v>
      </c>
      <c r="M9" s="793">
        <v>3</v>
      </c>
      <c r="N9" s="793">
        <v>120</v>
      </c>
      <c r="O9" s="794">
        <v>6</v>
      </c>
    </row>
    <row r="10" spans="1:15" s="58" customFormat="1" ht="17.100000000000001" customHeight="1">
      <c r="A10" s="1015"/>
      <c r="B10" s="1015" t="s">
        <v>639</v>
      </c>
      <c r="C10" s="793">
        <v>201</v>
      </c>
      <c r="D10" s="793" t="s">
        <v>447</v>
      </c>
      <c r="E10" s="793" t="s">
        <v>447</v>
      </c>
      <c r="F10" s="793" t="s">
        <v>447</v>
      </c>
      <c r="G10" s="793" t="s">
        <v>447</v>
      </c>
      <c r="H10" s="794" t="s">
        <v>447</v>
      </c>
      <c r="I10" s="818" t="s">
        <v>447</v>
      </c>
      <c r="J10" s="793">
        <v>17</v>
      </c>
      <c r="K10" s="793">
        <v>89</v>
      </c>
      <c r="L10" s="793">
        <v>5</v>
      </c>
      <c r="M10" s="793">
        <v>1</v>
      </c>
      <c r="N10" s="793">
        <v>85</v>
      </c>
      <c r="O10" s="794">
        <v>4</v>
      </c>
    </row>
    <row r="11" spans="1:15" s="58" customFormat="1" ht="17.100000000000001" customHeight="1">
      <c r="A11" s="1015"/>
      <c r="B11" s="1015" t="s">
        <v>638</v>
      </c>
      <c r="C11" s="793">
        <v>412</v>
      </c>
      <c r="D11" s="793">
        <v>2</v>
      </c>
      <c r="E11" s="793">
        <v>1</v>
      </c>
      <c r="F11" s="793">
        <v>1</v>
      </c>
      <c r="G11" s="793" t="s">
        <v>447</v>
      </c>
      <c r="H11" s="794" t="s">
        <v>447</v>
      </c>
      <c r="I11" s="818">
        <v>2</v>
      </c>
      <c r="J11" s="793">
        <v>30</v>
      </c>
      <c r="K11" s="793">
        <v>213</v>
      </c>
      <c r="L11" s="793">
        <v>12</v>
      </c>
      <c r="M11" s="793">
        <v>4</v>
      </c>
      <c r="N11" s="793">
        <v>140</v>
      </c>
      <c r="O11" s="794">
        <v>7</v>
      </c>
    </row>
    <row r="12" spans="1:15" s="58" customFormat="1" ht="17.100000000000001" customHeight="1">
      <c r="A12" s="1015"/>
      <c r="B12" s="1015" t="s">
        <v>637</v>
      </c>
      <c r="C12" s="793">
        <v>357</v>
      </c>
      <c r="D12" s="793">
        <v>2</v>
      </c>
      <c r="E12" s="793" t="s">
        <v>447</v>
      </c>
      <c r="F12" s="793" t="s">
        <v>447</v>
      </c>
      <c r="G12" s="793" t="s">
        <v>447</v>
      </c>
      <c r="H12" s="794" t="s">
        <v>447</v>
      </c>
      <c r="I12" s="818" t="s">
        <v>447</v>
      </c>
      <c r="J12" s="793">
        <v>14</v>
      </c>
      <c r="K12" s="793">
        <v>188</v>
      </c>
      <c r="L12" s="793">
        <v>5</v>
      </c>
      <c r="M12" s="793" t="s">
        <v>447</v>
      </c>
      <c r="N12" s="793">
        <v>143</v>
      </c>
      <c r="O12" s="794">
        <v>5</v>
      </c>
    </row>
    <row r="13" spans="1:15" s="58" customFormat="1" ht="17.100000000000001" customHeight="1">
      <c r="A13" s="1015"/>
      <c r="B13" s="1015" t="s">
        <v>636</v>
      </c>
      <c r="C13" s="793">
        <v>307</v>
      </c>
      <c r="D13" s="793" t="s">
        <v>447</v>
      </c>
      <c r="E13" s="793" t="s">
        <v>447</v>
      </c>
      <c r="F13" s="793" t="s">
        <v>447</v>
      </c>
      <c r="G13" s="793" t="s">
        <v>447</v>
      </c>
      <c r="H13" s="794" t="s">
        <v>447</v>
      </c>
      <c r="I13" s="818" t="s">
        <v>447</v>
      </c>
      <c r="J13" s="793">
        <v>11</v>
      </c>
      <c r="K13" s="793">
        <v>153</v>
      </c>
      <c r="L13" s="793">
        <v>3</v>
      </c>
      <c r="M13" s="793">
        <v>3</v>
      </c>
      <c r="N13" s="793">
        <v>135</v>
      </c>
      <c r="O13" s="794">
        <v>2</v>
      </c>
    </row>
    <row r="14" spans="1:15" s="58" customFormat="1" ht="17.100000000000001" customHeight="1">
      <c r="A14" s="1015"/>
      <c r="B14" s="1015" t="s">
        <v>635</v>
      </c>
      <c r="C14" s="793">
        <v>241</v>
      </c>
      <c r="D14" s="793" t="s">
        <v>447</v>
      </c>
      <c r="E14" s="793">
        <v>1</v>
      </c>
      <c r="F14" s="793" t="s">
        <v>447</v>
      </c>
      <c r="G14" s="793">
        <v>1</v>
      </c>
      <c r="H14" s="794" t="s">
        <v>447</v>
      </c>
      <c r="I14" s="818" t="s">
        <v>447</v>
      </c>
      <c r="J14" s="793">
        <v>16</v>
      </c>
      <c r="K14" s="793">
        <v>143</v>
      </c>
      <c r="L14" s="793">
        <v>7</v>
      </c>
      <c r="M14" s="793">
        <v>2</v>
      </c>
      <c r="N14" s="793">
        <v>67</v>
      </c>
      <c r="O14" s="794">
        <v>4</v>
      </c>
    </row>
    <row r="15" spans="1:15" s="58" customFormat="1" ht="17.100000000000001" customHeight="1">
      <c r="A15" s="1015"/>
      <c r="B15" s="1015" t="s">
        <v>634</v>
      </c>
      <c r="C15" s="793">
        <v>528</v>
      </c>
      <c r="D15" s="793" t="s">
        <v>447</v>
      </c>
      <c r="E15" s="793" t="s">
        <v>447</v>
      </c>
      <c r="F15" s="793">
        <v>1</v>
      </c>
      <c r="G15" s="793">
        <v>2</v>
      </c>
      <c r="H15" s="794" t="s">
        <v>447</v>
      </c>
      <c r="I15" s="818">
        <v>2</v>
      </c>
      <c r="J15" s="793">
        <v>16</v>
      </c>
      <c r="K15" s="793">
        <v>301</v>
      </c>
      <c r="L15" s="793">
        <v>12</v>
      </c>
      <c r="M15" s="793">
        <v>9</v>
      </c>
      <c r="N15" s="793">
        <v>171</v>
      </c>
      <c r="O15" s="794">
        <v>14</v>
      </c>
    </row>
    <row r="16" spans="1:15" s="58" customFormat="1" ht="17.100000000000001" customHeight="1">
      <c r="A16" s="1015"/>
      <c r="B16" s="1015" t="s">
        <v>633</v>
      </c>
      <c r="C16" s="793">
        <v>54</v>
      </c>
      <c r="D16" s="793" t="s">
        <v>447</v>
      </c>
      <c r="E16" s="793" t="s">
        <v>447</v>
      </c>
      <c r="F16" s="793" t="s">
        <v>447</v>
      </c>
      <c r="G16" s="793" t="s">
        <v>447</v>
      </c>
      <c r="H16" s="794" t="s">
        <v>447</v>
      </c>
      <c r="I16" s="818" t="s">
        <v>447</v>
      </c>
      <c r="J16" s="793">
        <v>4</v>
      </c>
      <c r="K16" s="793">
        <v>34</v>
      </c>
      <c r="L16" s="793">
        <v>3</v>
      </c>
      <c r="M16" s="793" t="s">
        <v>447</v>
      </c>
      <c r="N16" s="793">
        <v>11</v>
      </c>
      <c r="O16" s="794">
        <v>2</v>
      </c>
    </row>
    <row r="17" spans="1:15" s="58" customFormat="1" ht="17.100000000000001" customHeight="1">
      <c r="A17" s="1015"/>
      <c r="B17" s="1015" t="s">
        <v>632</v>
      </c>
      <c r="C17" s="793">
        <v>259</v>
      </c>
      <c r="D17" s="793">
        <v>2</v>
      </c>
      <c r="E17" s="793" t="s">
        <v>447</v>
      </c>
      <c r="F17" s="793" t="s">
        <v>447</v>
      </c>
      <c r="G17" s="793" t="s">
        <v>447</v>
      </c>
      <c r="H17" s="794" t="s">
        <v>447</v>
      </c>
      <c r="I17" s="818" t="s">
        <v>447</v>
      </c>
      <c r="J17" s="793">
        <v>20</v>
      </c>
      <c r="K17" s="793">
        <v>147</v>
      </c>
      <c r="L17" s="793">
        <v>3</v>
      </c>
      <c r="M17" s="793">
        <v>2</v>
      </c>
      <c r="N17" s="793">
        <v>82</v>
      </c>
      <c r="O17" s="794">
        <v>3</v>
      </c>
    </row>
    <row r="18" spans="1:15" s="58" customFormat="1" ht="17.100000000000001" customHeight="1">
      <c r="A18" s="1015"/>
      <c r="B18" s="1015" t="s">
        <v>631</v>
      </c>
      <c r="C18" s="793">
        <v>477</v>
      </c>
      <c r="D18" s="793" t="s">
        <v>447</v>
      </c>
      <c r="E18" s="793">
        <v>1</v>
      </c>
      <c r="F18" s="793">
        <v>1</v>
      </c>
      <c r="G18" s="793" t="s">
        <v>447</v>
      </c>
      <c r="H18" s="794" t="s">
        <v>447</v>
      </c>
      <c r="I18" s="818" t="s">
        <v>447</v>
      </c>
      <c r="J18" s="793">
        <v>24</v>
      </c>
      <c r="K18" s="793">
        <v>291</v>
      </c>
      <c r="L18" s="793">
        <v>8</v>
      </c>
      <c r="M18" s="793">
        <v>2</v>
      </c>
      <c r="N18" s="793">
        <v>140</v>
      </c>
      <c r="O18" s="794">
        <v>10</v>
      </c>
    </row>
    <row r="19" spans="1:15" s="58" customFormat="1" ht="17.100000000000001" customHeight="1">
      <c r="A19" s="1015"/>
      <c r="B19" s="1015" t="s">
        <v>630</v>
      </c>
      <c r="C19" s="793">
        <v>217</v>
      </c>
      <c r="D19" s="793">
        <v>1</v>
      </c>
      <c r="E19" s="793" t="s">
        <v>447</v>
      </c>
      <c r="F19" s="793" t="s">
        <v>447</v>
      </c>
      <c r="G19" s="793" t="s">
        <v>447</v>
      </c>
      <c r="H19" s="794" t="s">
        <v>447</v>
      </c>
      <c r="I19" s="818">
        <v>1</v>
      </c>
      <c r="J19" s="793">
        <v>8</v>
      </c>
      <c r="K19" s="793">
        <v>88</v>
      </c>
      <c r="L19" s="793">
        <v>3</v>
      </c>
      <c r="M19" s="793">
        <v>3</v>
      </c>
      <c r="N19" s="793">
        <v>110</v>
      </c>
      <c r="O19" s="794">
        <v>3</v>
      </c>
    </row>
    <row r="20" spans="1:15" s="58" customFormat="1" ht="17.100000000000001" customHeight="1">
      <c r="A20" s="1015"/>
      <c r="B20" s="1015" t="s">
        <v>629</v>
      </c>
      <c r="C20" s="793">
        <v>243</v>
      </c>
      <c r="D20" s="793" t="s">
        <v>447</v>
      </c>
      <c r="E20" s="793">
        <v>1</v>
      </c>
      <c r="F20" s="793" t="s">
        <v>447</v>
      </c>
      <c r="G20" s="793" t="s">
        <v>447</v>
      </c>
      <c r="H20" s="794" t="s">
        <v>447</v>
      </c>
      <c r="I20" s="818">
        <v>2</v>
      </c>
      <c r="J20" s="793">
        <v>15</v>
      </c>
      <c r="K20" s="793">
        <v>134</v>
      </c>
      <c r="L20" s="793">
        <v>5</v>
      </c>
      <c r="M20" s="793">
        <v>4</v>
      </c>
      <c r="N20" s="793">
        <v>75</v>
      </c>
      <c r="O20" s="794">
        <v>7</v>
      </c>
    </row>
    <row r="21" spans="1:15" s="58" customFormat="1" ht="17.100000000000001" customHeight="1">
      <c r="A21" s="1015"/>
      <c r="B21" s="1015" t="s">
        <v>628</v>
      </c>
      <c r="C21" s="793">
        <v>156</v>
      </c>
      <c r="D21" s="793" t="s">
        <v>447</v>
      </c>
      <c r="E21" s="793" t="s">
        <v>447</v>
      </c>
      <c r="F21" s="793" t="s">
        <v>447</v>
      </c>
      <c r="G21" s="793" t="s">
        <v>447</v>
      </c>
      <c r="H21" s="794" t="s">
        <v>447</v>
      </c>
      <c r="I21" s="818">
        <v>1</v>
      </c>
      <c r="J21" s="793">
        <v>10</v>
      </c>
      <c r="K21" s="793">
        <v>85</v>
      </c>
      <c r="L21" s="793">
        <v>2</v>
      </c>
      <c r="M21" s="793" t="s">
        <v>447</v>
      </c>
      <c r="N21" s="793">
        <v>57</v>
      </c>
      <c r="O21" s="794">
        <v>1</v>
      </c>
    </row>
    <row r="22" spans="1:15" s="58" customFormat="1" ht="17.100000000000001" customHeight="1">
      <c r="A22" s="1015"/>
      <c r="B22" s="1015" t="s">
        <v>627</v>
      </c>
      <c r="C22" s="793">
        <v>209</v>
      </c>
      <c r="D22" s="793" t="s">
        <v>447</v>
      </c>
      <c r="E22" s="793" t="s">
        <v>447</v>
      </c>
      <c r="F22" s="793" t="s">
        <v>447</v>
      </c>
      <c r="G22" s="793" t="s">
        <v>447</v>
      </c>
      <c r="H22" s="794" t="s">
        <v>447</v>
      </c>
      <c r="I22" s="818" t="s">
        <v>447</v>
      </c>
      <c r="J22" s="793">
        <v>8</v>
      </c>
      <c r="K22" s="793">
        <v>129</v>
      </c>
      <c r="L22" s="793">
        <v>6</v>
      </c>
      <c r="M22" s="793" t="s">
        <v>447</v>
      </c>
      <c r="N22" s="793">
        <v>60</v>
      </c>
      <c r="O22" s="794">
        <v>6</v>
      </c>
    </row>
    <row r="23" spans="1:15" s="58" customFormat="1" ht="17.100000000000001" customHeight="1">
      <c r="A23" s="1015"/>
      <c r="B23" s="1015" t="s">
        <v>626</v>
      </c>
      <c r="C23" s="793">
        <v>281</v>
      </c>
      <c r="D23" s="793" t="s">
        <v>447</v>
      </c>
      <c r="E23" s="793">
        <v>1</v>
      </c>
      <c r="F23" s="793" t="s">
        <v>447</v>
      </c>
      <c r="G23" s="793">
        <v>1</v>
      </c>
      <c r="H23" s="794" t="s">
        <v>447</v>
      </c>
      <c r="I23" s="818">
        <v>2</v>
      </c>
      <c r="J23" s="793">
        <v>11</v>
      </c>
      <c r="K23" s="793">
        <v>149</v>
      </c>
      <c r="L23" s="793">
        <v>4</v>
      </c>
      <c r="M23" s="793">
        <v>5</v>
      </c>
      <c r="N23" s="793">
        <v>101</v>
      </c>
      <c r="O23" s="794">
        <v>7</v>
      </c>
    </row>
    <row r="24" spans="1:15" s="58" customFormat="1" ht="17.100000000000001" customHeight="1">
      <c r="A24" s="1015"/>
      <c r="B24" s="1015" t="s">
        <v>625</v>
      </c>
      <c r="C24" s="793">
        <v>393</v>
      </c>
      <c r="D24" s="793">
        <v>1</v>
      </c>
      <c r="E24" s="793" t="s">
        <v>447</v>
      </c>
      <c r="F24" s="793" t="s">
        <v>447</v>
      </c>
      <c r="G24" s="793" t="s">
        <v>447</v>
      </c>
      <c r="H24" s="794" t="s">
        <v>447</v>
      </c>
      <c r="I24" s="818" t="s">
        <v>447</v>
      </c>
      <c r="J24" s="793">
        <v>23</v>
      </c>
      <c r="K24" s="793">
        <v>231</v>
      </c>
      <c r="L24" s="793">
        <v>6</v>
      </c>
      <c r="M24" s="793">
        <v>5</v>
      </c>
      <c r="N24" s="793">
        <v>119</v>
      </c>
      <c r="O24" s="794">
        <v>8</v>
      </c>
    </row>
    <row r="25" spans="1:15" s="58" customFormat="1" ht="17.100000000000001" customHeight="1">
      <c r="A25" s="1015"/>
      <c r="B25" s="1015" t="s">
        <v>624</v>
      </c>
      <c r="C25" s="793">
        <v>453</v>
      </c>
      <c r="D25" s="793">
        <v>2</v>
      </c>
      <c r="E25" s="793" t="s">
        <v>447</v>
      </c>
      <c r="F25" s="793" t="s">
        <v>447</v>
      </c>
      <c r="G25" s="793" t="s">
        <v>447</v>
      </c>
      <c r="H25" s="794">
        <v>1</v>
      </c>
      <c r="I25" s="818">
        <v>1</v>
      </c>
      <c r="J25" s="793">
        <v>20</v>
      </c>
      <c r="K25" s="793">
        <v>279</v>
      </c>
      <c r="L25" s="793">
        <v>13</v>
      </c>
      <c r="M25" s="793">
        <v>8</v>
      </c>
      <c r="N25" s="793">
        <v>117</v>
      </c>
      <c r="O25" s="794">
        <v>12</v>
      </c>
    </row>
    <row r="26" spans="1:15" s="58" customFormat="1" ht="17.100000000000001" customHeight="1">
      <c r="A26" s="1015"/>
      <c r="B26" s="1015" t="s">
        <v>623</v>
      </c>
      <c r="C26" s="793">
        <v>265</v>
      </c>
      <c r="D26" s="793" t="s">
        <v>447</v>
      </c>
      <c r="E26" s="793">
        <v>1</v>
      </c>
      <c r="F26" s="793" t="s">
        <v>447</v>
      </c>
      <c r="G26" s="793" t="s">
        <v>447</v>
      </c>
      <c r="H26" s="794" t="s">
        <v>447</v>
      </c>
      <c r="I26" s="818" t="s">
        <v>447</v>
      </c>
      <c r="J26" s="793">
        <v>13</v>
      </c>
      <c r="K26" s="793">
        <v>141</v>
      </c>
      <c r="L26" s="793">
        <v>9</v>
      </c>
      <c r="M26" s="793">
        <v>2</v>
      </c>
      <c r="N26" s="793">
        <v>91</v>
      </c>
      <c r="O26" s="794">
        <v>8</v>
      </c>
    </row>
    <row r="27" spans="1:15" s="58" customFormat="1" ht="17.100000000000001" customHeight="1">
      <c r="A27" s="1015"/>
      <c r="B27" s="1015" t="s">
        <v>622</v>
      </c>
      <c r="C27" s="793">
        <v>223</v>
      </c>
      <c r="D27" s="793">
        <v>1</v>
      </c>
      <c r="E27" s="793" t="s">
        <v>447</v>
      </c>
      <c r="F27" s="793">
        <v>1</v>
      </c>
      <c r="G27" s="793" t="s">
        <v>447</v>
      </c>
      <c r="H27" s="794" t="s">
        <v>447</v>
      </c>
      <c r="I27" s="818" t="s">
        <v>447</v>
      </c>
      <c r="J27" s="793">
        <v>7</v>
      </c>
      <c r="K27" s="793">
        <v>80</v>
      </c>
      <c r="L27" s="793">
        <v>3</v>
      </c>
      <c r="M27" s="793" t="s">
        <v>447</v>
      </c>
      <c r="N27" s="793">
        <v>126</v>
      </c>
      <c r="O27" s="794">
        <v>5</v>
      </c>
    </row>
    <row r="28" spans="1:15" s="58" customFormat="1" ht="17.100000000000001" customHeight="1">
      <c r="A28" s="1015"/>
      <c r="B28" s="1015" t="s">
        <v>621</v>
      </c>
      <c r="C28" s="793">
        <v>320</v>
      </c>
      <c r="D28" s="793" t="s">
        <v>447</v>
      </c>
      <c r="E28" s="793" t="s">
        <v>447</v>
      </c>
      <c r="F28" s="793" t="s">
        <v>447</v>
      </c>
      <c r="G28" s="793" t="s">
        <v>447</v>
      </c>
      <c r="H28" s="794" t="s">
        <v>447</v>
      </c>
      <c r="I28" s="818" t="s">
        <v>447</v>
      </c>
      <c r="J28" s="793">
        <v>11</v>
      </c>
      <c r="K28" s="793">
        <v>172</v>
      </c>
      <c r="L28" s="793">
        <v>7</v>
      </c>
      <c r="M28" s="793">
        <v>4</v>
      </c>
      <c r="N28" s="793">
        <v>116</v>
      </c>
      <c r="O28" s="794">
        <v>10</v>
      </c>
    </row>
    <row r="29" spans="1:15" s="58" customFormat="1" ht="17.100000000000001" customHeight="1">
      <c r="A29" s="1015"/>
      <c r="B29" s="1015" t="s">
        <v>620</v>
      </c>
      <c r="C29" s="793">
        <v>252</v>
      </c>
      <c r="D29" s="793">
        <v>1</v>
      </c>
      <c r="E29" s="793" t="s">
        <v>447</v>
      </c>
      <c r="F29" s="793" t="s">
        <v>447</v>
      </c>
      <c r="G29" s="793" t="s">
        <v>447</v>
      </c>
      <c r="H29" s="794" t="s">
        <v>447</v>
      </c>
      <c r="I29" s="818">
        <v>1</v>
      </c>
      <c r="J29" s="793">
        <v>14</v>
      </c>
      <c r="K29" s="793">
        <v>146</v>
      </c>
      <c r="L29" s="793">
        <v>7</v>
      </c>
      <c r="M29" s="793">
        <v>5</v>
      </c>
      <c r="N29" s="793">
        <v>74</v>
      </c>
      <c r="O29" s="794">
        <v>4</v>
      </c>
    </row>
    <row r="30" spans="1:15" s="58" customFormat="1" ht="17.100000000000001" customHeight="1">
      <c r="A30" s="1015"/>
      <c r="B30" s="1015" t="s">
        <v>619</v>
      </c>
      <c r="C30" s="793">
        <v>73</v>
      </c>
      <c r="D30" s="793" t="s">
        <v>447</v>
      </c>
      <c r="E30" s="793" t="s">
        <v>447</v>
      </c>
      <c r="F30" s="793" t="s">
        <v>447</v>
      </c>
      <c r="G30" s="793" t="s">
        <v>447</v>
      </c>
      <c r="H30" s="794" t="s">
        <v>447</v>
      </c>
      <c r="I30" s="818" t="s">
        <v>447</v>
      </c>
      <c r="J30" s="793">
        <v>3</v>
      </c>
      <c r="K30" s="793">
        <v>32</v>
      </c>
      <c r="L30" s="793">
        <v>2</v>
      </c>
      <c r="M30" s="793" t="s">
        <v>447</v>
      </c>
      <c r="N30" s="793">
        <v>35</v>
      </c>
      <c r="O30" s="794">
        <v>1</v>
      </c>
    </row>
    <row r="31" spans="1:15" s="58" customFormat="1" ht="17.100000000000001" customHeight="1">
      <c r="A31" s="1015"/>
      <c r="B31" s="1015" t="s">
        <v>618</v>
      </c>
      <c r="C31" s="793">
        <v>166</v>
      </c>
      <c r="D31" s="793" t="s">
        <v>447</v>
      </c>
      <c r="E31" s="793" t="s">
        <v>447</v>
      </c>
      <c r="F31" s="793" t="s">
        <v>447</v>
      </c>
      <c r="G31" s="793" t="s">
        <v>447</v>
      </c>
      <c r="H31" s="794" t="s">
        <v>447</v>
      </c>
      <c r="I31" s="818" t="s">
        <v>447</v>
      </c>
      <c r="J31" s="793">
        <v>11</v>
      </c>
      <c r="K31" s="793">
        <v>90</v>
      </c>
      <c r="L31" s="793">
        <v>3</v>
      </c>
      <c r="M31" s="793">
        <v>2</v>
      </c>
      <c r="N31" s="793">
        <v>57</v>
      </c>
      <c r="O31" s="794">
        <v>3</v>
      </c>
    </row>
    <row r="32" spans="1:15" s="58" customFormat="1" ht="17.100000000000001" customHeight="1">
      <c r="A32" s="1015"/>
      <c r="B32" s="1015" t="s">
        <v>617</v>
      </c>
      <c r="C32" s="793">
        <v>179</v>
      </c>
      <c r="D32" s="793" t="s">
        <v>447</v>
      </c>
      <c r="E32" s="793">
        <v>1</v>
      </c>
      <c r="F32" s="793" t="s">
        <v>447</v>
      </c>
      <c r="G32" s="793" t="s">
        <v>447</v>
      </c>
      <c r="H32" s="794" t="s">
        <v>447</v>
      </c>
      <c r="I32" s="818">
        <v>1</v>
      </c>
      <c r="J32" s="793">
        <v>15</v>
      </c>
      <c r="K32" s="793">
        <v>95</v>
      </c>
      <c r="L32" s="793">
        <v>3</v>
      </c>
      <c r="M32" s="793">
        <v>1</v>
      </c>
      <c r="N32" s="793">
        <v>53</v>
      </c>
      <c r="O32" s="794">
        <v>10</v>
      </c>
    </row>
    <row r="33" spans="1:15" s="58" customFormat="1" ht="17.100000000000001" customHeight="1">
      <c r="A33" s="1015"/>
      <c r="B33" s="1015" t="s">
        <v>616</v>
      </c>
      <c r="C33" s="793">
        <v>178</v>
      </c>
      <c r="D33" s="793" t="s">
        <v>447</v>
      </c>
      <c r="E33" s="793" t="s">
        <v>447</v>
      </c>
      <c r="F33" s="793" t="s">
        <v>447</v>
      </c>
      <c r="G33" s="793" t="s">
        <v>447</v>
      </c>
      <c r="H33" s="794" t="s">
        <v>447</v>
      </c>
      <c r="I33" s="818" t="s">
        <v>447</v>
      </c>
      <c r="J33" s="793">
        <v>11</v>
      </c>
      <c r="K33" s="793">
        <v>81</v>
      </c>
      <c r="L33" s="793">
        <v>9</v>
      </c>
      <c r="M33" s="793">
        <v>2</v>
      </c>
      <c r="N33" s="793">
        <v>73</v>
      </c>
      <c r="O33" s="794">
        <v>2</v>
      </c>
    </row>
    <row r="34" spans="1:15" s="58" customFormat="1" ht="17.100000000000001" customHeight="1">
      <c r="A34" s="1015"/>
      <c r="B34" s="1015" t="s">
        <v>615</v>
      </c>
      <c r="C34" s="793">
        <v>212</v>
      </c>
      <c r="D34" s="793" t="s">
        <v>447</v>
      </c>
      <c r="E34" s="793" t="s">
        <v>447</v>
      </c>
      <c r="F34" s="793" t="s">
        <v>447</v>
      </c>
      <c r="G34" s="793" t="s">
        <v>447</v>
      </c>
      <c r="H34" s="794" t="s">
        <v>447</v>
      </c>
      <c r="I34" s="818" t="s">
        <v>447</v>
      </c>
      <c r="J34" s="793">
        <v>26</v>
      </c>
      <c r="K34" s="793">
        <v>121</v>
      </c>
      <c r="L34" s="793">
        <v>6</v>
      </c>
      <c r="M34" s="793">
        <v>1</v>
      </c>
      <c r="N34" s="793">
        <v>56</v>
      </c>
      <c r="O34" s="794">
        <v>2</v>
      </c>
    </row>
    <row r="35" spans="1:15" s="58" customFormat="1" ht="17.100000000000001" customHeight="1">
      <c r="A35" s="1015"/>
      <c r="B35" s="1015" t="s">
        <v>614</v>
      </c>
      <c r="C35" s="793">
        <v>134</v>
      </c>
      <c r="D35" s="793" t="s">
        <v>447</v>
      </c>
      <c r="E35" s="793" t="s">
        <v>447</v>
      </c>
      <c r="F35" s="793" t="s">
        <v>447</v>
      </c>
      <c r="G35" s="793" t="s">
        <v>447</v>
      </c>
      <c r="H35" s="794" t="s">
        <v>447</v>
      </c>
      <c r="I35" s="818">
        <v>1</v>
      </c>
      <c r="J35" s="793">
        <v>12</v>
      </c>
      <c r="K35" s="793">
        <v>53</v>
      </c>
      <c r="L35" s="793">
        <v>4</v>
      </c>
      <c r="M35" s="793">
        <v>1</v>
      </c>
      <c r="N35" s="793">
        <v>61</v>
      </c>
      <c r="O35" s="794">
        <v>2</v>
      </c>
    </row>
    <row r="36" spans="1:15" s="58" customFormat="1" ht="17.100000000000001" customHeight="1">
      <c r="A36" s="1015"/>
      <c r="B36" s="1015" t="s">
        <v>613</v>
      </c>
      <c r="C36" s="793">
        <v>451</v>
      </c>
      <c r="D36" s="793" t="s">
        <v>447</v>
      </c>
      <c r="E36" s="793" t="s">
        <v>447</v>
      </c>
      <c r="F36" s="793">
        <v>1</v>
      </c>
      <c r="G36" s="793">
        <v>2</v>
      </c>
      <c r="H36" s="794" t="s">
        <v>447</v>
      </c>
      <c r="I36" s="818">
        <v>2</v>
      </c>
      <c r="J36" s="793">
        <v>23</v>
      </c>
      <c r="K36" s="793">
        <v>272</v>
      </c>
      <c r="L36" s="793">
        <v>12</v>
      </c>
      <c r="M36" s="793">
        <v>2</v>
      </c>
      <c r="N36" s="793">
        <v>132</v>
      </c>
      <c r="O36" s="794">
        <v>5</v>
      </c>
    </row>
    <row r="37" spans="1:15" s="58" customFormat="1" ht="17.100000000000001" customHeight="1">
      <c r="A37" s="1015"/>
      <c r="B37" s="1015" t="s">
        <v>612</v>
      </c>
      <c r="C37" s="793">
        <v>538</v>
      </c>
      <c r="D37" s="793" t="s">
        <v>447</v>
      </c>
      <c r="E37" s="793">
        <v>2</v>
      </c>
      <c r="F37" s="793" t="s">
        <v>447</v>
      </c>
      <c r="G37" s="793">
        <v>1</v>
      </c>
      <c r="H37" s="794" t="s">
        <v>447</v>
      </c>
      <c r="I37" s="818">
        <v>2</v>
      </c>
      <c r="J37" s="793">
        <v>12</v>
      </c>
      <c r="K37" s="793">
        <v>251</v>
      </c>
      <c r="L37" s="793">
        <v>11</v>
      </c>
      <c r="M37" s="793">
        <v>6</v>
      </c>
      <c r="N37" s="793">
        <v>239</v>
      </c>
      <c r="O37" s="794">
        <v>14</v>
      </c>
    </row>
    <row r="38" spans="1:15" s="58" customFormat="1" ht="17.100000000000001" customHeight="1">
      <c r="A38" s="1015"/>
      <c r="B38" s="1015" t="s">
        <v>611</v>
      </c>
      <c r="C38" s="793">
        <v>353</v>
      </c>
      <c r="D38" s="793" t="s">
        <v>447</v>
      </c>
      <c r="E38" s="793">
        <v>1</v>
      </c>
      <c r="F38" s="793" t="s">
        <v>447</v>
      </c>
      <c r="G38" s="793" t="s">
        <v>447</v>
      </c>
      <c r="H38" s="794" t="s">
        <v>447</v>
      </c>
      <c r="I38" s="818" t="s">
        <v>447</v>
      </c>
      <c r="J38" s="793">
        <v>20</v>
      </c>
      <c r="K38" s="793">
        <v>181</v>
      </c>
      <c r="L38" s="793">
        <v>8</v>
      </c>
      <c r="M38" s="793">
        <v>5</v>
      </c>
      <c r="N38" s="793">
        <v>131</v>
      </c>
      <c r="O38" s="794">
        <v>7</v>
      </c>
    </row>
    <row r="39" spans="1:15" s="58" customFormat="1" ht="17.100000000000001" customHeight="1">
      <c r="A39" s="1015"/>
      <c r="B39" s="1015" t="s">
        <v>610</v>
      </c>
      <c r="C39" s="793">
        <v>336</v>
      </c>
      <c r="D39" s="793" t="s">
        <v>447</v>
      </c>
      <c r="E39" s="793">
        <v>1</v>
      </c>
      <c r="F39" s="793" t="s">
        <v>447</v>
      </c>
      <c r="G39" s="793">
        <v>1</v>
      </c>
      <c r="H39" s="794" t="s">
        <v>447</v>
      </c>
      <c r="I39" s="818" t="s">
        <v>447</v>
      </c>
      <c r="J39" s="793">
        <v>14</v>
      </c>
      <c r="K39" s="793">
        <v>159</v>
      </c>
      <c r="L39" s="793">
        <v>8</v>
      </c>
      <c r="M39" s="793">
        <v>4</v>
      </c>
      <c r="N39" s="793">
        <v>143</v>
      </c>
      <c r="O39" s="794">
        <v>6</v>
      </c>
    </row>
    <row r="40" spans="1:15" s="58" customFormat="1" ht="17.100000000000001" customHeight="1">
      <c r="A40" s="1015"/>
      <c r="B40" s="1015" t="s">
        <v>609</v>
      </c>
      <c r="C40" s="793">
        <v>321</v>
      </c>
      <c r="D40" s="793" t="s">
        <v>447</v>
      </c>
      <c r="E40" s="793">
        <v>1</v>
      </c>
      <c r="F40" s="793" t="s">
        <v>447</v>
      </c>
      <c r="G40" s="793" t="s">
        <v>447</v>
      </c>
      <c r="H40" s="794" t="s">
        <v>447</v>
      </c>
      <c r="I40" s="818" t="s">
        <v>447</v>
      </c>
      <c r="J40" s="793">
        <v>11</v>
      </c>
      <c r="K40" s="793">
        <v>154</v>
      </c>
      <c r="L40" s="793">
        <v>10</v>
      </c>
      <c r="M40" s="793">
        <v>2</v>
      </c>
      <c r="N40" s="793">
        <v>137</v>
      </c>
      <c r="O40" s="794">
        <v>6</v>
      </c>
    </row>
    <row r="41" spans="1:15" s="58" customFormat="1" ht="17.100000000000001" customHeight="1">
      <c r="A41" s="1016"/>
      <c r="B41" s="1016" t="s">
        <v>608</v>
      </c>
      <c r="C41" s="797">
        <v>379</v>
      </c>
      <c r="D41" s="797">
        <v>1</v>
      </c>
      <c r="E41" s="797" t="s">
        <v>447</v>
      </c>
      <c r="F41" s="797" t="s">
        <v>447</v>
      </c>
      <c r="G41" s="797" t="s">
        <v>447</v>
      </c>
      <c r="H41" s="800" t="s">
        <v>447</v>
      </c>
      <c r="I41" s="819">
        <v>1</v>
      </c>
      <c r="J41" s="797">
        <v>24</v>
      </c>
      <c r="K41" s="797">
        <v>209</v>
      </c>
      <c r="L41" s="797">
        <v>8</v>
      </c>
      <c r="M41" s="797">
        <v>5</v>
      </c>
      <c r="N41" s="797">
        <v>127</v>
      </c>
      <c r="O41" s="800">
        <v>4</v>
      </c>
    </row>
    <row r="42" spans="1:15" s="58" customFormat="1" ht="17.100000000000001" customHeight="1">
      <c r="A42" s="1016"/>
      <c r="B42" s="1016" t="s">
        <v>607</v>
      </c>
      <c r="C42" s="797">
        <v>446</v>
      </c>
      <c r="D42" s="797">
        <v>1</v>
      </c>
      <c r="E42" s="797">
        <v>5</v>
      </c>
      <c r="F42" s="797">
        <v>1</v>
      </c>
      <c r="G42" s="797">
        <v>3</v>
      </c>
      <c r="H42" s="800" t="s">
        <v>447</v>
      </c>
      <c r="I42" s="819">
        <v>2</v>
      </c>
      <c r="J42" s="797">
        <v>15</v>
      </c>
      <c r="K42" s="797">
        <v>226</v>
      </c>
      <c r="L42" s="797">
        <v>14</v>
      </c>
      <c r="M42" s="797">
        <v>5</v>
      </c>
      <c r="N42" s="797">
        <v>165</v>
      </c>
      <c r="O42" s="800">
        <v>9</v>
      </c>
    </row>
    <row r="43" spans="1:15" s="58" customFormat="1" ht="17.100000000000001" customHeight="1">
      <c r="A43" s="1015"/>
      <c r="B43" s="1015" t="s">
        <v>606</v>
      </c>
      <c r="C43" s="793">
        <v>738</v>
      </c>
      <c r="D43" s="793" t="s">
        <v>447</v>
      </c>
      <c r="E43" s="793">
        <v>3</v>
      </c>
      <c r="F43" s="793">
        <v>1</v>
      </c>
      <c r="G43" s="793">
        <v>3</v>
      </c>
      <c r="H43" s="794" t="s">
        <v>447</v>
      </c>
      <c r="I43" s="818" t="s">
        <v>447</v>
      </c>
      <c r="J43" s="793">
        <v>19</v>
      </c>
      <c r="K43" s="793">
        <v>407</v>
      </c>
      <c r="L43" s="793">
        <v>10</v>
      </c>
      <c r="M43" s="793">
        <v>8</v>
      </c>
      <c r="N43" s="793">
        <v>270</v>
      </c>
      <c r="O43" s="794">
        <v>17</v>
      </c>
    </row>
    <row r="44" spans="1:15" s="58" customFormat="1" ht="17.100000000000001" customHeight="1">
      <c r="A44" s="1015"/>
      <c r="B44" s="1015" t="s">
        <v>605</v>
      </c>
      <c r="C44" s="793">
        <v>235</v>
      </c>
      <c r="D44" s="793">
        <v>1</v>
      </c>
      <c r="E44" s="793" t="s">
        <v>447</v>
      </c>
      <c r="F44" s="793" t="s">
        <v>447</v>
      </c>
      <c r="G44" s="793" t="s">
        <v>447</v>
      </c>
      <c r="H44" s="794" t="s">
        <v>447</v>
      </c>
      <c r="I44" s="818" t="s">
        <v>447</v>
      </c>
      <c r="J44" s="793">
        <v>12</v>
      </c>
      <c r="K44" s="793">
        <v>149</v>
      </c>
      <c r="L44" s="793">
        <v>5</v>
      </c>
      <c r="M44" s="793">
        <v>1</v>
      </c>
      <c r="N44" s="793">
        <v>63</v>
      </c>
      <c r="O44" s="794">
        <v>4</v>
      </c>
    </row>
    <row r="45" spans="1:15" s="58" customFormat="1" ht="17.100000000000001" customHeight="1">
      <c r="A45" s="1015"/>
      <c r="B45" s="1015" t="s">
        <v>604</v>
      </c>
      <c r="C45" s="793">
        <v>365</v>
      </c>
      <c r="D45" s="793" t="s">
        <v>447</v>
      </c>
      <c r="E45" s="793" t="s">
        <v>447</v>
      </c>
      <c r="F45" s="793" t="s">
        <v>447</v>
      </c>
      <c r="G45" s="793" t="s">
        <v>447</v>
      </c>
      <c r="H45" s="794" t="s">
        <v>447</v>
      </c>
      <c r="I45" s="818" t="s">
        <v>447</v>
      </c>
      <c r="J45" s="793">
        <v>19</v>
      </c>
      <c r="K45" s="793">
        <v>230</v>
      </c>
      <c r="L45" s="793">
        <v>1</v>
      </c>
      <c r="M45" s="793">
        <v>1</v>
      </c>
      <c r="N45" s="793">
        <v>109</v>
      </c>
      <c r="O45" s="794">
        <v>5</v>
      </c>
    </row>
    <row r="46" spans="1:15" s="58" customFormat="1" ht="17.100000000000001" customHeight="1">
      <c r="A46" s="1015"/>
      <c r="B46" s="1015" t="s">
        <v>603</v>
      </c>
      <c r="C46" s="793" t="s">
        <v>447</v>
      </c>
      <c r="D46" s="793" t="s">
        <v>447</v>
      </c>
      <c r="E46" s="793" t="s">
        <v>447</v>
      </c>
      <c r="F46" s="793" t="s">
        <v>447</v>
      </c>
      <c r="G46" s="793" t="s">
        <v>447</v>
      </c>
      <c r="H46" s="794" t="s">
        <v>447</v>
      </c>
      <c r="I46" s="818" t="s">
        <v>447</v>
      </c>
      <c r="J46" s="793" t="s">
        <v>447</v>
      </c>
      <c r="K46" s="793" t="s">
        <v>447</v>
      </c>
      <c r="L46" s="793" t="s">
        <v>447</v>
      </c>
      <c r="M46" s="793" t="s">
        <v>447</v>
      </c>
      <c r="N46" s="793" t="s">
        <v>447</v>
      </c>
      <c r="O46" s="794" t="s">
        <v>447</v>
      </c>
    </row>
    <row r="47" spans="1:15" s="58" customFormat="1" ht="17.100000000000001" customHeight="1">
      <c r="A47" s="1015"/>
      <c r="B47" s="1015" t="s">
        <v>602</v>
      </c>
      <c r="C47" s="793">
        <v>425</v>
      </c>
      <c r="D47" s="793">
        <v>1</v>
      </c>
      <c r="E47" s="793">
        <v>1</v>
      </c>
      <c r="F47" s="793">
        <v>1</v>
      </c>
      <c r="G47" s="793" t="s">
        <v>447</v>
      </c>
      <c r="H47" s="794" t="s">
        <v>447</v>
      </c>
      <c r="I47" s="818">
        <v>1</v>
      </c>
      <c r="J47" s="793">
        <v>23</v>
      </c>
      <c r="K47" s="793">
        <v>232</v>
      </c>
      <c r="L47" s="793">
        <v>15</v>
      </c>
      <c r="M47" s="793">
        <v>3</v>
      </c>
      <c r="N47" s="793">
        <v>144</v>
      </c>
      <c r="O47" s="794">
        <v>4</v>
      </c>
    </row>
    <row r="48" spans="1:15" s="58" customFormat="1" ht="17.100000000000001" customHeight="1" thickBot="1">
      <c r="A48" s="1017"/>
      <c r="B48" s="1017" t="s">
        <v>601</v>
      </c>
      <c r="C48" s="801">
        <v>281</v>
      </c>
      <c r="D48" s="801" t="s">
        <v>447</v>
      </c>
      <c r="E48" s="801" t="s">
        <v>447</v>
      </c>
      <c r="F48" s="801" t="s">
        <v>447</v>
      </c>
      <c r="G48" s="801" t="s">
        <v>447</v>
      </c>
      <c r="H48" s="802" t="s">
        <v>447</v>
      </c>
      <c r="I48" s="820">
        <v>1</v>
      </c>
      <c r="J48" s="801">
        <v>10</v>
      </c>
      <c r="K48" s="801">
        <v>173</v>
      </c>
      <c r="L48" s="801">
        <v>3</v>
      </c>
      <c r="M48" s="801">
        <v>4</v>
      </c>
      <c r="N48" s="801">
        <v>84</v>
      </c>
      <c r="O48" s="802">
        <v>6</v>
      </c>
    </row>
    <row r="49" spans="1:15" s="30" customFormat="1">
      <c r="B49" s="35"/>
      <c r="O49" s="142"/>
    </row>
    <row r="50" spans="1:15" s="143" customFormat="1" ht="21" customHeight="1">
      <c r="A50" s="1861" t="s">
        <v>1860</v>
      </c>
      <c r="B50" s="1861"/>
      <c r="C50" s="1861"/>
      <c r="D50" s="1861"/>
      <c r="E50" s="1861"/>
      <c r="F50" s="1861"/>
      <c r="G50" s="1861"/>
      <c r="H50" s="1861"/>
      <c r="I50" s="1865" t="s">
        <v>2191</v>
      </c>
      <c r="J50" s="1865"/>
      <c r="K50" s="1865"/>
      <c r="L50" s="1865"/>
      <c r="M50" s="1865"/>
      <c r="N50" s="1865"/>
      <c r="O50" s="1865"/>
    </row>
    <row r="51" spans="1:15" s="30" customFormat="1" ht="13.5" customHeight="1" thickBot="1">
      <c r="B51" s="144"/>
      <c r="C51" s="59"/>
      <c r="D51" s="59"/>
      <c r="E51" s="59"/>
      <c r="F51" s="59"/>
      <c r="G51" s="59"/>
      <c r="H51" s="59"/>
      <c r="I51" s="59"/>
      <c r="J51" s="59"/>
      <c r="K51" s="59"/>
      <c r="L51" s="59"/>
      <c r="M51" s="59"/>
      <c r="N51" s="1864"/>
      <c r="O51" s="1864"/>
    </row>
    <row r="52" spans="1:15" s="30" customFormat="1" ht="16.5" customHeight="1">
      <c r="A52" s="1856" t="s">
        <v>1100</v>
      </c>
      <c r="B52" s="1857"/>
      <c r="C52" s="1854" t="s">
        <v>1101</v>
      </c>
      <c r="D52" s="396" t="s">
        <v>843</v>
      </c>
      <c r="E52" s="396"/>
      <c r="F52" s="1859" t="s">
        <v>1102</v>
      </c>
      <c r="G52" s="1860"/>
      <c r="H52" s="1860"/>
      <c r="I52" s="811" t="s">
        <v>850</v>
      </c>
      <c r="J52" s="396" t="s">
        <v>849</v>
      </c>
      <c r="K52" s="396"/>
      <c r="L52" s="396"/>
      <c r="M52" s="396"/>
      <c r="N52" s="1854" t="s">
        <v>1103</v>
      </c>
      <c r="O52" s="1862" t="s">
        <v>1104</v>
      </c>
    </row>
    <row r="53" spans="1:15" s="30" customFormat="1" ht="56.25" customHeight="1">
      <c r="A53" s="1858"/>
      <c r="B53" s="1819"/>
      <c r="C53" s="1855"/>
      <c r="D53" s="812" t="s">
        <v>1105</v>
      </c>
      <c r="E53" s="812" t="s">
        <v>1106</v>
      </c>
      <c r="F53" s="812" t="s">
        <v>1107</v>
      </c>
      <c r="G53" s="812" t="s">
        <v>1108</v>
      </c>
      <c r="H53" s="813" t="s">
        <v>1738</v>
      </c>
      <c r="I53" s="814" t="s">
        <v>1109</v>
      </c>
      <c r="J53" s="812" t="s">
        <v>1110</v>
      </c>
      <c r="K53" s="812" t="s">
        <v>1111</v>
      </c>
      <c r="L53" s="812" t="s">
        <v>848</v>
      </c>
      <c r="M53" s="812" t="s">
        <v>847</v>
      </c>
      <c r="N53" s="1855"/>
      <c r="O53" s="1863"/>
    </row>
    <row r="54" spans="1:15" s="58" customFormat="1" ht="17.100000000000001" customHeight="1">
      <c r="A54" s="1015"/>
      <c r="B54" s="1015" t="s">
        <v>600</v>
      </c>
      <c r="C54" s="793">
        <v>311</v>
      </c>
      <c r="D54" s="793" t="s">
        <v>447</v>
      </c>
      <c r="E54" s="793" t="s">
        <v>447</v>
      </c>
      <c r="F54" s="793" t="s">
        <v>447</v>
      </c>
      <c r="G54" s="793" t="s">
        <v>447</v>
      </c>
      <c r="H54" s="794" t="s">
        <v>447</v>
      </c>
      <c r="I54" s="818" t="s">
        <v>447</v>
      </c>
      <c r="J54" s="793">
        <v>18</v>
      </c>
      <c r="K54" s="793">
        <v>158</v>
      </c>
      <c r="L54" s="793">
        <v>8</v>
      </c>
      <c r="M54" s="793">
        <v>2</v>
      </c>
      <c r="N54" s="793">
        <v>122</v>
      </c>
      <c r="O54" s="794">
        <v>3</v>
      </c>
    </row>
    <row r="55" spans="1:15" s="58" customFormat="1" ht="17.100000000000001" customHeight="1">
      <c r="A55" s="1015"/>
      <c r="B55" s="1015" t="s">
        <v>599</v>
      </c>
      <c r="C55" s="793">
        <v>165</v>
      </c>
      <c r="D55" s="793" t="s">
        <v>447</v>
      </c>
      <c r="E55" s="793">
        <v>1</v>
      </c>
      <c r="F55" s="793" t="s">
        <v>447</v>
      </c>
      <c r="G55" s="793" t="s">
        <v>447</v>
      </c>
      <c r="H55" s="794" t="s">
        <v>447</v>
      </c>
      <c r="I55" s="818">
        <v>1</v>
      </c>
      <c r="J55" s="793">
        <v>10</v>
      </c>
      <c r="K55" s="793">
        <v>85</v>
      </c>
      <c r="L55" s="793">
        <v>1</v>
      </c>
      <c r="M55" s="793">
        <v>2</v>
      </c>
      <c r="N55" s="793">
        <v>64</v>
      </c>
      <c r="O55" s="794">
        <v>1</v>
      </c>
    </row>
    <row r="56" spans="1:15" s="30" customFormat="1" ht="17.100000000000001" customHeight="1">
      <c r="A56" s="1015"/>
      <c r="B56" s="1015" t="s">
        <v>598</v>
      </c>
      <c r="C56" s="793">
        <v>165</v>
      </c>
      <c r="D56" s="793" t="s">
        <v>447</v>
      </c>
      <c r="E56" s="793">
        <v>1</v>
      </c>
      <c r="F56" s="793" t="s">
        <v>447</v>
      </c>
      <c r="G56" s="793" t="s">
        <v>447</v>
      </c>
      <c r="H56" s="794" t="s">
        <v>447</v>
      </c>
      <c r="I56" s="818" t="s">
        <v>447</v>
      </c>
      <c r="J56" s="793">
        <v>13</v>
      </c>
      <c r="K56" s="793">
        <v>93</v>
      </c>
      <c r="L56" s="793">
        <v>3</v>
      </c>
      <c r="M56" s="793">
        <v>4</v>
      </c>
      <c r="N56" s="793">
        <v>48</v>
      </c>
      <c r="O56" s="794">
        <v>3</v>
      </c>
    </row>
    <row r="57" spans="1:15" s="58" customFormat="1" ht="17.100000000000001" customHeight="1">
      <c r="A57" s="1015"/>
      <c r="B57" s="1015" t="s">
        <v>597</v>
      </c>
      <c r="C57" s="793">
        <v>157</v>
      </c>
      <c r="D57" s="793" t="s">
        <v>447</v>
      </c>
      <c r="E57" s="793" t="s">
        <v>447</v>
      </c>
      <c r="F57" s="793" t="s">
        <v>447</v>
      </c>
      <c r="G57" s="793" t="s">
        <v>447</v>
      </c>
      <c r="H57" s="794" t="s">
        <v>447</v>
      </c>
      <c r="I57" s="818" t="s">
        <v>447</v>
      </c>
      <c r="J57" s="793">
        <v>8</v>
      </c>
      <c r="K57" s="793">
        <v>79</v>
      </c>
      <c r="L57" s="793">
        <v>1</v>
      </c>
      <c r="M57" s="793">
        <v>3</v>
      </c>
      <c r="N57" s="793">
        <v>64</v>
      </c>
      <c r="O57" s="794">
        <v>2</v>
      </c>
    </row>
    <row r="58" spans="1:15" s="30" customFormat="1" ht="17.100000000000001" customHeight="1">
      <c r="A58" s="1015"/>
      <c r="B58" s="1015" t="s">
        <v>596</v>
      </c>
      <c r="C58" s="793">
        <v>723</v>
      </c>
      <c r="D58" s="793" t="s">
        <v>447</v>
      </c>
      <c r="E58" s="793">
        <v>2</v>
      </c>
      <c r="F58" s="793" t="s">
        <v>447</v>
      </c>
      <c r="G58" s="793">
        <v>1</v>
      </c>
      <c r="H58" s="794" t="s">
        <v>447</v>
      </c>
      <c r="I58" s="818" t="s">
        <v>447</v>
      </c>
      <c r="J58" s="793">
        <v>32</v>
      </c>
      <c r="K58" s="793">
        <v>421</v>
      </c>
      <c r="L58" s="793">
        <v>15</v>
      </c>
      <c r="M58" s="793">
        <v>7</v>
      </c>
      <c r="N58" s="793">
        <v>221</v>
      </c>
      <c r="O58" s="794">
        <v>24</v>
      </c>
    </row>
    <row r="59" spans="1:15" s="30" customFormat="1" ht="17.100000000000001" customHeight="1">
      <c r="A59" s="1015"/>
      <c r="B59" s="1015" t="s">
        <v>595</v>
      </c>
      <c r="C59" s="793" t="s">
        <v>447</v>
      </c>
      <c r="D59" s="793" t="s">
        <v>447</v>
      </c>
      <c r="E59" s="793" t="s">
        <v>447</v>
      </c>
      <c r="F59" s="793" t="s">
        <v>447</v>
      </c>
      <c r="G59" s="793" t="s">
        <v>447</v>
      </c>
      <c r="H59" s="794" t="s">
        <v>447</v>
      </c>
      <c r="I59" s="818" t="s">
        <v>447</v>
      </c>
      <c r="J59" s="793" t="s">
        <v>447</v>
      </c>
      <c r="K59" s="793" t="s">
        <v>447</v>
      </c>
      <c r="L59" s="793" t="s">
        <v>447</v>
      </c>
      <c r="M59" s="793" t="s">
        <v>447</v>
      </c>
      <c r="N59" s="793" t="s">
        <v>447</v>
      </c>
      <c r="O59" s="794" t="s">
        <v>447</v>
      </c>
    </row>
    <row r="60" spans="1:15" s="30" customFormat="1" ht="17.100000000000001" customHeight="1">
      <c r="A60" s="1015"/>
      <c r="B60" s="1015" t="s">
        <v>594</v>
      </c>
      <c r="C60" s="793">
        <v>201</v>
      </c>
      <c r="D60" s="793" t="s">
        <v>447</v>
      </c>
      <c r="E60" s="793" t="s">
        <v>447</v>
      </c>
      <c r="F60" s="793" t="s">
        <v>447</v>
      </c>
      <c r="G60" s="793" t="s">
        <v>447</v>
      </c>
      <c r="H60" s="794" t="s">
        <v>447</v>
      </c>
      <c r="I60" s="818">
        <v>1</v>
      </c>
      <c r="J60" s="793">
        <v>7</v>
      </c>
      <c r="K60" s="793">
        <v>113</v>
      </c>
      <c r="L60" s="793">
        <v>3</v>
      </c>
      <c r="M60" s="793">
        <v>2</v>
      </c>
      <c r="N60" s="793">
        <v>75</v>
      </c>
      <c r="O60" s="794" t="s">
        <v>447</v>
      </c>
    </row>
    <row r="61" spans="1:15" s="30" customFormat="1" ht="17.100000000000001" customHeight="1">
      <c r="A61" s="1015"/>
      <c r="B61" s="1015" t="s">
        <v>593</v>
      </c>
      <c r="C61" s="793">
        <v>164</v>
      </c>
      <c r="D61" s="793" t="s">
        <v>447</v>
      </c>
      <c r="E61" s="793" t="s">
        <v>447</v>
      </c>
      <c r="F61" s="793" t="s">
        <v>447</v>
      </c>
      <c r="G61" s="793" t="s">
        <v>447</v>
      </c>
      <c r="H61" s="794" t="s">
        <v>447</v>
      </c>
      <c r="I61" s="818" t="s">
        <v>447</v>
      </c>
      <c r="J61" s="793">
        <v>9</v>
      </c>
      <c r="K61" s="793">
        <v>70</v>
      </c>
      <c r="L61" s="793">
        <v>3</v>
      </c>
      <c r="M61" s="793" t="s">
        <v>447</v>
      </c>
      <c r="N61" s="793">
        <v>77</v>
      </c>
      <c r="O61" s="794">
        <v>5</v>
      </c>
    </row>
    <row r="62" spans="1:15" s="30" customFormat="1" ht="17.100000000000001" customHeight="1">
      <c r="A62" s="1015"/>
      <c r="B62" s="1015" t="s">
        <v>592</v>
      </c>
      <c r="C62" s="793">
        <v>28</v>
      </c>
      <c r="D62" s="793" t="s">
        <v>447</v>
      </c>
      <c r="E62" s="793" t="s">
        <v>447</v>
      </c>
      <c r="F62" s="793" t="s">
        <v>447</v>
      </c>
      <c r="G62" s="793" t="s">
        <v>447</v>
      </c>
      <c r="H62" s="794" t="s">
        <v>447</v>
      </c>
      <c r="I62" s="818" t="s">
        <v>447</v>
      </c>
      <c r="J62" s="793">
        <v>4</v>
      </c>
      <c r="K62" s="793">
        <v>10</v>
      </c>
      <c r="L62" s="793">
        <v>5</v>
      </c>
      <c r="M62" s="793" t="s">
        <v>447</v>
      </c>
      <c r="N62" s="793">
        <v>9</v>
      </c>
      <c r="O62" s="794" t="s">
        <v>447</v>
      </c>
    </row>
    <row r="63" spans="1:15" s="30" customFormat="1" ht="17.100000000000001" customHeight="1">
      <c r="A63" s="1015"/>
      <c r="B63" s="1015" t="s">
        <v>591</v>
      </c>
      <c r="C63" s="793">
        <v>298</v>
      </c>
      <c r="D63" s="793" t="s">
        <v>447</v>
      </c>
      <c r="E63" s="793" t="s">
        <v>447</v>
      </c>
      <c r="F63" s="793" t="s">
        <v>447</v>
      </c>
      <c r="G63" s="793" t="s">
        <v>447</v>
      </c>
      <c r="H63" s="794" t="s">
        <v>447</v>
      </c>
      <c r="I63" s="818" t="s">
        <v>447</v>
      </c>
      <c r="J63" s="793">
        <v>15</v>
      </c>
      <c r="K63" s="793">
        <v>138</v>
      </c>
      <c r="L63" s="793">
        <v>7</v>
      </c>
      <c r="M63" s="793">
        <v>3</v>
      </c>
      <c r="N63" s="793">
        <v>131</v>
      </c>
      <c r="O63" s="794">
        <v>4</v>
      </c>
    </row>
    <row r="64" spans="1:15" s="30" customFormat="1" ht="17.100000000000001" customHeight="1">
      <c r="A64" s="1015"/>
      <c r="B64" s="1015" t="s">
        <v>1986</v>
      </c>
      <c r="C64" s="793">
        <v>327</v>
      </c>
      <c r="D64" s="793" t="s">
        <v>447</v>
      </c>
      <c r="E64" s="793" t="s">
        <v>447</v>
      </c>
      <c r="F64" s="793" t="s">
        <v>447</v>
      </c>
      <c r="G64" s="793" t="s">
        <v>447</v>
      </c>
      <c r="H64" s="794" t="s">
        <v>447</v>
      </c>
      <c r="I64" s="818" t="s">
        <v>447</v>
      </c>
      <c r="J64" s="793">
        <v>43</v>
      </c>
      <c r="K64" s="793">
        <v>168</v>
      </c>
      <c r="L64" s="793">
        <v>2</v>
      </c>
      <c r="M64" s="793">
        <v>7</v>
      </c>
      <c r="N64" s="793">
        <v>105</v>
      </c>
      <c r="O64" s="794">
        <v>2</v>
      </c>
    </row>
    <row r="65" spans="1:15" s="30" customFormat="1" ht="17.100000000000001" customHeight="1">
      <c r="A65" s="1015"/>
      <c r="B65" s="1015" t="s">
        <v>1988</v>
      </c>
      <c r="C65" s="793">
        <v>483</v>
      </c>
      <c r="D65" s="793" t="s">
        <v>447</v>
      </c>
      <c r="E65" s="793" t="s">
        <v>447</v>
      </c>
      <c r="F65" s="793" t="s">
        <v>447</v>
      </c>
      <c r="G65" s="793">
        <v>1</v>
      </c>
      <c r="H65" s="794" t="s">
        <v>447</v>
      </c>
      <c r="I65" s="818" t="s">
        <v>447</v>
      </c>
      <c r="J65" s="793">
        <v>33</v>
      </c>
      <c r="K65" s="793">
        <v>293</v>
      </c>
      <c r="L65" s="793">
        <v>14</v>
      </c>
      <c r="M65" s="793">
        <v>8</v>
      </c>
      <c r="N65" s="793">
        <v>128</v>
      </c>
      <c r="O65" s="794">
        <v>6</v>
      </c>
    </row>
    <row r="66" spans="1:15" s="30" customFormat="1" ht="17.100000000000001" customHeight="1">
      <c r="A66" s="1015"/>
      <c r="B66" s="1015" t="s">
        <v>1990</v>
      </c>
      <c r="C66" s="793">
        <v>179</v>
      </c>
      <c r="D66" s="793" t="s">
        <v>447</v>
      </c>
      <c r="E66" s="793">
        <v>1</v>
      </c>
      <c r="F66" s="793" t="s">
        <v>447</v>
      </c>
      <c r="G66" s="793" t="s">
        <v>447</v>
      </c>
      <c r="H66" s="794" t="s">
        <v>447</v>
      </c>
      <c r="I66" s="818" t="s">
        <v>447</v>
      </c>
      <c r="J66" s="793">
        <v>16</v>
      </c>
      <c r="K66" s="793">
        <v>94</v>
      </c>
      <c r="L66" s="793">
        <v>3</v>
      </c>
      <c r="M66" s="793">
        <v>1</v>
      </c>
      <c r="N66" s="793">
        <v>62</v>
      </c>
      <c r="O66" s="794">
        <v>2</v>
      </c>
    </row>
    <row r="67" spans="1:15" s="30" customFormat="1" ht="17.100000000000001" customHeight="1">
      <c r="A67" s="1015"/>
      <c r="B67" s="1015" t="s">
        <v>1992</v>
      </c>
      <c r="C67" s="793">
        <v>269</v>
      </c>
      <c r="D67" s="793" t="s">
        <v>447</v>
      </c>
      <c r="E67" s="793" t="s">
        <v>447</v>
      </c>
      <c r="F67" s="793" t="s">
        <v>447</v>
      </c>
      <c r="G67" s="793">
        <v>1</v>
      </c>
      <c r="H67" s="794" t="s">
        <v>447</v>
      </c>
      <c r="I67" s="818" t="s">
        <v>447</v>
      </c>
      <c r="J67" s="793">
        <v>17</v>
      </c>
      <c r="K67" s="793">
        <v>154</v>
      </c>
      <c r="L67" s="793">
        <v>5</v>
      </c>
      <c r="M67" s="793">
        <v>1</v>
      </c>
      <c r="N67" s="793">
        <v>89</v>
      </c>
      <c r="O67" s="794">
        <v>2</v>
      </c>
    </row>
    <row r="68" spans="1:15" s="30" customFormat="1" ht="17.100000000000001" customHeight="1">
      <c r="A68" s="1015"/>
      <c r="B68" s="1015" t="s">
        <v>1994</v>
      </c>
      <c r="C68" s="793">
        <v>238</v>
      </c>
      <c r="D68" s="793" t="s">
        <v>447</v>
      </c>
      <c r="E68" s="793">
        <v>1</v>
      </c>
      <c r="F68" s="793" t="s">
        <v>447</v>
      </c>
      <c r="G68" s="793">
        <v>2</v>
      </c>
      <c r="H68" s="794">
        <v>1</v>
      </c>
      <c r="I68" s="818" t="s">
        <v>447</v>
      </c>
      <c r="J68" s="793">
        <v>9</v>
      </c>
      <c r="K68" s="793">
        <v>120</v>
      </c>
      <c r="L68" s="793">
        <v>7</v>
      </c>
      <c r="M68" s="793">
        <v>2</v>
      </c>
      <c r="N68" s="793">
        <v>90</v>
      </c>
      <c r="O68" s="794">
        <v>6</v>
      </c>
    </row>
    <row r="69" spans="1:15" s="30" customFormat="1" ht="17.100000000000001" customHeight="1">
      <c r="A69" s="1015"/>
      <c r="B69" s="1015" t="s">
        <v>1996</v>
      </c>
      <c r="C69" s="793">
        <v>301</v>
      </c>
      <c r="D69" s="793" t="s">
        <v>447</v>
      </c>
      <c r="E69" s="793">
        <v>1</v>
      </c>
      <c r="F69" s="793" t="s">
        <v>447</v>
      </c>
      <c r="G69" s="793" t="s">
        <v>447</v>
      </c>
      <c r="H69" s="794" t="s">
        <v>447</v>
      </c>
      <c r="I69" s="818" t="s">
        <v>447</v>
      </c>
      <c r="J69" s="793">
        <v>19</v>
      </c>
      <c r="K69" s="793">
        <v>156</v>
      </c>
      <c r="L69" s="793">
        <v>9</v>
      </c>
      <c r="M69" s="793">
        <v>5</v>
      </c>
      <c r="N69" s="793">
        <v>101</v>
      </c>
      <c r="O69" s="794">
        <v>10</v>
      </c>
    </row>
    <row r="70" spans="1:15" s="30" customFormat="1" ht="17.100000000000001" customHeight="1">
      <c r="A70" s="1015"/>
      <c r="B70" s="1015" t="s">
        <v>590</v>
      </c>
      <c r="C70" s="793">
        <v>154</v>
      </c>
      <c r="D70" s="793" t="s">
        <v>447</v>
      </c>
      <c r="E70" s="793" t="s">
        <v>447</v>
      </c>
      <c r="F70" s="793" t="s">
        <v>447</v>
      </c>
      <c r="G70" s="793" t="s">
        <v>447</v>
      </c>
      <c r="H70" s="794" t="s">
        <v>447</v>
      </c>
      <c r="I70" s="818" t="s">
        <v>447</v>
      </c>
      <c r="J70" s="793">
        <v>6</v>
      </c>
      <c r="K70" s="793">
        <v>75</v>
      </c>
      <c r="L70" s="793">
        <v>3</v>
      </c>
      <c r="M70" s="793">
        <v>2</v>
      </c>
      <c r="N70" s="793">
        <v>65</v>
      </c>
      <c r="O70" s="794">
        <v>3</v>
      </c>
    </row>
    <row r="71" spans="1:15" s="30" customFormat="1" ht="17.100000000000001" customHeight="1">
      <c r="A71" s="1015"/>
      <c r="B71" s="1015" t="s">
        <v>589</v>
      </c>
      <c r="C71" s="793">
        <v>225</v>
      </c>
      <c r="D71" s="793">
        <v>1</v>
      </c>
      <c r="E71" s="793" t="s">
        <v>447</v>
      </c>
      <c r="F71" s="793" t="s">
        <v>447</v>
      </c>
      <c r="G71" s="793">
        <v>2</v>
      </c>
      <c r="H71" s="794" t="s">
        <v>447</v>
      </c>
      <c r="I71" s="818" t="s">
        <v>447</v>
      </c>
      <c r="J71" s="793">
        <v>17</v>
      </c>
      <c r="K71" s="793">
        <v>116</v>
      </c>
      <c r="L71" s="793">
        <v>9</v>
      </c>
      <c r="M71" s="793">
        <v>3</v>
      </c>
      <c r="N71" s="793">
        <v>72</v>
      </c>
      <c r="O71" s="794">
        <v>5</v>
      </c>
    </row>
    <row r="72" spans="1:15" s="30" customFormat="1" ht="17.100000000000001" customHeight="1">
      <c r="A72" s="1015"/>
      <c r="B72" s="1015" t="s">
        <v>588</v>
      </c>
      <c r="C72" s="793">
        <v>263</v>
      </c>
      <c r="D72" s="793">
        <v>1</v>
      </c>
      <c r="E72" s="793" t="s">
        <v>447</v>
      </c>
      <c r="F72" s="793" t="s">
        <v>447</v>
      </c>
      <c r="G72" s="793">
        <v>2</v>
      </c>
      <c r="H72" s="794" t="s">
        <v>447</v>
      </c>
      <c r="I72" s="818" t="s">
        <v>447</v>
      </c>
      <c r="J72" s="793">
        <v>15</v>
      </c>
      <c r="K72" s="793">
        <v>134</v>
      </c>
      <c r="L72" s="793">
        <v>8</v>
      </c>
      <c r="M72" s="793">
        <v>4</v>
      </c>
      <c r="N72" s="793">
        <v>95</v>
      </c>
      <c r="O72" s="794">
        <v>4</v>
      </c>
    </row>
    <row r="73" spans="1:15" s="30" customFormat="1" ht="17.100000000000001" customHeight="1">
      <c r="A73" s="1015"/>
      <c r="B73" s="1015" t="s">
        <v>587</v>
      </c>
      <c r="C73" s="793">
        <v>198</v>
      </c>
      <c r="D73" s="793" t="s">
        <v>447</v>
      </c>
      <c r="E73" s="793">
        <v>1</v>
      </c>
      <c r="F73" s="793">
        <v>2</v>
      </c>
      <c r="G73" s="793" t="s">
        <v>447</v>
      </c>
      <c r="H73" s="794" t="s">
        <v>447</v>
      </c>
      <c r="I73" s="818" t="s">
        <v>447</v>
      </c>
      <c r="J73" s="793">
        <v>8</v>
      </c>
      <c r="K73" s="793">
        <v>104</v>
      </c>
      <c r="L73" s="793">
        <v>8</v>
      </c>
      <c r="M73" s="793">
        <v>2</v>
      </c>
      <c r="N73" s="793">
        <v>68</v>
      </c>
      <c r="O73" s="794">
        <v>5</v>
      </c>
    </row>
    <row r="74" spans="1:15" s="30" customFormat="1" ht="17.100000000000001" customHeight="1">
      <c r="A74" s="1015"/>
      <c r="B74" s="1015" t="s">
        <v>586</v>
      </c>
      <c r="C74" s="793">
        <v>182</v>
      </c>
      <c r="D74" s="793" t="s">
        <v>447</v>
      </c>
      <c r="E74" s="793" t="s">
        <v>447</v>
      </c>
      <c r="F74" s="793" t="s">
        <v>447</v>
      </c>
      <c r="G74" s="793">
        <v>1</v>
      </c>
      <c r="H74" s="794" t="s">
        <v>447</v>
      </c>
      <c r="I74" s="818" t="s">
        <v>447</v>
      </c>
      <c r="J74" s="793">
        <v>7</v>
      </c>
      <c r="K74" s="793">
        <v>87</v>
      </c>
      <c r="L74" s="793">
        <v>4</v>
      </c>
      <c r="M74" s="793">
        <v>4</v>
      </c>
      <c r="N74" s="793">
        <v>75</v>
      </c>
      <c r="O74" s="794">
        <v>4</v>
      </c>
    </row>
    <row r="75" spans="1:15" s="30" customFormat="1" ht="17.100000000000001" customHeight="1">
      <c r="A75" s="1015"/>
      <c r="B75" s="1015" t="s">
        <v>585</v>
      </c>
      <c r="C75" s="793">
        <v>827</v>
      </c>
      <c r="D75" s="793">
        <v>1</v>
      </c>
      <c r="E75" s="793">
        <v>1</v>
      </c>
      <c r="F75" s="793">
        <v>2</v>
      </c>
      <c r="G75" s="793" t="s">
        <v>447</v>
      </c>
      <c r="H75" s="794" t="s">
        <v>447</v>
      </c>
      <c r="I75" s="818">
        <v>4</v>
      </c>
      <c r="J75" s="793">
        <v>30</v>
      </c>
      <c r="K75" s="793">
        <v>493</v>
      </c>
      <c r="L75" s="793">
        <v>16</v>
      </c>
      <c r="M75" s="793">
        <v>11</v>
      </c>
      <c r="N75" s="793">
        <v>246</v>
      </c>
      <c r="O75" s="794">
        <v>23</v>
      </c>
    </row>
    <row r="76" spans="1:15" s="30" customFormat="1" ht="17.100000000000001" customHeight="1">
      <c r="A76" s="1015"/>
      <c r="B76" s="1015" t="s">
        <v>584</v>
      </c>
      <c r="C76" s="793">
        <v>428</v>
      </c>
      <c r="D76" s="793" t="s">
        <v>447</v>
      </c>
      <c r="E76" s="793">
        <v>2</v>
      </c>
      <c r="F76" s="793">
        <v>2</v>
      </c>
      <c r="G76" s="793">
        <v>2</v>
      </c>
      <c r="H76" s="794">
        <v>1</v>
      </c>
      <c r="I76" s="818" t="s">
        <v>447</v>
      </c>
      <c r="J76" s="793">
        <v>24</v>
      </c>
      <c r="K76" s="793">
        <v>237</v>
      </c>
      <c r="L76" s="793">
        <v>9</v>
      </c>
      <c r="M76" s="793">
        <v>4</v>
      </c>
      <c r="N76" s="793">
        <v>138</v>
      </c>
      <c r="O76" s="794">
        <v>9</v>
      </c>
    </row>
    <row r="77" spans="1:15" s="30" customFormat="1" ht="17.100000000000001" customHeight="1">
      <c r="A77" s="1015"/>
      <c r="B77" s="1015" t="s">
        <v>583</v>
      </c>
      <c r="C77" s="793">
        <v>648</v>
      </c>
      <c r="D77" s="793">
        <v>1</v>
      </c>
      <c r="E77" s="793">
        <v>1</v>
      </c>
      <c r="F77" s="793">
        <v>1</v>
      </c>
      <c r="G77" s="793">
        <v>1</v>
      </c>
      <c r="H77" s="794" t="s">
        <v>447</v>
      </c>
      <c r="I77" s="818">
        <v>1</v>
      </c>
      <c r="J77" s="793">
        <v>19</v>
      </c>
      <c r="K77" s="793">
        <v>364</v>
      </c>
      <c r="L77" s="793">
        <v>9</v>
      </c>
      <c r="M77" s="793">
        <v>2</v>
      </c>
      <c r="N77" s="793">
        <v>233</v>
      </c>
      <c r="O77" s="794">
        <v>16</v>
      </c>
    </row>
    <row r="78" spans="1:15" s="30" customFormat="1" ht="17.100000000000001" customHeight="1">
      <c r="A78" s="1015"/>
      <c r="B78" s="1015" t="s">
        <v>582</v>
      </c>
      <c r="C78" s="793">
        <v>157</v>
      </c>
      <c r="D78" s="793">
        <v>2</v>
      </c>
      <c r="E78" s="793" t="s">
        <v>447</v>
      </c>
      <c r="F78" s="793" t="s">
        <v>447</v>
      </c>
      <c r="G78" s="793" t="s">
        <v>447</v>
      </c>
      <c r="H78" s="794">
        <v>1</v>
      </c>
      <c r="I78" s="818" t="s">
        <v>447</v>
      </c>
      <c r="J78" s="793">
        <v>8</v>
      </c>
      <c r="K78" s="793">
        <v>83</v>
      </c>
      <c r="L78" s="793">
        <v>8</v>
      </c>
      <c r="M78" s="793">
        <v>3</v>
      </c>
      <c r="N78" s="793">
        <v>46</v>
      </c>
      <c r="O78" s="794">
        <v>6</v>
      </c>
    </row>
    <row r="79" spans="1:15" s="30" customFormat="1" ht="17.100000000000001" customHeight="1">
      <c r="A79" s="1015"/>
      <c r="B79" s="1015" t="s">
        <v>581</v>
      </c>
      <c r="C79" s="793">
        <v>353</v>
      </c>
      <c r="D79" s="793" t="s">
        <v>447</v>
      </c>
      <c r="E79" s="793">
        <v>3</v>
      </c>
      <c r="F79" s="793" t="s">
        <v>447</v>
      </c>
      <c r="G79" s="793">
        <v>1</v>
      </c>
      <c r="H79" s="794" t="s">
        <v>447</v>
      </c>
      <c r="I79" s="818">
        <v>3</v>
      </c>
      <c r="J79" s="793">
        <v>8</v>
      </c>
      <c r="K79" s="793">
        <v>245</v>
      </c>
      <c r="L79" s="793">
        <v>7</v>
      </c>
      <c r="M79" s="793">
        <v>2</v>
      </c>
      <c r="N79" s="793">
        <v>77</v>
      </c>
      <c r="O79" s="794">
        <v>7</v>
      </c>
    </row>
    <row r="80" spans="1:15" s="30" customFormat="1" ht="17.100000000000001" customHeight="1">
      <c r="A80" s="1015"/>
      <c r="B80" s="1015" t="s">
        <v>580</v>
      </c>
      <c r="C80" s="793">
        <v>394</v>
      </c>
      <c r="D80" s="793">
        <v>1</v>
      </c>
      <c r="E80" s="793" t="s">
        <v>447</v>
      </c>
      <c r="F80" s="793" t="s">
        <v>447</v>
      </c>
      <c r="G80" s="793">
        <v>2</v>
      </c>
      <c r="H80" s="794" t="s">
        <v>447</v>
      </c>
      <c r="I80" s="818">
        <v>1</v>
      </c>
      <c r="J80" s="793">
        <v>16</v>
      </c>
      <c r="K80" s="793">
        <v>209</v>
      </c>
      <c r="L80" s="793">
        <v>13</v>
      </c>
      <c r="M80" s="793">
        <v>6</v>
      </c>
      <c r="N80" s="793">
        <v>132</v>
      </c>
      <c r="O80" s="794">
        <v>14</v>
      </c>
    </row>
    <row r="81" spans="1:15" s="30" customFormat="1" ht="17.100000000000001" customHeight="1">
      <c r="A81" s="1015"/>
      <c r="B81" s="1015" t="s">
        <v>579</v>
      </c>
      <c r="C81" s="793">
        <v>355</v>
      </c>
      <c r="D81" s="793" t="s">
        <v>447</v>
      </c>
      <c r="E81" s="793">
        <v>2</v>
      </c>
      <c r="F81" s="793">
        <v>1</v>
      </c>
      <c r="G81" s="793">
        <v>1</v>
      </c>
      <c r="H81" s="794" t="s">
        <v>447</v>
      </c>
      <c r="I81" s="818" t="s">
        <v>447</v>
      </c>
      <c r="J81" s="793">
        <v>13</v>
      </c>
      <c r="K81" s="793">
        <v>205</v>
      </c>
      <c r="L81" s="793">
        <v>10</v>
      </c>
      <c r="M81" s="793">
        <v>3</v>
      </c>
      <c r="N81" s="793">
        <v>106</v>
      </c>
      <c r="O81" s="794">
        <v>14</v>
      </c>
    </row>
    <row r="82" spans="1:15" s="30" customFormat="1" ht="17.100000000000001" customHeight="1">
      <c r="A82" s="1016"/>
      <c r="B82" s="1016" t="s">
        <v>578</v>
      </c>
      <c r="C82" s="797">
        <v>400</v>
      </c>
      <c r="D82" s="797" t="s">
        <v>447</v>
      </c>
      <c r="E82" s="797">
        <v>1</v>
      </c>
      <c r="F82" s="797">
        <v>1</v>
      </c>
      <c r="G82" s="797" t="s">
        <v>447</v>
      </c>
      <c r="H82" s="800" t="s">
        <v>447</v>
      </c>
      <c r="I82" s="819" t="s">
        <v>447</v>
      </c>
      <c r="J82" s="797">
        <v>14</v>
      </c>
      <c r="K82" s="797">
        <v>244</v>
      </c>
      <c r="L82" s="797">
        <v>4</v>
      </c>
      <c r="M82" s="797">
        <v>3</v>
      </c>
      <c r="N82" s="797">
        <v>125</v>
      </c>
      <c r="O82" s="800">
        <v>8</v>
      </c>
    </row>
    <row r="83" spans="1:15" s="30" customFormat="1" ht="17.100000000000001" customHeight="1">
      <c r="A83" s="1015"/>
      <c r="B83" s="1015" t="s">
        <v>577</v>
      </c>
      <c r="C83" s="793">
        <v>355</v>
      </c>
      <c r="D83" s="793" t="s">
        <v>447</v>
      </c>
      <c r="E83" s="793">
        <v>5</v>
      </c>
      <c r="F83" s="793">
        <v>1</v>
      </c>
      <c r="G83" s="793">
        <v>1</v>
      </c>
      <c r="H83" s="794" t="s">
        <v>447</v>
      </c>
      <c r="I83" s="818" t="s">
        <v>447</v>
      </c>
      <c r="J83" s="793">
        <v>20</v>
      </c>
      <c r="K83" s="793">
        <v>214</v>
      </c>
      <c r="L83" s="793">
        <v>7</v>
      </c>
      <c r="M83" s="793">
        <v>9</v>
      </c>
      <c r="N83" s="793">
        <v>93</v>
      </c>
      <c r="O83" s="794">
        <v>5</v>
      </c>
    </row>
    <row r="84" spans="1:15" s="30" customFormat="1" ht="17.100000000000001" customHeight="1">
      <c r="A84" s="1016"/>
      <c r="B84" s="1016" t="s">
        <v>576</v>
      </c>
      <c r="C84" s="797">
        <v>393</v>
      </c>
      <c r="D84" s="797" t="s">
        <v>447</v>
      </c>
      <c r="E84" s="797" t="s">
        <v>447</v>
      </c>
      <c r="F84" s="797">
        <v>1</v>
      </c>
      <c r="G84" s="797" t="s">
        <v>447</v>
      </c>
      <c r="H84" s="800" t="s">
        <v>447</v>
      </c>
      <c r="I84" s="819">
        <v>1</v>
      </c>
      <c r="J84" s="797">
        <v>17</v>
      </c>
      <c r="K84" s="797">
        <v>234</v>
      </c>
      <c r="L84" s="797">
        <v>8</v>
      </c>
      <c r="M84" s="797">
        <v>3</v>
      </c>
      <c r="N84" s="797">
        <v>123</v>
      </c>
      <c r="O84" s="800">
        <v>6</v>
      </c>
    </row>
    <row r="85" spans="1:15" s="30" customFormat="1" ht="17.100000000000001" customHeight="1">
      <c r="A85" s="1016"/>
      <c r="B85" s="1016" t="s">
        <v>575</v>
      </c>
      <c r="C85" s="797">
        <v>419</v>
      </c>
      <c r="D85" s="797">
        <v>2</v>
      </c>
      <c r="E85" s="797" t="s">
        <v>447</v>
      </c>
      <c r="F85" s="797">
        <v>1</v>
      </c>
      <c r="G85" s="797">
        <v>1</v>
      </c>
      <c r="H85" s="800" t="s">
        <v>447</v>
      </c>
      <c r="I85" s="819">
        <v>1</v>
      </c>
      <c r="J85" s="797">
        <v>15</v>
      </c>
      <c r="K85" s="797">
        <v>259</v>
      </c>
      <c r="L85" s="797">
        <v>6</v>
      </c>
      <c r="M85" s="797">
        <v>6</v>
      </c>
      <c r="N85" s="797">
        <v>121</v>
      </c>
      <c r="O85" s="800">
        <v>7</v>
      </c>
    </row>
    <row r="86" spans="1:15" s="30" customFormat="1" ht="17.100000000000001" customHeight="1">
      <c r="A86" s="1015"/>
      <c r="B86" s="1015" t="s">
        <v>574</v>
      </c>
      <c r="C86" s="828">
        <v>510</v>
      </c>
      <c r="D86" s="828" t="s">
        <v>447</v>
      </c>
      <c r="E86" s="828">
        <v>1</v>
      </c>
      <c r="F86" s="828" t="s">
        <v>447</v>
      </c>
      <c r="G86" s="828" t="s">
        <v>447</v>
      </c>
      <c r="H86" s="829" t="s">
        <v>447</v>
      </c>
      <c r="I86" s="830">
        <v>2</v>
      </c>
      <c r="J86" s="828">
        <v>14</v>
      </c>
      <c r="K86" s="828">
        <v>228</v>
      </c>
      <c r="L86" s="828">
        <v>6</v>
      </c>
      <c r="M86" s="828">
        <v>6</v>
      </c>
      <c r="N86" s="828">
        <v>236</v>
      </c>
      <c r="O86" s="829">
        <v>17</v>
      </c>
    </row>
    <row r="87" spans="1:15" s="30" customFormat="1" ht="17.100000000000001" customHeight="1">
      <c r="A87" s="1015"/>
      <c r="B87" s="1015" t="s">
        <v>573</v>
      </c>
      <c r="C87" s="828">
        <v>102</v>
      </c>
      <c r="D87" s="828" t="s">
        <v>447</v>
      </c>
      <c r="E87" s="828" t="s">
        <v>447</v>
      </c>
      <c r="F87" s="828" t="s">
        <v>447</v>
      </c>
      <c r="G87" s="828" t="s">
        <v>447</v>
      </c>
      <c r="H87" s="829" t="s">
        <v>447</v>
      </c>
      <c r="I87" s="830" t="s">
        <v>447</v>
      </c>
      <c r="J87" s="828">
        <v>7</v>
      </c>
      <c r="K87" s="828">
        <v>53</v>
      </c>
      <c r="L87" s="828">
        <v>4</v>
      </c>
      <c r="M87" s="828">
        <v>1</v>
      </c>
      <c r="N87" s="828">
        <v>36</v>
      </c>
      <c r="O87" s="829">
        <v>1</v>
      </c>
    </row>
    <row r="88" spans="1:15" s="30" customFormat="1" ht="17.100000000000001" customHeight="1">
      <c r="A88" s="1015"/>
      <c r="B88" s="1015" t="s">
        <v>572</v>
      </c>
      <c r="C88" s="828">
        <v>366</v>
      </c>
      <c r="D88" s="828">
        <v>1</v>
      </c>
      <c r="E88" s="828" t="s">
        <v>447</v>
      </c>
      <c r="F88" s="828" t="s">
        <v>447</v>
      </c>
      <c r="G88" s="828" t="s">
        <v>447</v>
      </c>
      <c r="H88" s="829" t="s">
        <v>447</v>
      </c>
      <c r="I88" s="830" t="s">
        <v>447</v>
      </c>
      <c r="J88" s="828">
        <v>21</v>
      </c>
      <c r="K88" s="828">
        <v>214</v>
      </c>
      <c r="L88" s="828">
        <v>4</v>
      </c>
      <c r="M88" s="828">
        <v>6</v>
      </c>
      <c r="N88" s="828">
        <v>112</v>
      </c>
      <c r="O88" s="829">
        <v>8</v>
      </c>
    </row>
    <row r="89" spans="1:15" s="30" customFormat="1" ht="17.100000000000001" customHeight="1">
      <c r="A89" s="1015"/>
      <c r="B89" s="1015" t="s">
        <v>571</v>
      </c>
      <c r="C89" s="828">
        <v>257</v>
      </c>
      <c r="D89" s="828" t="s">
        <v>447</v>
      </c>
      <c r="E89" s="828" t="s">
        <v>447</v>
      </c>
      <c r="F89" s="828" t="s">
        <v>447</v>
      </c>
      <c r="G89" s="828" t="s">
        <v>447</v>
      </c>
      <c r="H89" s="829" t="s">
        <v>447</v>
      </c>
      <c r="I89" s="830" t="s">
        <v>447</v>
      </c>
      <c r="J89" s="828">
        <v>15</v>
      </c>
      <c r="K89" s="828">
        <v>127</v>
      </c>
      <c r="L89" s="828">
        <v>7</v>
      </c>
      <c r="M89" s="828">
        <v>2</v>
      </c>
      <c r="N89" s="828">
        <v>91</v>
      </c>
      <c r="O89" s="829">
        <v>15</v>
      </c>
    </row>
    <row r="90" spans="1:15" s="30" customFormat="1" ht="17.100000000000001" customHeight="1">
      <c r="A90" s="1015"/>
      <c r="B90" s="1015" t="s">
        <v>570</v>
      </c>
      <c r="C90" s="828">
        <v>433</v>
      </c>
      <c r="D90" s="828" t="s">
        <v>447</v>
      </c>
      <c r="E90" s="828">
        <v>1</v>
      </c>
      <c r="F90" s="828">
        <v>1</v>
      </c>
      <c r="G90" s="828">
        <v>1</v>
      </c>
      <c r="H90" s="829">
        <v>1</v>
      </c>
      <c r="I90" s="830">
        <v>2</v>
      </c>
      <c r="J90" s="828">
        <v>17</v>
      </c>
      <c r="K90" s="828">
        <v>280</v>
      </c>
      <c r="L90" s="828">
        <v>3</v>
      </c>
      <c r="M90" s="828">
        <v>6</v>
      </c>
      <c r="N90" s="828">
        <v>107</v>
      </c>
      <c r="O90" s="829">
        <v>14</v>
      </c>
    </row>
    <row r="91" spans="1:15" s="30" customFormat="1" ht="17.100000000000001" customHeight="1">
      <c r="A91" s="1015"/>
      <c r="B91" s="1015" t="s">
        <v>569</v>
      </c>
      <c r="C91" s="828">
        <v>393</v>
      </c>
      <c r="D91" s="828">
        <v>3</v>
      </c>
      <c r="E91" s="828">
        <v>1</v>
      </c>
      <c r="F91" s="828">
        <v>1</v>
      </c>
      <c r="G91" s="828" t="s">
        <v>447</v>
      </c>
      <c r="H91" s="829" t="s">
        <v>447</v>
      </c>
      <c r="I91" s="830">
        <v>3</v>
      </c>
      <c r="J91" s="828">
        <v>12</v>
      </c>
      <c r="K91" s="828">
        <v>216</v>
      </c>
      <c r="L91" s="828">
        <v>6</v>
      </c>
      <c r="M91" s="828">
        <v>4</v>
      </c>
      <c r="N91" s="828">
        <v>135</v>
      </c>
      <c r="O91" s="829">
        <v>12</v>
      </c>
    </row>
    <row r="92" spans="1:15" s="30" customFormat="1" ht="17.100000000000001" customHeight="1">
      <c r="A92" s="1015"/>
      <c r="B92" s="1015" t="s">
        <v>568</v>
      </c>
      <c r="C92" s="828">
        <v>15</v>
      </c>
      <c r="D92" s="828" t="s">
        <v>447</v>
      </c>
      <c r="E92" s="828" t="s">
        <v>447</v>
      </c>
      <c r="F92" s="828" t="s">
        <v>447</v>
      </c>
      <c r="G92" s="828" t="s">
        <v>447</v>
      </c>
      <c r="H92" s="829" t="s">
        <v>447</v>
      </c>
      <c r="I92" s="830" t="s">
        <v>447</v>
      </c>
      <c r="J92" s="828" t="s">
        <v>447</v>
      </c>
      <c r="K92" s="828">
        <v>7</v>
      </c>
      <c r="L92" s="828">
        <v>1</v>
      </c>
      <c r="M92" s="828" t="s">
        <v>447</v>
      </c>
      <c r="N92" s="828">
        <v>7</v>
      </c>
      <c r="O92" s="829" t="s">
        <v>447</v>
      </c>
    </row>
    <row r="93" spans="1:15" s="30" customFormat="1" ht="17.100000000000001" customHeight="1">
      <c r="A93" s="1015"/>
      <c r="B93" s="1015" t="s">
        <v>472</v>
      </c>
      <c r="C93" s="828">
        <v>805</v>
      </c>
      <c r="D93" s="828">
        <v>1</v>
      </c>
      <c r="E93" s="828">
        <v>1</v>
      </c>
      <c r="F93" s="828">
        <v>2</v>
      </c>
      <c r="G93" s="828">
        <v>2</v>
      </c>
      <c r="H93" s="829" t="s">
        <v>447</v>
      </c>
      <c r="I93" s="830">
        <v>1</v>
      </c>
      <c r="J93" s="828">
        <v>35</v>
      </c>
      <c r="K93" s="828">
        <v>488</v>
      </c>
      <c r="L93" s="828">
        <v>18</v>
      </c>
      <c r="M93" s="828">
        <v>10</v>
      </c>
      <c r="N93" s="828">
        <v>239</v>
      </c>
      <c r="O93" s="829">
        <v>8</v>
      </c>
    </row>
    <row r="94" spans="1:15" s="30" customFormat="1" ht="17.100000000000001" customHeight="1">
      <c r="A94" s="1015"/>
      <c r="B94" s="1015" t="s">
        <v>471</v>
      </c>
      <c r="C94" s="828">
        <v>723</v>
      </c>
      <c r="D94" s="828">
        <v>3</v>
      </c>
      <c r="E94" s="828">
        <v>3</v>
      </c>
      <c r="F94" s="828">
        <v>1</v>
      </c>
      <c r="G94" s="828">
        <v>2</v>
      </c>
      <c r="H94" s="829" t="s">
        <v>447</v>
      </c>
      <c r="I94" s="830" t="s">
        <v>447</v>
      </c>
      <c r="J94" s="828">
        <v>18</v>
      </c>
      <c r="K94" s="828">
        <v>429</v>
      </c>
      <c r="L94" s="828">
        <v>5</v>
      </c>
      <c r="M94" s="828">
        <v>8</v>
      </c>
      <c r="N94" s="828">
        <v>241</v>
      </c>
      <c r="O94" s="829">
        <v>13</v>
      </c>
    </row>
    <row r="95" spans="1:15" s="30" customFormat="1" ht="17.100000000000001" customHeight="1">
      <c r="A95" s="1016"/>
      <c r="B95" s="1016" t="s">
        <v>470</v>
      </c>
      <c r="C95" s="828">
        <v>710</v>
      </c>
      <c r="D95" s="828">
        <v>1</v>
      </c>
      <c r="E95" s="828">
        <v>2</v>
      </c>
      <c r="F95" s="828">
        <v>1</v>
      </c>
      <c r="G95" s="828" t="s">
        <v>447</v>
      </c>
      <c r="H95" s="829" t="s">
        <v>447</v>
      </c>
      <c r="I95" s="830">
        <v>1</v>
      </c>
      <c r="J95" s="828">
        <v>21</v>
      </c>
      <c r="K95" s="828">
        <v>392</v>
      </c>
      <c r="L95" s="828">
        <v>14</v>
      </c>
      <c r="M95" s="828">
        <v>10</v>
      </c>
      <c r="N95" s="828">
        <v>258</v>
      </c>
      <c r="O95" s="829">
        <v>10</v>
      </c>
    </row>
    <row r="96" spans="1:15" s="30" customFormat="1" ht="17.100000000000001" customHeight="1" thickBot="1">
      <c r="A96" s="1017"/>
      <c r="B96" s="1017" t="s">
        <v>469</v>
      </c>
      <c r="C96" s="833">
        <v>433</v>
      </c>
      <c r="D96" s="833" t="s">
        <v>447</v>
      </c>
      <c r="E96" s="833">
        <v>1</v>
      </c>
      <c r="F96" s="833" t="s">
        <v>447</v>
      </c>
      <c r="G96" s="833">
        <v>1</v>
      </c>
      <c r="H96" s="832" t="s">
        <v>447</v>
      </c>
      <c r="I96" s="834" t="s">
        <v>447</v>
      </c>
      <c r="J96" s="833">
        <v>11</v>
      </c>
      <c r="K96" s="833">
        <v>232</v>
      </c>
      <c r="L96" s="833">
        <v>5</v>
      </c>
      <c r="M96" s="833">
        <v>6</v>
      </c>
      <c r="N96" s="833">
        <v>172</v>
      </c>
      <c r="O96" s="832">
        <v>5</v>
      </c>
    </row>
    <row r="97" spans="1:15" s="30" customFormat="1">
      <c r="B97" s="35"/>
      <c r="O97" s="142"/>
    </row>
    <row r="98" spans="1:15" s="143" customFormat="1" ht="21" customHeight="1">
      <c r="A98" s="1861" t="s">
        <v>1860</v>
      </c>
      <c r="B98" s="1861"/>
      <c r="C98" s="1861"/>
      <c r="D98" s="1861"/>
      <c r="E98" s="1861"/>
      <c r="F98" s="1861"/>
      <c r="G98" s="1861"/>
      <c r="H98" s="1861"/>
      <c r="I98" s="1865" t="s">
        <v>2191</v>
      </c>
      <c r="J98" s="1865"/>
      <c r="K98" s="1865"/>
      <c r="L98" s="1865"/>
      <c r="M98" s="1865"/>
      <c r="N98" s="1865"/>
      <c r="O98" s="1865"/>
    </row>
    <row r="99" spans="1:15" s="30" customFormat="1" ht="13.5" customHeight="1" thickBot="1">
      <c r="B99" s="144"/>
      <c r="C99" s="59"/>
      <c r="D99" s="59"/>
      <c r="E99" s="59"/>
      <c r="F99" s="59"/>
      <c r="G99" s="59"/>
      <c r="H99" s="59"/>
      <c r="I99" s="59"/>
      <c r="J99" s="59"/>
      <c r="K99" s="59"/>
      <c r="L99" s="59"/>
      <c r="M99" s="59"/>
      <c r="N99" s="1864"/>
      <c r="O99" s="1864"/>
    </row>
    <row r="100" spans="1:15" s="30" customFormat="1" ht="16.5" customHeight="1">
      <c r="A100" s="1856" t="s">
        <v>1100</v>
      </c>
      <c r="B100" s="1857"/>
      <c r="C100" s="1854" t="s">
        <v>1101</v>
      </c>
      <c r="D100" s="396" t="s">
        <v>843</v>
      </c>
      <c r="E100" s="396"/>
      <c r="F100" s="1859" t="s">
        <v>1102</v>
      </c>
      <c r="G100" s="1860"/>
      <c r="H100" s="1860"/>
      <c r="I100" s="811" t="s">
        <v>850</v>
      </c>
      <c r="J100" s="396" t="s">
        <v>849</v>
      </c>
      <c r="K100" s="396"/>
      <c r="L100" s="396"/>
      <c r="M100" s="396"/>
      <c r="N100" s="1854" t="s">
        <v>1103</v>
      </c>
      <c r="O100" s="1862" t="s">
        <v>1104</v>
      </c>
    </row>
    <row r="101" spans="1:15" s="30" customFormat="1" ht="56.25" customHeight="1">
      <c r="A101" s="1858"/>
      <c r="B101" s="1819"/>
      <c r="C101" s="1855"/>
      <c r="D101" s="812" t="s">
        <v>1105</v>
      </c>
      <c r="E101" s="812" t="s">
        <v>1106</v>
      </c>
      <c r="F101" s="812" t="s">
        <v>1107</v>
      </c>
      <c r="G101" s="812" t="s">
        <v>1108</v>
      </c>
      <c r="H101" s="813" t="s">
        <v>1738</v>
      </c>
      <c r="I101" s="814" t="s">
        <v>1109</v>
      </c>
      <c r="J101" s="812" t="s">
        <v>1110</v>
      </c>
      <c r="K101" s="812" t="s">
        <v>1111</v>
      </c>
      <c r="L101" s="812" t="s">
        <v>848</v>
      </c>
      <c r="M101" s="812" t="s">
        <v>847</v>
      </c>
      <c r="N101" s="1855"/>
      <c r="O101" s="1863"/>
    </row>
    <row r="102" spans="1:15" s="30" customFormat="1" ht="17.100000000000001" customHeight="1">
      <c r="A102" s="1015"/>
      <c r="B102" s="1015" t="s">
        <v>468</v>
      </c>
      <c r="C102" s="828">
        <v>463</v>
      </c>
      <c r="D102" s="828">
        <v>4</v>
      </c>
      <c r="E102" s="828" t="s">
        <v>447</v>
      </c>
      <c r="F102" s="828" t="s">
        <v>447</v>
      </c>
      <c r="G102" s="828" t="s">
        <v>447</v>
      </c>
      <c r="H102" s="829" t="s">
        <v>447</v>
      </c>
      <c r="I102" s="830" t="s">
        <v>447</v>
      </c>
      <c r="J102" s="828">
        <v>18</v>
      </c>
      <c r="K102" s="828">
        <v>251</v>
      </c>
      <c r="L102" s="828">
        <v>4</v>
      </c>
      <c r="M102" s="828">
        <v>2</v>
      </c>
      <c r="N102" s="828">
        <v>173</v>
      </c>
      <c r="O102" s="829">
        <v>11</v>
      </c>
    </row>
    <row r="103" spans="1:15" s="30" customFormat="1" ht="17.100000000000001" customHeight="1">
      <c r="A103" s="1015"/>
      <c r="B103" s="1015" t="s">
        <v>467</v>
      </c>
      <c r="C103" s="828">
        <v>547</v>
      </c>
      <c r="D103" s="828" t="s">
        <v>447</v>
      </c>
      <c r="E103" s="828" t="s">
        <v>447</v>
      </c>
      <c r="F103" s="828">
        <v>1</v>
      </c>
      <c r="G103" s="828">
        <v>1</v>
      </c>
      <c r="H103" s="829" t="s">
        <v>447</v>
      </c>
      <c r="I103" s="830">
        <v>1</v>
      </c>
      <c r="J103" s="828">
        <v>14</v>
      </c>
      <c r="K103" s="828">
        <v>328</v>
      </c>
      <c r="L103" s="828">
        <v>8</v>
      </c>
      <c r="M103" s="828">
        <v>5</v>
      </c>
      <c r="N103" s="828">
        <v>181</v>
      </c>
      <c r="O103" s="829">
        <v>8</v>
      </c>
    </row>
    <row r="104" spans="1:15" s="30" customFormat="1" ht="17.100000000000001" customHeight="1">
      <c r="A104" s="1016"/>
      <c r="B104" s="1016" t="s">
        <v>499</v>
      </c>
      <c r="C104" s="828">
        <v>497</v>
      </c>
      <c r="D104" s="828" t="s">
        <v>447</v>
      </c>
      <c r="E104" s="828">
        <v>1</v>
      </c>
      <c r="F104" s="828" t="s">
        <v>447</v>
      </c>
      <c r="G104" s="828">
        <v>1</v>
      </c>
      <c r="H104" s="829" t="s">
        <v>447</v>
      </c>
      <c r="I104" s="830" t="s">
        <v>447</v>
      </c>
      <c r="J104" s="828">
        <v>11</v>
      </c>
      <c r="K104" s="828">
        <v>267</v>
      </c>
      <c r="L104" s="828">
        <v>5</v>
      </c>
      <c r="M104" s="828">
        <v>3</v>
      </c>
      <c r="N104" s="828">
        <v>197</v>
      </c>
      <c r="O104" s="829">
        <v>12</v>
      </c>
    </row>
    <row r="105" spans="1:15" s="30" customFormat="1" ht="17.100000000000001" customHeight="1">
      <c r="A105" s="1015"/>
      <c r="B105" s="1015" t="s">
        <v>498</v>
      </c>
      <c r="C105" s="828">
        <v>369</v>
      </c>
      <c r="D105" s="828">
        <v>2</v>
      </c>
      <c r="E105" s="828" t="s">
        <v>447</v>
      </c>
      <c r="F105" s="828" t="s">
        <v>447</v>
      </c>
      <c r="G105" s="828">
        <v>1</v>
      </c>
      <c r="H105" s="829">
        <v>1</v>
      </c>
      <c r="I105" s="830">
        <v>1</v>
      </c>
      <c r="J105" s="828">
        <v>16</v>
      </c>
      <c r="K105" s="828">
        <v>199</v>
      </c>
      <c r="L105" s="828">
        <v>10</v>
      </c>
      <c r="M105" s="828">
        <v>4</v>
      </c>
      <c r="N105" s="828">
        <v>126</v>
      </c>
      <c r="O105" s="829">
        <v>9</v>
      </c>
    </row>
    <row r="106" spans="1:15" s="30" customFormat="1" ht="17.100000000000001" customHeight="1">
      <c r="A106" s="1015"/>
      <c r="B106" s="1015" t="s">
        <v>497</v>
      </c>
      <c r="C106" s="828">
        <v>219</v>
      </c>
      <c r="D106" s="828" t="s">
        <v>447</v>
      </c>
      <c r="E106" s="828" t="s">
        <v>447</v>
      </c>
      <c r="F106" s="828">
        <v>2</v>
      </c>
      <c r="G106" s="828">
        <v>1</v>
      </c>
      <c r="H106" s="829" t="s">
        <v>447</v>
      </c>
      <c r="I106" s="830">
        <v>1</v>
      </c>
      <c r="J106" s="828">
        <v>9</v>
      </c>
      <c r="K106" s="828">
        <v>139</v>
      </c>
      <c r="L106" s="828">
        <v>4</v>
      </c>
      <c r="M106" s="828">
        <v>4</v>
      </c>
      <c r="N106" s="828">
        <v>54</v>
      </c>
      <c r="O106" s="829">
        <v>5</v>
      </c>
    </row>
    <row r="107" spans="1:15" s="30" customFormat="1" ht="17.100000000000001" customHeight="1">
      <c r="A107" s="1015"/>
      <c r="B107" s="1015" t="s">
        <v>496</v>
      </c>
      <c r="C107" s="828">
        <v>130</v>
      </c>
      <c r="D107" s="828" t="s">
        <v>447</v>
      </c>
      <c r="E107" s="828">
        <v>2</v>
      </c>
      <c r="F107" s="828" t="s">
        <v>447</v>
      </c>
      <c r="G107" s="828" t="s">
        <v>447</v>
      </c>
      <c r="H107" s="829" t="s">
        <v>447</v>
      </c>
      <c r="I107" s="830">
        <v>1</v>
      </c>
      <c r="J107" s="828">
        <v>5</v>
      </c>
      <c r="K107" s="828">
        <v>55</v>
      </c>
      <c r="L107" s="828">
        <v>4</v>
      </c>
      <c r="M107" s="828">
        <v>2</v>
      </c>
      <c r="N107" s="828">
        <v>55</v>
      </c>
      <c r="O107" s="829">
        <v>6</v>
      </c>
    </row>
    <row r="108" spans="1:15" s="30" customFormat="1" ht="17.100000000000001" customHeight="1">
      <c r="A108" s="1015"/>
      <c r="B108" s="1015" t="s">
        <v>495</v>
      </c>
      <c r="C108" s="828">
        <v>308</v>
      </c>
      <c r="D108" s="828" t="s">
        <v>447</v>
      </c>
      <c r="E108" s="828" t="s">
        <v>447</v>
      </c>
      <c r="F108" s="828">
        <v>1</v>
      </c>
      <c r="G108" s="828">
        <v>1</v>
      </c>
      <c r="H108" s="829" t="s">
        <v>447</v>
      </c>
      <c r="I108" s="830" t="s">
        <v>447</v>
      </c>
      <c r="J108" s="828">
        <v>12</v>
      </c>
      <c r="K108" s="828">
        <v>173</v>
      </c>
      <c r="L108" s="828">
        <v>6</v>
      </c>
      <c r="M108" s="828">
        <v>4</v>
      </c>
      <c r="N108" s="828">
        <v>100</v>
      </c>
      <c r="O108" s="829">
        <v>11</v>
      </c>
    </row>
    <row r="109" spans="1:15" s="30" customFormat="1" ht="17.100000000000001" customHeight="1">
      <c r="A109" s="1015"/>
      <c r="B109" s="1015" t="s">
        <v>494</v>
      </c>
      <c r="C109" s="828">
        <v>396</v>
      </c>
      <c r="D109" s="828" t="s">
        <v>447</v>
      </c>
      <c r="E109" s="828">
        <v>1</v>
      </c>
      <c r="F109" s="828" t="s">
        <v>447</v>
      </c>
      <c r="G109" s="828" t="s">
        <v>447</v>
      </c>
      <c r="H109" s="829" t="s">
        <v>447</v>
      </c>
      <c r="I109" s="830" t="s">
        <v>447</v>
      </c>
      <c r="J109" s="828">
        <v>18</v>
      </c>
      <c r="K109" s="828">
        <v>227</v>
      </c>
      <c r="L109" s="828">
        <v>10</v>
      </c>
      <c r="M109" s="828">
        <v>7</v>
      </c>
      <c r="N109" s="828">
        <v>128</v>
      </c>
      <c r="O109" s="829">
        <v>5</v>
      </c>
    </row>
    <row r="110" spans="1:15" s="58" customFormat="1" ht="17.100000000000001" customHeight="1">
      <c r="A110" s="1015"/>
      <c r="B110" s="1015" t="s">
        <v>524</v>
      </c>
      <c r="C110" s="828">
        <v>354</v>
      </c>
      <c r="D110" s="828">
        <v>1</v>
      </c>
      <c r="E110" s="828">
        <v>3</v>
      </c>
      <c r="F110" s="828" t="s">
        <v>447</v>
      </c>
      <c r="G110" s="828" t="s">
        <v>447</v>
      </c>
      <c r="H110" s="829" t="s">
        <v>447</v>
      </c>
      <c r="I110" s="830" t="s">
        <v>447</v>
      </c>
      <c r="J110" s="828">
        <v>16</v>
      </c>
      <c r="K110" s="828">
        <v>187</v>
      </c>
      <c r="L110" s="828">
        <v>16</v>
      </c>
      <c r="M110" s="828">
        <v>4</v>
      </c>
      <c r="N110" s="828">
        <v>117</v>
      </c>
      <c r="O110" s="829">
        <v>10</v>
      </c>
    </row>
    <row r="111" spans="1:15" s="30" customFormat="1" ht="17.100000000000001" customHeight="1">
      <c r="A111" s="1015"/>
      <c r="B111" s="1015" t="s">
        <v>523</v>
      </c>
      <c r="C111" s="828">
        <v>469</v>
      </c>
      <c r="D111" s="828">
        <v>1</v>
      </c>
      <c r="E111" s="828">
        <v>2</v>
      </c>
      <c r="F111" s="828">
        <v>1</v>
      </c>
      <c r="G111" s="828">
        <v>2</v>
      </c>
      <c r="H111" s="829" t="s">
        <v>447</v>
      </c>
      <c r="I111" s="830">
        <v>2</v>
      </c>
      <c r="J111" s="828">
        <v>14</v>
      </c>
      <c r="K111" s="828">
        <v>248</v>
      </c>
      <c r="L111" s="828">
        <v>13</v>
      </c>
      <c r="M111" s="828">
        <v>6</v>
      </c>
      <c r="N111" s="828">
        <v>162</v>
      </c>
      <c r="O111" s="829">
        <v>18</v>
      </c>
    </row>
    <row r="112" spans="1:15" s="30" customFormat="1" ht="17.100000000000001" customHeight="1">
      <c r="A112" s="1015"/>
      <c r="B112" s="1015" t="s">
        <v>522</v>
      </c>
      <c r="C112" s="828">
        <v>305</v>
      </c>
      <c r="D112" s="828" t="s">
        <v>447</v>
      </c>
      <c r="E112" s="828">
        <v>1</v>
      </c>
      <c r="F112" s="828">
        <v>1</v>
      </c>
      <c r="G112" s="828">
        <v>1</v>
      </c>
      <c r="H112" s="829" t="s">
        <v>447</v>
      </c>
      <c r="I112" s="830" t="s">
        <v>447</v>
      </c>
      <c r="J112" s="828">
        <v>5</v>
      </c>
      <c r="K112" s="828">
        <v>225</v>
      </c>
      <c r="L112" s="828">
        <v>6</v>
      </c>
      <c r="M112" s="828">
        <v>6</v>
      </c>
      <c r="N112" s="828">
        <v>55</v>
      </c>
      <c r="O112" s="829">
        <v>5</v>
      </c>
    </row>
    <row r="113" spans="1:15" s="30" customFormat="1" ht="17.100000000000001" customHeight="1">
      <c r="A113" s="1015"/>
      <c r="B113" s="1015" t="s">
        <v>513</v>
      </c>
      <c r="C113" s="828">
        <v>492</v>
      </c>
      <c r="D113" s="828">
        <v>2</v>
      </c>
      <c r="E113" s="828" t="s">
        <v>447</v>
      </c>
      <c r="F113" s="828">
        <v>1</v>
      </c>
      <c r="G113" s="828" t="s">
        <v>447</v>
      </c>
      <c r="H113" s="829" t="s">
        <v>447</v>
      </c>
      <c r="I113" s="830">
        <v>1</v>
      </c>
      <c r="J113" s="828">
        <v>23</v>
      </c>
      <c r="K113" s="828">
        <v>278</v>
      </c>
      <c r="L113" s="828">
        <v>10</v>
      </c>
      <c r="M113" s="828">
        <v>4</v>
      </c>
      <c r="N113" s="828">
        <v>150</v>
      </c>
      <c r="O113" s="829">
        <v>23</v>
      </c>
    </row>
    <row r="114" spans="1:15" s="30" customFormat="1" ht="17.100000000000001" customHeight="1">
      <c r="A114" s="1015"/>
      <c r="B114" s="1015" t="s">
        <v>512</v>
      </c>
      <c r="C114" s="828">
        <v>513</v>
      </c>
      <c r="D114" s="828">
        <v>3</v>
      </c>
      <c r="E114" s="828" t="s">
        <v>447</v>
      </c>
      <c r="F114" s="828" t="s">
        <v>447</v>
      </c>
      <c r="G114" s="828">
        <v>1</v>
      </c>
      <c r="H114" s="829" t="s">
        <v>447</v>
      </c>
      <c r="I114" s="830" t="s">
        <v>447</v>
      </c>
      <c r="J114" s="828">
        <v>30</v>
      </c>
      <c r="K114" s="828">
        <v>296</v>
      </c>
      <c r="L114" s="828">
        <v>11</v>
      </c>
      <c r="M114" s="828">
        <v>9</v>
      </c>
      <c r="N114" s="828">
        <v>143</v>
      </c>
      <c r="O114" s="829">
        <v>20</v>
      </c>
    </row>
    <row r="115" spans="1:15" s="30" customFormat="1" ht="17.100000000000001" customHeight="1">
      <c r="A115" s="1015"/>
      <c r="B115" s="1015" t="s">
        <v>511</v>
      </c>
      <c r="C115" s="828">
        <v>323</v>
      </c>
      <c r="D115" s="828" t="s">
        <v>447</v>
      </c>
      <c r="E115" s="828">
        <v>1</v>
      </c>
      <c r="F115" s="828" t="s">
        <v>447</v>
      </c>
      <c r="G115" s="828">
        <v>3</v>
      </c>
      <c r="H115" s="829" t="s">
        <v>447</v>
      </c>
      <c r="I115" s="830">
        <v>2</v>
      </c>
      <c r="J115" s="828">
        <v>13</v>
      </c>
      <c r="K115" s="828">
        <v>179</v>
      </c>
      <c r="L115" s="828">
        <v>15</v>
      </c>
      <c r="M115" s="828">
        <v>3</v>
      </c>
      <c r="N115" s="828">
        <v>97</v>
      </c>
      <c r="O115" s="829">
        <v>10</v>
      </c>
    </row>
    <row r="116" spans="1:15" s="30" customFormat="1" ht="17.100000000000001" customHeight="1">
      <c r="A116" s="1015"/>
      <c r="B116" s="1015" t="s">
        <v>466</v>
      </c>
      <c r="C116" s="828">
        <v>613</v>
      </c>
      <c r="D116" s="828">
        <v>1</v>
      </c>
      <c r="E116" s="828">
        <v>1</v>
      </c>
      <c r="F116" s="828">
        <v>2</v>
      </c>
      <c r="G116" s="828" t="s">
        <v>447</v>
      </c>
      <c r="H116" s="829" t="s">
        <v>447</v>
      </c>
      <c r="I116" s="830">
        <v>1</v>
      </c>
      <c r="J116" s="828">
        <v>20</v>
      </c>
      <c r="K116" s="828">
        <v>414</v>
      </c>
      <c r="L116" s="828">
        <v>19</v>
      </c>
      <c r="M116" s="828">
        <v>5</v>
      </c>
      <c r="N116" s="828">
        <v>138</v>
      </c>
      <c r="O116" s="829">
        <v>12</v>
      </c>
    </row>
    <row r="117" spans="1:15" s="30" customFormat="1" ht="17.100000000000001" customHeight="1">
      <c r="A117" s="1015"/>
      <c r="B117" s="1015" t="s">
        <v>465</v>
      </c>
      <c r="C117" s="828">
        <v>514</v>
      </c>
      <c r="D117" s="828" t="s">
        <v>447</v>
      </c>
      <c r="E117" s="828">
        <v>1</v>
      </c>
      <c r="F117" s="828">
        <v>1</v>
      </c>
      <c r="G117" s="828">
        <v>1</v>
      </c>
      <c r="H117" s="829" t="s">
        <v>447</v>
      </c>
      <c r="I117" s="830">
        <v>1</v>
      </c>
      <c r="J117" s="828">
        <v>19</v>
      </c>
      <c r="K117" s="828">
        <v>357</v>
      </c>
      <c r="L117" s="828">
        <v>11</v>
      </c>
      <c r="M117" s="828">
        <v>9</v>
      </c>
      <c r="N117" s="828">
        <v>109</v>
      </c>
      <c r="O117" s="829">
        <v>5</v>
      </c>
    </row>
    <row r="118" spans="1:15" s="30" customFormat="1" ht="17.100000000000001" customHeight="1">
      <c r="A118" s="1015"/>
      <c r="B118" s="1015" t="s">
        <v>464</v>
      </c>
      <c r="C118" s="828">
        <v>472</v>
      </c>
      <c r="D118" s="828">
        <v>1</v>
      </c>
      <c r="E118" s="828" t="s">
        <v>447</v>
      </c>
      <c r="F118" s="828">
        <v>1</v>
      </c>
      <c r="G118" s="828" t="s">
        <v>447</v>
      </c>
      <c r="H118" s="829" t="s">
        <v>447</v>
      </c>
      <c r="I118" s="830" t="s">
        <v>447</v>
      </c>
      <c r="J118" s="828">
        <v>17</v>
      </c>
      <c r="K118" s="828">
        <v>289</v>
      </c>
      <c r="L118" s="828">
        <v>5</v>
      </c>
      <c r="M118" s="828">
        <v>4</v>
      </c>
      <c r="N118" s="828">
        <v>148</v>
      </c>
      <c r="O118" s="829">
        <v>7</v>
      </c>
    </row>
    <row r="119" spans="1:15" s="30" customFormat="1" ht="17.100000000000001" customHeight="1">
      <c r="A119" s="1014"/>
      <c r="B119" s="1014" t="s">
        <v>463</v>
      </c>
      <c r="C119" s="828">
        <v>270</v>
      </c>
      <c r="D119" s="828">
        <v>2</v>
      </c>
      <c r="E119" s="828" t="s">
        <v>447</v>
      </c>
      <c r="F119" s="828">
        <v>1</v>
      </c>
      <c r="G119" s="828" t="s">
        <v>447</v>
      </c>
      <c r="H119" s="829" t="s">
        <v>447</v>
      </c>
      <c r="I119" s="830" t="s">
        <v>447</v>
      </c>
      <c r="J119" s="828">
        <v>15</v>
      </c>
      <c r="K119" s="828">
        <v>157</v>
      </c>
      <c r="L119" s="828">
        <v>5</v>
      </c>
      <c r="M119" s="828">
        <v>3</v>
      </c>
      <c r="N119" s="828">
        <v>79</v>
      </c>
      <c r="O119" s="829">
        <v>8</v>
      </c>
    </row>
    <row r="120" spans="1:15" s="30" customFormat="1" ht="17.100000000000001" customHeight="1">
      <c r="A120" s="1016"/>
      <c r="B120" s="1016" t="s">
        <v>462</v>
      </c>
      <c r="C120" s="828">
        <v>308</v>
      </c>
      <c r="D120" s="828" t="s">
        <v>447</v>
      </c>
      <c r="E120" s="828" t="s">
        <v>447</v>
      </c>
      <c r="F120" s="828" t="s">
        <v>447</v>
      </c>
      <c r="G120" s="828" t="s">
        <v>447</v>
      </c>
      <c r="H120" s="829" t="s">
        <v>447</v>
      </c>
      <c r="I120" s="830" t="s">
        <v>447</v>
      </c>
      <c r="J120" s="828">
        <v>16</v>
      </c>
      <c r="K120" s="828">
        <v>188</v>
      </c>
      <c r="L120" s="828">
        <v>5</v>
      </c>
      <c r="M120" s="828">
        <v>3</v>
      </c>
      <c r="N120" s="828">
        <v>88</v>
      </c>
      <c r="O120" s="829">
        <v>8</v>
      </c>
    </row>
    <row r="121" spans="1:15" s="30" customFormat="1" ht="17.100000000000001" customHeight="1">
      <c r="A121" s="1016"/>
      <c r="B121" s="1016" t="s">
        <v>461</v>
      </c>
      <c r="C121" s="828">
        <v>294</v>
      </c>
      <c r="D121" s="828" t="s">
        <v>447</v>
      </c>
      <c r="E121" s="828" t="s">
        <v>447</v>
      </c>
      <c r="F121" s="828" t="s">
        <v>447</v>
      </c>
      <c r="G121" s="828">
        <v>2</v>
      </c>
      <c r="H121" s="829" t="s">
        <v>447</v>
      </c>
      <c r="I121" s="830">
        <v>2</v>
      </c>
      <c r="J121" s="828">
        <v>18</v>
      </c>
      <c r="K121" s="828">
        <v>185</v>
      </c>
      <c r="L121" s="828">
        <v>11</v>
      </c>
      <c r="M121" s="828">
        <v>5</v>
      </c>
      <c r="N121" s="828">
        <v>62</v>
      </c>
      <c r="O121" s="829">
        <v>9</v>
      </c>
    </row>
    <row r="122" spans="1:15" s="30" customFormat="1" ht="17.100000000000001" customHeight="1">
      <c r="A122" s="1015"/>
      <c r="B122" s="1015" t="s">
        <v>460</v>
      </c>
      <c r="C122" s="828">
        <v>331</v>
      </c>
      <c r="D122" s="828" t="s">
        <v>447</v>
      </c>
      <c r="E122" s="828">
        <v>3</v>
      </c>
      <c r="F122" s="828" t="s">
        <v>447</v>
      </c>
      <c r="G122" s="828" t="s">
        <v>447</v>
      </c>
      <c r="H122" s="829" t="s">
        <v>447</v>
      </c>
      <c r="I122" s="830" t="s">
        <v>447</v>
      </c>
      <c r="J122" s="828">
        <v>20</v>
      </c>
      <c r="K122" s="828">
        <v>168</v>
      </c>
      <c r="L122" s="828">
        <v>9</v>
      </c>
      <c r="M122" s="828">
        <v>10</v>
      </c>
      <c r="N122" s="828">
        <v>118</v>
      </c>
      <c r="O122" s="829">
        <v>3</v>
      </c>
    </row>
    <row r="123" spans="1:15" s="30" customFormat="1" ht="17.100000000000001" customHeight="1">
      <c r="A123" s="1015"/>
      <c r="B123" s="1015" t="s">
        <v>856</v>
      </c>
      <c r="C123" s="825">
        <v>84</v>
      </c>
      <c r="D123" s="825" t="s">
        <v>447</v>
      </c>
      <c r="E123" s="825" t="s">
        <v>447</v>
      </c>
      <c r="F123" s="825">
        <v>1</v>
      </c>
      <c r="G123" s="825" t="s">
        <v>447</v>
      </c>
      <c r="H123" s="826" t="s">
        <v>447</v>
      </c>
      <c r="I123" s="827" t="s">
        <v>447</v>
      </c>
      <c r="J123" s="825">
        <v>4</v>
      </c>
      <c r="K123" s="825">
        <v>52</v>
      </c>
      <c r="L123" s="825">
        <v>3</v>
      </c>
      <c r="M123" s="825" t="s">
        <v>447</v>
      </c>
      <c r="N123" s="825">
        <v>18</v>
      </c>
      <c r="O123" s="826">
        <v>6</v>
      </c>
    </row>
    <row r="124" spans="1:15" s="30" customFormat="1" ht="17.100000000000001" customHeight="1">
      <c r="A124" s="1015"/>
      <c r="B124" s="1015" t="s">
        <v>855</v>
      </c>
      <c r="C124" s="828">
        <v>159</v>
      </c>
      <c r="D124" s="828">
        <v>1</v>
      </c>
      <c r="E124" s="828" t="s">
        <v>447</v>
      </c>
      <c r="F124" s="828" t="s">
        <v>447</v>
      </c>
      <c r="G124" s="828" t="s">
        <v>447</v>
      </c>
      <c r="H124" s="829" t="s">
        <v>447</v>
      </c>
      <c r="I124" s="830" t="s">
        <v>447</v>
      </c>
      <c r="J124" s="828">
        <v>6</v>
      </c>
      <c r="K124" s="828">
        <v>98</v>
      </c>
      <c r="L124" s="828">
        <v>2</v>
      </c>
      <c r="M124" s="828">
        <v>4</v>
      </c>
      <c r="N124" s="828">
        <v>46</v>
      </c>
      <c r="O124" s="829">
        <v>2</v>
      </c>
    </row>
    <row r="125" spans="1:15" s="30" customFormat="1" ht="17.100000000000001" customHeight="1">
      <c r="A125" s="1015"/>
      <c r="B125" s="1015" t="s">
        <v>854</v>
      </c>
      <c r="C125" s="828">
        <v>199</v>
      </c>
      <c r="D125" s="828" t="s">
        <v>447</v>
      </c>
      <c r="E125" s="828" t="s">
        <v>447</v>
      </c>
      <c r="F125" s="828" t="s">
        <v>447</v>
      </c>
      <c r="G125" s="828" t="s">
        <v>447</v>
      </c>
      <c r="H125" s="829" t="s">
        <v>447</v>
      </c>
      <c r="I125" s="830" t="s">
        <v>447</v>
      </c>
      <c r="J125" s="828">
        <v>3</v>
      </c>
      <c r="K125" s="828">
        <v>137</v>
      </c>
      <c r="L125" s="828">
        <v>4</v>
      </c>
      <c r="M125" s="828">
        <v>6</v>
      </c>
      <c r="N125" s="828">
        <v>46</v>
      </c>
      <c r="O125" s="829">
        <v>3</v>
      </c>
    </row>
    <row r="126" spans="1:15" s="30" customFormat="1" ht="17.100000000000001" customHeight="1">
      <c r="A126" s="1015"/>
      <c r="B126" s="1015" t="s">
        <v>853</v>
      </c>
      <c r="C126" s="828">
        <v>258</v>
      </c>
      <c r="D126" s="828" t="s">
        <v>447</v>
      </c>
      <c r="E126" s="828" t="s">
        <v>447</v>
      </c>
      <c r="F126" s="828" t="s">
        <v>447</v>
      </c>
      <c r="G126" s="828">
        <v>1</v>
      </c>
      <c r="H126" s="829" t="s">
        <v>447</v>
      </c>
      <c r="I126" s="830" t="s">
        <v>447</v>
      </c>
      <c r="J126" s="828">
        <v>12</v>
      </c>
      <c r="K126" s="828">
        <v>152</v>
      </c>
      <c r="L126" s="828">
        <v>9</v>
      </c>
      <c r="M126" s="828">
        <v>3</v>
      </c>
      <c r="N126" s="828">
        <v>70</v>
      </c>
      <c r="O126" s="829">
        <v>11</v>
      </c>
    </row>
    <row r="127" spans="1:15" s="30" customFormat="1" ht="17.100000000000001" customHeight="1">
      <c r="A127" s="1015"/>
      <c r="B127" s="1015" t="s">
        <v>852</v>
      </c>
      <c r="C127" s="825">
        <v>240</v>
      </c>
      <c r="D127" s="825" t="s">
        <v>447</v>
      </c>
      <c r="E127" s="825">
        <v>2</v>
      </c>
      <c r="F127" s="825">
        <v>2</v>
      </c>
      <c r="G127" s="825">
        <v>1</v>
      </c>
      <c r="H127" s="826" t="s">
        <v>447</v>
      </c>
      <c r="I127" s="827">
        <v>4</v>
      </c>
      <c r="J127" s="825">
        <v>11</v>
      </c>
      <c r="K127" s="825">
        <v>140</v>
      </c>
      <c r="L127" s="825">
        <v>5</v>
      </c>
      <c r="M127" s="825">
        <v>5</v>
      </c>
      <c r="N127" s="825">
        <v>68</v>
      </c>
      <c r="O127" s="826">
        <v>2</v>
      </c>
    </row>
    <row r="128" spans="1:15" s="30" customFormat="1" ht="17.100000000000001" customHeight="1">
      <c r="A128" s="1015"/>
      <c r="B128" s="1015" t="s">
        <v>851</v>
      </c>
      <c r="C128" s="797">
        <v>164</v>
      </c>
      <c r="D128" s="797" t="s">
        <v>447</v>
      </c>
      <c r="E128" s="797" t="s">
        <v>447</v>
      </c>
      <c r="F128" s="797">
        <v>1</v>
      </c>
      <c r="G128" s="797" t="s">
        <v>447</v>
      </c>
      <c r="H128" s="800" t="s">
        <v>447</v>
      </c>
      <c r="I128" s="819" t="s">
        <v>447</v>
      </c>
      <c r="J128" s="797">
        <v>9</v>
      </c>
      <c r="K128" s="797">
        <v>91</v>
      </c>
      <c r="L128" s="797">
        <v>7</v>
      </c>
      <c r="M128" s="797">
        <v>6</v>
      </c>
      <c r="N128" s="797">
        <v>45</v>
      </c>
      <c r="O128" s="800">
        <v>5</v>
      </c>
    </row>
    <row r="129" spans="1:15" s="30" customFormat="1" ht="17.100000000000001" customHeight="1">
      <c r="A129" s="1015"/>
      <c r="B129" s="1015" t="s">
        <v>1112</v>
      </c>
      <c r="C129" s="793">
        <v>651</v>
      </c>
      <c r="D129" s="793">
        <v>1</v>
      </c>
      <c r="E129" s="793">
        <v>1</v>
      </c>
      <c r="F129" s="793" t="s">
        <v>447</v>
      </c>
      <c r="G129" s="793">
        <v>1</v>
      </c>
      <c r="H129" s="794" t="s">
        <v>447</v>
      </c>
      <c r="I129" s="818" t="s">
        <v>447</v>
      </c>
      <c r="J129" s="793">
        <v>12</v>
      </c>
      <c r="K129" s="793">
        <v>479</v>
      </c>
      <c r="L129" s="793">
        <v>12</v>
      </c>
      <c r="M129" s="793">
        <v>12</v>
      </c>
      <c r="N129" s="793">
        <v>123</v>
      </c>
      <c r="O129" s="794">
        <v>10</v>
      </c>
    </row>
    <row r="130" spans="1:15" s="30" customFormat="1" ht="17.100000000000001" customHeight="1">
      <c r="A130" s="1015"/>
      <c r="B130" s="1015" t="s">
        <v>1113</v>
      </c>
      <c r="C130" s="793">
        <v>835</v>
      </c>
      <c r="D130" s="793">
        <v>1</v>
      </c>
      <c r="E130" s="793">
        <v>1</v>
      </c>
      <c r="F130" s="793" t="s">
        <v>447</v>
      </c>
      <c r="G130" s="793" t="s">
        <v>447</v>
      </c>
      <c r="H130" s="794" t="s">
        <v>447</v>
      </c>
      <c r="I130" s="818" t="s">
        <v>447</v>
      </c>
      <c r="J130" s="793">
        <v>13</v>
      </c>
      <c r="K130" s="793">
        <v>554</v>
      </c>
      <c r="L130" s="793">
        <v>5</v>
      </c>
      <c r="M130" s="793">
        <v>4</v>
      </c>
      <c r="N130" s="793">
        <v>246</v>
      </c>
      <c r="O130" s="794">
        <v>11</v>
      </c>
    </row>
    <row r="131" spans="1:15" s="30" customFormat="1" ht="17.100000000000001" customHeight="1">
      <c r="A131" s="1015"/>
      <c r="B131" s="1015" t="s">
        <v>1114</v>
      </c>
      <c r="C131" s="793">
        <v>233</v>
      </c>
      <c r="D131" s="793" t="s">
        <v>447</v>
      </c>
      <c r="E131" s="793" t="s">
        <v>447</v>
      </c>
      <c r="F131" s="793">
        <v>1</v>
      </c>
      <c r="G131" s="793">
        <v>1</v>
      </c>
      <c r="H131" s="794" t="s">
        <v>447</v>
      </c>
      <c r="I131" s="818">
        <v>1</v>
      </c>
      <c r="J131" s="793">
        <v>8</v>
      </c>
      <c r="K131" s="793">
        <v>139</v>
      </c>
      <c r="L131" s="793">
        <v>5</v>
      </c>
      <c r="M131" s="793">
        <v>4</v>
      </c>
      <c r="N131" s="793">
        <v>68</v>
      </c>
      <c r="O131" s="794">
        <v>6</v>
      </c>
    </row>
    <row r="132" spans="1:15" s="30" customFormat="1" ht="17.100000000000001" customHeight="1">
      <c r="A132" s="1015"/>
      <c r="B132" s="1015" t="s">
        <v>1115</v>
      </c>
      <c r="C132" s="793">
        <v>85</v>
      </c>
      <c r="D132" s="793">
        <v>2</v>
      </c>
      <c r="E132" s="793" t="s">
        <v>447</v>
      </c>
      <c r="F132" s="793">
        <v>1</v>
      </c>
      <c r="G132" s="793" t="s">
        <v>447</v>
      </c>
      <c r="H132" s="794" t="s">
        <v>447</v>
      </c>
      <c r="I132" s="818" t="s">
        <v>447</v>
      </c>
      <c r="J132" s="793">
        <v>2</v>
      </c>
      <c r="K132" s="793">
        <v>58</v>
      </c>
      <c r="L132" s="793">
        <v>2</v>
      </c>
      <c r="M132" s="793">
        <v>3</v>
      </c>
      <c r="N132" s="793">
        <v>15</v>
      </c>
      <c r="O132" s="794">
        <v>2</v>
      </c>
    </row>
    <row r="133" spans="1:15" s="30" customFormat="1" ht="17.100000000000001" customHeight="1">
      <c r="A133" s="1015"/>
      <c r="B133" s="1015" t="s">
        <v>1116</v>
      </c>
      <c r="C133" s="793">
        <v>273</v>
      </c>
      <c r="D133" s="793" t="s">
        <v>447</v>
      </c>
      <c r="E133" s="793" t="s">
        <v>447</v>
      </c>
      <c r="F133" s="793">
        <v>1</v>
      </c>
      <c r="G133" s="793">
        <v>1</v>
      </c>
      <c r="H133" s="794" t="s">
        <v>447</v>
      </c>
      <c r="I133" s="818">
        <v>2</v>
      </c>
      <c r="J133" s="793">
        <v>5</v>
      </c>
      <c r="K133" s="793">
        <v>189</v>
      </c>
      <c r="L133" s="793">
        <v>3</v>
      </c>
      <c r="M133" s="793">
        <v>7</v>
      </c>
      <c r="N133" s="793">
        <v>60</v>
      </c>
      <c r="O133" s="794">
        <v>5</v>
      </c>
    </row>
    <row r="134" spans="1:15" s="30" customFormat="1" ht="17.100000000000001" customHeight="1">
      <c r="A134" s="1015"/>
      <c r="B134" s="1015" t="s">
        <v>1117</v>
      </c>
      <c r="C134" s="793">
        <v>265</v>
      </c>
      <c r="D134" s="793">
        <v>1</v>
      </c>
      <c r="E134" s="793" t="s">
        <v>447</v>
      </c>
      <c r="F134" s="793" t="s">
        <v>447</v>
      </c>
      <c r="G134" s="793" t="s">
        <v>447</v>
      </c>
      <c r="H134" s="794" t="s">
        <v>447</v>
      </c>
      <c r="I134" s="818" t="s">
        <v>447</v>
      </c>
      <c r="J134" s="793">
        <v>3</v>
      </c>
      <c r="K134" s="793">
        <v>197</v>
      </c>
      <c r="L134" s="793">
        <v>2</v>
      </c>
      <c r="M134" s="793">
        <v>3</v>
      </c>
      <c r="N134" s="793">
        <v>57</v>
      </c>
      <c r="O134" s="794">
        <v>2</v>
      </c>
    </row>
    <row r="135" spans="1:15" s="30" customFormat="1" ht="17.100000000000001" customHeight="1">
      <c r="A135" s="1015"/>
      <c r="B135" s="1015" t="s">
        <v>1118</v>
      </c>
      <c r="C135" s="793">
        <v>374</v>
      </c>
      <c r="D135" s="793" t="s">
        <v>447</v>
      </c>
      <c r="E135" s="793">
        <v>1</v>
      </c>
      <c r="F135" s="793">
        <v>1</v>
      </c>
      <c r="G135" s="793" t="s">
        <v>447</v>
      </c>
      <c r="H135" s="794" t="s">
        <v>447</v>
      </c>
      <c r="I135" s="818" t="s">
        <v>447</v>
      </c>
      <c r="J135" s="793">
        <v>7</v>
      </c>
      <c r="K135" s="793">
        <v>246</v>
      </c>
      <c r="L135" s="793">
        <v>5</v>
      </c>
      <c r="M135" s="793">
        <v>2</v>
      </c>
      <c r="N135" s="793">
        <v>106</v>
      </c>
      <c r="O135" s="794">
        <v>6</v>
      </c>
    </row>
    <row r="136" spans="1:15" s="30" customFormat="1" ht="17.100000000000001" customHeight="1">
      <c r="A136" s="1015"/>
      <c r="B136" s="1015" t="s">
        <v>567</v>
      </c>
      <c r="C136" s="793">
        <v>221</v>
      </c>
      <c r="D136" s="793">
        <v>1</v>
      </c>
      <c r="E136" s="793" t="s">
        <v>447</v>
      </c>
      <c r="F136" s="793" t="s">
        <v>447</v>
      </c>
      <c r="G136" s="793" t="s">
        <v>447</v>
      </c>
      <c r="H136" s="794" t="s">
        <v>447</v>
      </c>
      <c r="I136" s="818" t="s">
        <v>447</v>
      </c>
      <c r="J136" s="793">
        <v>20</v>
      </c>
      <c r="K136" s="793">
        <v>105</v>
      </c>
      <c r="L136" s="793">
        <v>6</v>
      </c>
      <c r="M136" s="793">
        <v>1</v>
      </c>
      <c r="N136" s="793">
        <v>83</v>
      </c>
      <c r="O136" s="794">
        <v>5</v>
      </c>
    </row>
    <row r="137" spans="1:15" s="30" customFormat="1" ht="17.100000000000001" customHeight="1">
      <c r="A137" s="1015"/>
      <c r="B137" s="1015" t="s">
        <v>566</v>
      </c>
      <c r="C137" s="793">
        <v>588</v>
      </c>
      <c r="D137" s="793" t="s">
        <v>447</v>
      </c>
      <c r="E137" s="793" t="s">
        <v>447</v>
      </c>
      <c r="F137" s="793" t="s">
        <v>447</v>
      </c>
      <c r="G137" s="793" t="s">
        <v>447</v>
      </c>
      <c r="H137" s="794" t="s">
        <v>447</v>
      </c>
      <c r="I137" s="818">
        <v>1</v>
      </c>
      <c r="J137" s="793">
        <v>15</v>
      </c>
      <c r="K137" s="793">
        <v>256</v>
      </c>
      <c r="L137" s="793">
        <v>4</v>
      </c>
      <c r="M137" s="793">
        <v>2</v>
      </c>
      <c r="N137" s="793">
        <v>303</v>
      </c>
      <c r="O137" s="794">
        <v>7</v>
      </c>
    </row>
    <row r="138" spans="1:15" s="30" customFormat="1" ht="17.100000000000001" customHeight="1">
      <c r="A138" s="1015"/>
      <c r="B138" s="1015" t="s">
        <v>565</v>
      </c>
      <c r="C138" s="793">
        <v>321</v>
      </c>
      <c r="D138" s="793" t="s">
        <v>447</v>
      </c>
      <c r="E138" s="793">
        <v>2</v>
      </c>
      <c r="F138" s="793">
        <v>1</v>
      </c>
      <c r="G138" s="793" t="s">
        <v>447</v>
      </c>
      <c r="H138" s="794" t="s">
        <v>447</v>
      </c>
      <c r="I138" s="818">
        <v>2</v>
      </c>
      <c r="J138" s="793">
        <v>15</v>
      </c>
      <c r="K138" s="793">
        <v>199</v>
      </c>
      <c r="L138" s="793">
        <v>10</v>
      </c>
      <c r="M138" s="793">
        <v>2</v>
      </c>
      <c r="N138" s="793">
        <v>85</v>
      </c>
      <c r="O138" s="794">
        <v>5</v>
      </c>
    </row>
    <row r="139" spans="1:15" s="30" customFormat="1" ht="17.100000000000001" customHeight="1">
      <c r="A139" s="1015"/>
      <c r="B139" s="1015" t="s">
        <v>564</v>
      </c>
      <c r="C139" s="793">
        <v>415</v>
      </c>
      <c r="D139" s="793" t="s">
        <v>447</v>
      </c>
      <c r="E139" s="793">
        <v>1</v>
      </c>
      <c r="F139" s="793">
        <v>1</v>
      </c>
      <c r="G139" s="793" t="s">
        <v>447</v>
      </c>
      <c r="H139" s="794" t="s">
        <v>447</v>
      </c>
      <c r="I139" s="818" t="s">
        <v>447</v>
      </c>
      <c r="J139" s="793">
        <v>17</v>
      </c>
      <c r="K139" s="793">
        <v>221</v>
      </c>
      <c r="L139" s="793">
        <v>8</v>
      </c>
      <c r="M139" s="793">
        <v>4</v>
      </c>
      <c r="N139" s="793">
        <v>156</v>
      </c>
      <c r="O139" s="794">
        <v>7</v>
      </c>
    </row>
    <row r="140" spans="1:15" s="30" customFormat="1" ht="17.100000000000001" customHeight="1">
      <c r="A140" s="1014"/>
      <c r="B140" s="1014" t="s">
        <v>563</v>
      </c>
      <c r="C140" s="793">
        <v>217</v>
      </c>
      <c r="D140" s="793" t="s">
        <v>447</v>
      </c>
      <c r="E140" s="793">
        <v>5</v>
      </c>
      <c r="F140" s="793" t="s">
        <v>447</v>
      </c>
      <c r="G140" s="793">
        <v>1</v>
      </c>
      <c r="H140" s="794" t="s">
        <v>447</v>
      </c>
      <c r="I140" s="818" t="s">
        <v>447</v>
      </c>
      <c r="J140" s="793">
        <v>7</v>
      </c>
      <c r="K140" s="793">
        <v>124</v>
      </c>
      <c r="L140" s="793">
        <v>8</v>
      </c>
      <c r="M140" s="793">
        <v>2</v>
      </c>
      <c r="N140" s="793">
        <v>69</v>
      </c>
      <c r="O140" s="794">
        <v>1</v>
      </c>
    </row>
    <row r="141" spans="1:15" s="30" customFormat="1" ht="17.100000000000001" customHeight="1">
      <c r="A141" s="1015"/>
      <c r="B141" s="1015" t="s">
        <v>562</v>
      </c>
      <c r="C141" s="793">
        <v>378</v>
      </c>
      <c r="D141" s="793" t="s">
        <v>447</v>
      </c>
      <c r="E141" s="793">
        <v>1</v>
      </c>
      <c r="F141" s="793" t="s">
        <v>447</v>
      </c>
      <c r="G141" s="793">
        <v>1</v>
      </c>
      <c r="H141" s="794" t="s">
        <v>447</v>
      </c>
      <c r="I141" s="818" t="s">
        <v>447</v>
      </c>
      <c r="J141" s="793">
        <v>10</v>
      </c>
      <c r="K141" s="793">
        <v>194</v>
      </c>
      <c r="L141" s="793">
        <v>5</v>
      </c>
      <c r="M141" s="793">
        <v>6</v>
      </c>
      <c r="N141" s="793">
        <v>158</v>
      </c>
      <c r="O141" s="794">
        <v>3</v>
      </c>
    </row>
    <row r="142" spans="1:15" s="30" customFormat="1" ht="17.100000000000001" customHeight="1">
      <c r="A142" s="1015"/>
      <c r="B142" s="1015" t="s">
        <v>561</v>
      </c>
      <c r="C142" s="793">
        <v>194</v>
      </c>
      <c r="D142" s="793" t="s">
        <v>447</v>
      </c>
      <c r="E142" s="793" t="s">
        <v>447</v>
      </c>
      <c r="F142" s="793" t="s">
        <v>447</v>
      </c>
      <c r="G142" s="793" t="s">
        <v>447</v>
      </c>
      <c r="H142" s="794" t="s">
        <v>447</v>
      </c>
      <c r="I142" s="818">
        <v>1</v>
      </c>
      <c r="J142" s="793">
        <v>3</v>
      </c>
      <c r="K142" s="793">
        <v>128</v>
      </c>
      <c r="L142" s="793">
        <v>2</v>
      </c>
      <c r="M142" s="793">
        <v>1</v>
      </c>
      <c r="N142" s="793">
        <v>56</v>
      </c>
      <c r="O142" s="794">
        <v>3</v>
      </c>
    </row>
    <row r="143" spans="1:15" s="30" customFormat="1" ht="17.100000000000001" customHeight="1">
      <c r="A143" s="1015"/>
      <c r="B143" s="1015" t="s">
        <v>560</v>
      </c>
      <c r="C143" s="793">
        <v>713</v>
      </c>
      <c r="D143" s="793" t="s">
        <v>447</v>
      </c>
      <c r="E143" s="793">
        <v>2</v>
      </c>
      <c r="F143" s="793">
        <v>2</v>
      </c>
      <c r="G143" s="793">
        <v>1</v>
      </c>
      <c r="H143" s="794">
        <v>2</v>
      </c>
      <c r="I143" s="818" t="s">
        <v>447</v>
      </c>
      <c r="J143" s="793">
        <v>17</v>
      </c>
      <c r="K143" s="793">
        <v>404</v>
      </c>
      <c r="L143" s="793">
        <v>20</v>
      </c>
      <c r="M143" s="793">
        <v>11</v>
      </c>
      <c r="N143" s="793">
        <v>242</v>
      </c>
      <c r="O143" s="794">
        <v>12</v>
      </c>
    </row>
    <row r="144" spans="1:15" s="30" customFormat="1" ht="17.100000000000001" customHeight="1" thickBot="1">
      <c r="A144" s="1017"/>
      <c r="B144" s="1017" t="s">
        <v>559</v>
      </c>
      <c r="C144" s="801">
        <v>207</v>
      </c>
      <c r="D144" s="801">
        <v>1</v>
      </c>
      <c r="E144" s="801" t="s">
        <v>447</v>
      </c>
      <c r="F144" s="801" t="s">
        <v>447</v>
      </c>
      <c r="G144" s="801" t="s">
        <v>447</v>
      </c>
      <c r="H144" s="802" t="s">
        <v>447</v>
      </c>
      <c r="I144" s="820" t="s">
        <v>447</v>
      </c>
      <c r="J144" s="801">
        <v>9</v>
      </c>
      <c r="K144" s="801">
        <v>137</v>
      </c>
      <c r="L144" s="801">
        <v>4</v>
      </c>
      <c r="M144" s="801">
        <v>3</v>
      </c>
      <c r="N144" s="801">
        <v>52</v>
      </c>
      <c r="O144" s="802">
        <v>1</v>
      </c>
    </row>
    <row r="145" spans="1:15" s="30" customFormat="1">
      <c r="B145" s="35"/>
      <c r="O145" s="142"/>
    </row>
    <row r="146" spans="1:15" s="143" customFormat="1" ht="21" customHeight="1">
      <c r="A146" s="1861" t="s">
        <v>1860</v>
      </c>
      <c r="B146" s="1861"/>
      <c r="C146" s="1861"/>
      <c r="D146" s="1861"/>
      <c r="E146" s="1861"/>
      <c r="F146" s="1861"/>
      <c r="G146" s="1861"/>
      <c r="H146" s="1861"/>
      <c r="I146" s="1865" t="s">
        <v>2191</v>
      </c>
      <c r="J146" s="1865"/>
      <c r="K146" s="1865"/>
      <c r="L146" s="1865"/>
      <c r="M146" s="1865"/>
      <c r="N146" s="1865"/>
      <c r="O146" s="1865"/>
    </row>
    <row r="147" spans="1:15" s="30" customFormat="1" ht="13.5" customHeight="1" thickBot="1">
      <c r="B147" s="144"/>
      <c r="C147" s="59"/>
      <c r="D147" s="59"/>
      <c r="E147" s="59"/>
      <c r="F147" s="59"/>
      <c r="G147" s="59"/>
      <c r="H147" s="59"/>
      <c r="I147" s="59"/>
      <c r="J147" s="59"/>
      <c r="K147" s="59"/>
      <c r="L147" s="59"/>
      <c r="M147" s="59"/>
      <c r="N147" s="1864"/>
      <c r="O147" s="1864"/>
    </row>
    <row r="148" spans="1:15" s="30" customFormat="1" ht="16.5" customHeight="1">
      <c r="A148" s="1856" t="s">
        <v>1100</v>
      </c>
      <c r="B148" s="1857"/>
      <c r="C148" s="1854" t="s">
        <v>1101</v>
      </c>
      <c r="D148" s="396" t="s">
        <v>843</v>
      </c>
      <c r="E148" s="396"/>
      <c r="F148" s="1859" t="s">
        <v>1119</v>
      </c>
      <c r="G148" s="1860"/>
      <c r="H148" s="1860"/>
      <c r="I148" s="811" t="s">
        <v>850</v>
      </c>
      <c r="J148" s="396" t="s">
        <v>849</v>
      </c>
      <c r="K148" s="396"/>
      <c r="L148" s="396"/>
      <c r="M148" s="396"/>
      <c r="N148" s="1854" t="s">
        <v>1103</v>
      </c>
      <c r="O148" s="1862" t="s">
        <v>1120</v>
      </c>
    </row>
    <row r="149" spans="1:15" s="30" customFormat="1" ht="56.25" customHeight="1">
      <c r="A149" s="1858"/>
      <c r="B149" s="1819"/>
      <c r="C149" s="1855"/>
      <c r="D149" s="812" t="s">
        <v>1121</v>
      </c>
      <c r="E149" s="812" t="s">
        <v>1122</v>
      </c>
      <c r="F149" s="812" t="s">
        <v>1123</v>
      </c>
      <c r="G149" s="812" t="s">
        <v>1124</v>
      </c>
      <c r="H149" s="813" t="s">
        <v>1738</v>
      </c>
      <c r="I149" s="814" t="s">
        <v>1125</v>
      </c>
      <c r="J149" s="812" t="s">
        <v>1126</v>
      </c>
      <c r="K149" s="812" t="s">
        <v>1127</v>
      </c>
      <c r="L149" s="812" t="s">
        <v>848</v>
      </c>
      <c r="M149" s="812" t="s">
        <v>847</v>
      </c>
      <c r="N149" s="1855"/>
      <c r="O149" s="1863"/>
    </row>
    <row r="150" spans="1:15" s="30" customFormat="1" ht="17.100000000000001" customHeight="1">
      <c r="A150" s="1015"/>
      <c r="B150" s="1015" t="s">
        <v>558</v>
      </c>
      <c r="C150" s="793">
        <v>69</v>
      </c>
      <c r="D150" s="793" t="s">
        <v>447</v>
      </c>
      <c r="E150" s="793" t="s">
        <v>447</v>
      </c>
      <c r="F150" s="793" t="s">
        <v>447</v>
      </c>
      <c r="G150" s="793" t="s">
        <v>447</v>
      </c>
      <c r="H150" s="794" t="s">
        <v>447</v>
      </c>
      <c r="I150" s="818" t="s">
        <v>447</v>
      </c>
      <c r="J150" s="793">
        <v>5</v>
      </c>
      <c r="K150" s="793">
        <v>36</v>
      </c>
      <c r="L150" s="793">
        <v>4</v>
      </c>
      <c r="M150" s="793">
        <v>3</v>
      </c>
      <c r="N150" s="793">
        <v>19</v>
      </c>
      <c r="O150" s="794">
        <v>2</v>
      </c>
    </row>
    <row r="151" spans="1:15" s="30" customFormat="1" ht="17.100000000000001" customHeight="1">
      <c r="A151" s="1015"/>
      <c r="B151" s="1015" t="s">
        <v>557</v>
      </c>
      <c r="C151" s="793">
        <v>116</v>
      </c>
      <c r="D151" s="793" t="s">
        <v>447</v>
      </c>
      <c r="E151" s="793" t="s">
        <v>447</v>
      </c>
      <c r="F151" s="793" t="s">
        <v>447</v>
      </c>
      <c r="G151" s="793" t="s">
        <v>447</v>
      </c>
      <c r="H151" s="794" t="s">
        <v>447</v>
      </c>
      <c r="I151" s="818" t="s">
        <v>447</v>
      </c>
      <c r="J151" s="793">
        <v>14</v>
      </c>
      <c r="K151" s="793">
        <v>46</v>
      </c>
      <c r="L151" s="793">
        <v>4</v>
      </c>
      <c r="M151" s="793" t="s">
        <v>447</v>
      </c>
      <c r="N151" s="793">
        <v>51</v>
      </c>
      <c r="O151" s="794">
        <v>1</v>
      </c>
    </row>
    <row r="152" spans="1:15" s="30" customFormat="1" ht="17.100000000000001" customHeight="1">
      <c r="A152" s="1015"/>
      <c r="B152" s="1015" t="s">
        <v>556</v>
      </c>
      <c r="C152" s="793">
        <v>143</v>
      </c>
      <c r="D152" s="793" t="s">
        <v>447</v>
      </c>
      <c r="E152" s="793">
        <v>2</v>
      </c>
      <c r="F152" s="793" t="s">
        <v>447</v>
      </c>
      <c r="G152" s="793" t="s">
        <v>447</v>
      </c>
      <c r="H152" s="794" t="s">
        <v>447</v>
      </c>
      <c r="I152" s="818" t="s">
        <v>447</v>
      </c>
      <c r="J152" s="793">
        <v>4</v>
      </c>
      <c r="K152" s="793">
        <v>71</v>
      </c>
      <c r="L152" s="793">
        <v>2</v>
      </c>
      <c r="M152" s="793">
        <v>2</v>
      </c>
      <c r="N152" s="793">
        <v>58</v>
      </c>
      <c r="O152" s="794">
        <v>4</v>
      </c>
    </row>
    <row r="153" spans="1:15" s="30" customFormat="1" ht="17.100000000000001" customHeight="1">
      <c r="A153" s="1015"/>
      <c r="B153" s="1015" t="s">
        <v>555</v>
      </c>
      <c r="C153" s="793">
        <v>72</v>
      </c>
      <c r="D153" s="793" t="s">
        <v>447</v>
      </c>
      <c r="E153" s="793" t="s">
        <v>447</v>
      </c>
      <c r="F153" s="793" t="s">
        <v>447</v>
      </c>
      <c r="G153" s="793" t="s">
        <v>447</v>
      </c>
      <c r="H153" s="794" t="s">
        <v>447</v>
      </c>
      <c r="I153" s="818" t="s">
        <v>447</v>
      </c>
      <c r="J153" s="793">
        <v>7</v>
      </c>
      <c r="K153" s="793">
        <v>41</v>
      </c>
      <c r="L153" s="793" t="s">
        <v>447</v>
      </c>
      <c r="M153" s="793" t="s">
        <v>447</v>
      </c>
      <c r="N153" s="793">
        <v>23</v>
      </c>
      <c r="O153" s="794">
        <v>1</v>
      </c>
    </row>
    <row r="154" spans="1:15" s="30" customFormat="1" ht="17.100000000000001" customHeight="1">
      <c r="A154" s="1015"/>
      <c r="B154" s="1015" t="s">
        <v>554</v>
      </c>
      <c r="C154" s="793">
        <v>143</v>
      </c>
      <c r="D154" s="793" t="s">
        <v>447</v>
      </c>
      <c r="E154" s="793" t="s">
        <v>447</v>
      </c>
      <c r="F154" s="793" t="s">
        <v>447</v>
      </c>
      <c r="G154" s="793" t="s">
        <v>447</v>
      </c>
      <c r="H154" s="794" t="s">
        <v>447</v>
      </c>
      <c r="I154" s="818" t="s">
        <v>447</v>
      </c>
      <c r="J154" s="793">
        <v>8</v>
      </c>
      <c r="K154" s="793">
        <v>59</v>
      </c>
      <c r="L154" s="793">
        <v>2</v>
      </c>
      <c r="M154" s="793">
        <v>1</v>
      </c>
      <c r="N154" s="793">
        <v>70</v>
      </c>
      <c r="O154" s="794">
        <v>3</v>
      </c>
    </row>
    <row r="155" spans="1:15" s="30" customFormat="1" ht="17.100000000000001" customHeight="1">
      <c r="A155" s="1015"/>
      <c r="B155" s="1015" t="s">
        <v>553</v>
      </c>
      <c r="C155" s="793">
        <v>179</v>
      </c>
      <c r="D155" s="793">
        <v>2</v>
      </c>
      <c r="E155" s="793">
        <v>1</v>
      </c>
      <c r="F155" s="793" t="s">
        <v>447</v>
      </c>
      <c r="G155" s="793">
        <v>1</v>
      </c>
      <c r="H155" s="794" t="s">
        <v>447</v>
      </c>
      <c r="I155" s="818" t="s">
        <v>447</v>
      </c>
      <c r="J155" s="793">
        <v>8</v>
      </c>
      <c r="K155" s="793">
        <v>99</v>
      </c>
      <c r="L155" s="793">
        <v>8</v>
      </c>
      <c r="M155" s="793">
        <v>5</v>
      </c>
      <c r="N155" s="793">
        <v>50</v>
      </c>
      <c r="O155" s="794">
        <v>5</v>
      </c>
    </row>
    <row r="156" spans="1:15" s="30" customFormat="1" ht="17.100000000000001" customHeight="1">
      <c r="A156" s="1015"/>
      <c r="B156" s="1015" t="s">
        <v>552</v>
      </c>
      <c r="C156" s="793">
        <v>257</v>
      </c>
      <c r="D156" s="793" t="s">
        <v>447</v>
      </c>
      <c r="E156" s="793" t="s">
        <v>447</v>
      </c>
      <c r="F156" s="793">
        <v>1</v>
      </c>
      <c r="G156" s="793" t="s">
        <v>447</v>
      </c>
      <c r="H156" s="794" t="s">
        <v>447</v>
      </c>
      <c r="I156" s="818" t="s">
        <v>447</v>
      </c>
      <c r="J156" s="793">
        <v>18</v>
      </c>
      <c r="K156" s="793">
        <v>146</v>
      </c>
      <c r="L156" s="793">
        <v>3</v>
      </c>
      <c r="M156" s="793">
        <v>6</v>
      </c>
      <c r="N156" s="793">
        <v>80</v>
      </c>
      <c r="O156" s="794">
        <v>3</v>
      </c>
    </row>
    <row r="157" spans="1:15" s="30" customFormat="1" ht="17.100000000000001" customHeight="1">
      <c r="A157" s="1015"/>
      <c r="B157" s="1015" t="s">
        <v>551</v>
      </c>
      <c r="C157" s="793">
        <v>283</v>
      </c>
      <c r="D157" s="793">
        <v>1</v>
      </c>
      <c r="E157" s="793" t="s">
        <v>447</v>
      </c>
      <c r="F157" s="793" t="s">
        <v>447</v>
      </c>
      <c r="G157" s="793" t="s">
        <v>447</v>
      </c>
      <c r="H157" s="794" t="s">
        <v>447</v>
      </c>
      <c r="I157" s="818" t="s">
        <v>447</v>
      </c>
      <c r="J157" s="793">
        <v>9</v>
      </c>
      <c r="K157" s="793">
        <v>213</v>
      </c>
      <c r="L157" s="793">
        <v>6</v>
      </c>
      <c r="M157" s="793">
        <v>5</v>
      </c>
      <c r="N157" s="793">
        <v>47</v>
      </c>
      <c r="O157" s="794">
        <v>2</v>
      </c>
    </row>
    <row r="158" spans="1:15" s="30" customFormat="1" ht="17.100000000000001" customHeight="1">
      <c r="A158" s="1015"/>
      <c r="B158" s="1015" t="s">
        <v>550</v>
      </c>
      <c r="C158" s="793">
        <v>184</v>
      </c>
      <c r="D158" s="793" t="s">
        <v>447</v>
      </c>
      <c r="E158" s="793" t="s">
        <v>447</v>
      </c>
      <c r="F158" s="793" t="s">
        <v>447</v>
      </c>
      <c r="G158" s="793" t="s">
        <v>447</v>
      </c>
      <c r="H158" s="794" t="s">
        <v>447</v>
      </c>
      <c r="I158" s="818">
        <v>1</v>
      </c>
      <c r="J158" s="793">
        <v>8</v>
      </c>
      <c r="K158" s="793">
        <v>113</v>
      </c>
      <c r="L158" s="793">
        <v>1</v>
      </c>
      <c r="M158" s="793">
        <v>2</v>
      </c>
      <c r="N158" s="793">
        <v>54</v>
      </c>
      <c r="O158" s="794">
        <v>5</v>
      </c>
    </row>
    <row r="159" spans="1:15" s="30" customFormat="1" ht="17.100000000000001" customHeight="1">
      <c r="A159" s="1015"/>
      <c r="B159" s="1015" t="s">
        <v>549</v>
      </c>
      <c r="C159" s="793">
        <v>153</v>
      </c>
      <c r="D159" s="793" t="s">
        <v>447</v>
      </c>
      <c r="E159" s="793" t="s">
        <v>447</v>
      </c>
      <c r="F159" s="793" t="s">
        <v>447</v>
      </c>
      <c r="G159" s="793" t="s">
        <v>447</v>
      </c>
      <c r="H159" s="794" t="s">
        <v>447</v>
      </c>
      <c r="I159" s="818">
        <v>1</v>
      </c>
      <c r="J159" s="793">
        <v>8</v>
      </c>
      <c r="K159" s="793">
        <v>79</v>
      </c>
      <c r="L159" s="793">
        <v>3</v>
      </c>
      <c r="M159" s="793" t="s">
        <v>447</v>
      </c>
      <c r="N159" s="793">
        <v>61</v>
      </c>
      <c r="O159" s="794">
        <v>1</v>
      </c>
    </row>
    <row r="160" spans="1:15" s="30" customFormat="1" ht="17.100000000000001" customHeight="1">
      <c r="A160" s="1015"/>
      <c r="B160" s="1015" t="s">
        <v>548</v>
      </c>
      <c r="C160" s="793">
        <v>289</v>
      </c>
      <c r="D160" s="793" t="s">
        <v>447</v>
      </c>
      <c r="E160" s="793" t="s">
        <v>447</v>
      </c>
      <c r="F160" s="793" t="s">
        <v>447</v>
      </c>
      <c r="G160" s="793" t="s">
        <v>447</v>
      </c>
      <c r="H160" s="794" t="s">
        <v>447</v>
      </c>
      <c r="I160" s="818">
        <v>1</v>
      </c>
      <c r="J160" s="793">
        <v>21</v>
      </c>
      <c r="K160" s="793">
        <v>134</v>
      </c>
      <c r="L160" s="793">
        <v>9</v>
      </c>
      <c r="M160" s="793">
        <v>5</v>
      </c>
      <c r="N160" s="793">
        <v>110</v>
      </c>
      <c r="O160" s="794">
        <v>9</v>
      </c>
    </row>
    <row r="161" spans="1:15" s="30" customFormat="1" ht="17.100000000000001" customHeight="1">
      <c r="A161" s="1015"/>
      <c r="B161" s="1015" t="s">
        <v>547</v>
      </c>
      <c r="C161" s="793">
        <v>173</v>
      </c>
      <c r="D161" s="793" t="s">
        <v>447</v>
      </c>
      <c r="E161" s="793">
        <v>1</v>
      </c>
      <c r="F161" s="793" t="s">
        <v>447</v>
      </c>
      <c r="G161" s="793" t="s">
        <v>447</v>
      </c>
      <c r="H161" s="794" t="s">
        <v>447</v>
      </c>
      <c r="I161" s="818" t="s">
        <v>447</v>
      </c>
      <c r="J161" s="793">
        <v>5</v>
      </c>
      <c r="K161" s="793">
        <v>49</v>
      </c>
      <c r="L161" s="793">
        <v>1</v>
      </c>
      <c r="M161" s="793" t="s">
        <v>447</v>
      </c>
      <c r="N161" s="793">
        <v>109</v>
      </c>
      <c r="O161" s="794">
        <v>8</v>
      </c>
    </row>
    <row r="162" spans="1:15" s="30" customFormat="1" ht="17.100000000000001" customHeight="1">
      <c r="A162" s="1015"/>
      <c r="B162" s="1015" t="s">
        <v>546</v>
      </c>
      <c r="C162" s="793">
        <v>86</v>
      </c>
      <c r="D162" s="793" t="s">
        <v>447</v>
      </c>
      <c r="E162" s="793" t="s">
        <v>447</v>
      </c>
      <c r="F162" s="793" t="s">
        <v>447</v>
      </c>
      <c r="G162" s="793">
        <v>1</v>
      </c>
      <c r="H162" s="794" t="s">
        <v>447</v>
      </c>
      <c r="I162" s="818" t="s">
        <v>447</v>
      </c>
      <c r="J162" s="793">
        <v>12</v>
      </c>
      <c r="K162" s="793">
        <v>25</v>
      </c>
      <c r="L162" s="793">
        <v>6</v>
      </c>
      <c r="M162" s="793" t="s">
        <v>447</v>
      </c>
      <c r="N162" s="793">
        <v>41</v>
      </c>
      <c r="O162" s="794">
        <v>1</v>
      </c>
    </row>
    <row r="163" spans="1:15" s="58" customFormat="1" ht="17.100000000000001" customHeight="1">
      <c r="A163" s="1015"/>
      <c r="B163" s="1015" t="s">
        <v>545</v>
      </c>
      <c r="C163" s="793">
        <v>219</v>
      </c>
      <c r="D163" s="793">
        <v>1</v>
      </c>
      <c r="E163" s="793" t="s">
        <v>447</v>
      </c>
      <c r="F163" s="793" t="s">
        <v>447</v>
      </c>
      <c r="G163" s="793" t="s">
        <v>447</v>
      </c>
      <c r="H163" s="794" t="s">
        <v>447</v>
      </c>
      <c r="I163" s="818" t="s">
        <v>447</v>
      </c>
      <c r="J163" s="793">
        <v>7</v>
      </c>
      <c r="K163" s="793">
        <v>80</v>
      </c>
      <c r="L163" s="793">
        <v>1</v>
      </c>
      <c r="M163" s="793">
        <v>2</v>
      </c>
      <c r="N163" s="793">
        <v>127</v>
      </c>
      <c r="O163" s="794">
        <v>1</v>
      </c>
    </row>
    <row r="164" spans="1:15" s="30" customFormat="1" ht="17.100000000000001" customHeight="1">
      <c r="A164" s="1015"/>
      <c r="B164" s="1015" t="s">
        <v>544</v>
      </c>
      <c r="C164" s="797">
        <v>265</v>
      </c>
      <c r="D164" s="797" t="s">
        <v>447</v>
      </c>
      <c r="E164" s="797" t="s">
        <v>447</v>
      </c>
      <c r="F164" s="797" t="s">
        <v>447</v>
      </c>
      <c r="G164" s="797">
        <v>1</v>
      </c>
      <c r="H164" s="800" t="s">
        <v>447</v>
      </c>
      <c r="I164" s="819">
        <v>1</v>
      </c>
      <c r="J164" s="797">
        <v>10</v>
      </c>
      <c r="K164" s="797">
        <v>151</v>
      </c>
      <c r="L164" s="797">
        <v>7</v>
      </c>
      <c r="M164" s="797">
        <v>5</v>
      </c>
      <c r="N164" s="797">
        <v>81</v>
      </c>
      <c r="O164" s="800">
        <v>9</v>
      </c>
    </row>
    <row r="165" spans="1:15" s="30" customFormat="1" ht="17.100000000000001" customHeight="1">
      <c r="A165" s="1015"/>
      <c r="B165" s="1015" t="s">
        <v>543</v>
      </c>
      <c r="C165" s="793">
        <v>335</v>
      </c>
      <c r="D165" s="793">
        <v>2</v>
      </c>
      <c r="E165" s="793" t="s">
        <v>447</v>
      </c>
      <c r="F165" s="793" t="s">
        <v>447</v>
      </c>
      <c r="G165" s="793" t="s">
        <v>447</v>
      </c>
      <c r="H165" s="794" t="s">
        <v>447</v>
      </c>
      <c r="I165" s="818">
        <v>1</v>
      </c>
      <c r="J165" s="793">
        <v>9</v>
      </c>
      <c r="K165" s="793">
        <v>175</v>
      </c>
      <c r="L165" s="793">
        <v>9</v>
      </c>
      <c r="M165" s="793">
        <v>2</v>
      </c>
      <c r="N165" s="793">
        <v>127</v>
      </c>
      <c r="O165" s="794">
        <v>10</v>
      </c>
    </row>
    <row r="166" spans="1:15" s="30" customFormat="1" ht="17.100000000000001" customHeight="1">
      <c r="A166" s="1016"/>
      <c r="B166" s="1016" t="s">
        <v>542</v>
      </c>
      <c r="C166" s="793">
        <v>210</v>
      </c>
      <c r="D166" s="793" t="s">
        <v>447</v>
      </c>
      <c r="E166" s="793">
        <v>1</v>
      </c>
      <c r="F166" s="793" t="s">
        <v>447</v>
      </c>
      <c r="G166" s="793" t="s">
        <v>447</v>
      </c>
      <c r="H166" s="794" t="s">
        <v>447</v>
      </c>
      <c r="I166" s="818" t="s">
        <v>447</v>
      </c>
      <c r="J166" s="793">
        <v>12</v>
      </c>
      <c r="K166" s="793">
        <v>129</v>
      </c>
      <c r="L166" s="793">
        <v>4</v>
      </c>
      <c r="M166" s="793" t="s">
        <v>447</v>
      </c>
      <c r="N166" s="793">
        <v>61</v>
      </c>
      <c r="O166" s="794">
        <v>3</v>
      </c>
    </row>
    <row r="167" spans="1:15" s="30" customFormat="1" ht="17.100000000000001" customHeight="1">
      <c r="A167" s="1015"/>
      <c r="B167" s="1015" t="s">
        <v>541</v>
      </c>
      <c r="C167" s="793">
        <v>249</v>
      </c>
      <c r="D167" s="793" t="s">
        <v>447</v>
      </c>
      <c r="E167" s="793" t="s">
        <v>447</v>
      </c>
      <c r="F167" s="793">
        <v>1</v>
      </c>
      <c r="G167" s="793" t="s">
        <v>447</v>
      </c>
      <c r="H167" s="794" t="s">
        <v>447</v>
      </c>
      <c r="I167" s="818" t="s">
        <v>447</v>
      </c>
      <c r="J167" s="793">
        <v>16</v>
      </c>
      <c r="K167" s="793">
        <v>160</v>
      </c>
      <c r="L167" s="793">
        <v>3</v>
      </c>
      <c r="M167" s="793">
        <v>4</v>
      </c>
      <c r="N167" s="793">
        <v>62</v>
      </c>
      <c r="O167" s="794">
        <v>3</v>
      </c>
    </row>
    <row r="168" spans="1:15" s="30" customFormat="1" ht="17.100000000000001" customHeight="1">
      <c r="A168" s="1015"/>
      <c r="B168" s="1015" t="s">
        <v>540</v>
      </c>
      <c r="C168" s="793">
        <v>61</v>
      </c>
      <c r="D168" s="793" t="s">
        <v>447</v>
      </c>
      <c r="E168" s="793">
        <v>1</v>
      </c>
      <c r="F168" s="793" t="s">
        <v>447</v>
      </c>
      <c r="G168" s="793" t="s">
        <v>447</v>
      </c>
      <c r="H168" s="794" t="s">
        <v>447</v>
      </c>
      <c r="I168" s="818" t="s">
        <v>447</v>
      </c>
      <c r="J168" s="793">
        <v>3</v>
      </c>
      <c r="K168" s="793">
        <v>35</v>
      </c>
      <c r="L168" s="793">
        <v>4</v>
      </c>
      <c r="M168" s="793">
        <v>2</v>
      </c>
      <c r="N168" s="793">
        <v>13</v>
      </c>
      <c r="O168" s="794">
        <v>3</v>
      </c>
    </row>
    <row r="169" spans="1:15" s="30" customFormat="1" ht="17.100000000000001" customHeight="1">
      <c r="A169" s="1015"/>
      <c r="B169" s="1015" t="s">
        <v>539</v>
      </c>
      <c r="C169" s="793">
        <v>128</v>
      </c>
      <c r="D169" s="793" t="s">
        <v>447</v>
      </c>
      <c r="E169" s="793" t="s">
        <v>447</v>
      </c>
      <c r="F169" s="793" t="s">
        <v>447</v>
      </c>
      <c r="G169" s="793" t="s">
        <v>447</v>
      </c>
      <c r="H169" s="794" t="s">
        <v>447</v>
      </c>
      <c r="I169" s="818" t="s">
        <v>447</v>
      </c>
      <c r="J169" s="793">
        <v>11</v>
      </c>
      <c r="K169" s="793">
        <v>71</v>
      </c>
      <c r="L169" s="793">
        <v>4</v>
      </c>
      <c r="M169" s="793">
        <v>2</v>
      </c>
      <c r="N169" s="793">
        <v>40</v>
      </c>
      <c r="O169" s="794" t="s">
        <v>447</v>
      </c>
    </row>
    <row r="170" spans="1:15" s="30" customFormat="1" ht="17.100000000000001" customHeight="1">
      <c r="A170" s="1016"/>
      <c r="B170" s="1016" t="s">
        <v>538</v>
      </c>
      <c r="C170" s="797">
        <v>204</v>
      </c>
      <c r="D170" s="797" t="s">
        <v>447</v>
      </c>
      <c r="E170" s="797">
        <v>4</v>
      </c>
      <c r="F170" s="797" t="s">
        <v>447</v>
      </c>
      <c r="G170" s="797" t="s">
        <v>447</v>
      </c>
      <c r="H170" s="800" t="s">
        <v>447</v>
      </c>
      <c r="I170" s="819" t="s">
        <v>447</v>
      </c>
      <c r="J170" s="797">
        <v>11</v>
      </c>
      <c r="K170" s="797">
        <v>128</v>
      </c>
      <c r="L170" s="797">
        <v>6</v>
      </c>
      <c r="M170" s="797">
        <v>1</v>
      </c>
      <c r="N170" s="797">
        <v>52</v>
      </c>
      <c r="O170" s="800">
        <v>2</v>
      </c>
    </row>
    <row r="171" spans="1:15" s="30" customFormat="1" ht="17.100000000000001" customHeight="1">
      <c r="A171" s="1016"/>
      <c r="B171" s="1016" t="s">
        <v>537</v>
      </c>
      <c r="C171" s="797">
        <v>458</v>
      </c>
      <c r="D171" s="797">
        <v>1</v>
      </c>
      <c r="E171" s="797">
        <v>1</v>
      </c>
      <c r="F171" s="797" t="s">
        <v>447</v>
      </c>
      <c r="G171" s="797">
        <v>2</v>
      </c>
      <c r="H171" s="800" t="s">
        <v>447</v>
      </c>
      <c r="I171" s="819" t="s">
        <v>447</v>
      </c>
      <c r="J171" s="797">
        <v>25</v>
      </c>
      <c r="K171" s="797">
        <v>247</v>
      </c>
      <c r="L171" s="797">
        <v>6</v>
      </c>
      <c r="M171" s="797">
        <v>4</v>
      </c>
      <c r="N171" s="797">
        <v>162</v>
      </c>
      <c r="O171" s="800">
        <v>10</v>
      </c>
    </row>
    <row r="172" spans="1:15" s="30" customFormat="1" ht="17.100000000000001" customHeight="1">
      <c r="A172" s="1015"/>
      <c r="B172" s="1015" t="s">
        <v>536</v>
      </c>
      <c r="C172" s="793">
        <v>297</v>
      </c>
      <c r="D172" s="793" t="s">
        <v>447</v>
      </c>
      <c r="E172" s="793" t="s">
        <v>447</v>
      </c>
      <c r="F172" s="793" t="s">
        <v>447</v>
      </c>
      <c r="G172" s="793" t="s">
        <v>447</v>
      </c>
      <c r="H172" s="794" t="s">
        <v>447</v>
      </c>
      <c r="I172" s="818">
        <v>1</v>
      </c>
      <c r="J172" s="793">
        <v>18</v>
      </c>
      <c r="K172" s="793">
        <v>169</v>
      </c>
      <c r="L172" s="793">
        <v>9</v>
      </c>
      <c r="M172" s="793">
        <v>3</v>
      </c>
      <c r="N172" s="793">
        <v>96</v>
      </c>
      <c r="O172" s="794">
        <v>1</v>
      </c>
    </row>
    <row r="173" spans="1:15" s="30" customFormat="1" ht="17.100000000000001" customHeight="1">
      <c r="A173" s="1015"/>
      <c r="B173" s="1015" t="s">
        <v>535</v>
      </c>
      <c r="C173" s="793">
        <v>64</v>
      </c>
      <c r="D173" s="793" t="s">
        <v>447</v>
      </c>
      <c r="E173" s="793" t="s">
        <v>447</v>
      </c>
      <c r="F173" s="793" t="s">
        <v>447</v>
      </c>
      <c r="G173" s="793" t="s">
        <v>447</v>
      </c>
      <c r="H173" s="794" t="s">
        <v>447</v>
      </c>
      <c r="I173" s="818" t="s">
        <v>447</v>
      </c>
      <c r="J173" s="793">
        <v>5</v>
      </c>
      <c r="K173" s="793">
        <v>24</v>
      </c>
      <c r="L173" s="793">
        <v>3</v>
      </c>
      <c r="M173" s="793">
        <v>1</v>
      </c>
      <c r="N173" s="793">
        <v>31</v>
      </c>
      <c r="O173" s="794" t="s">
        <v>447</v>
      </c>
    </row>
    <row r="174" spans="1:15" s="30" customFormat="1" ht="17.100000000000001" customHeight="1">
      <c r="A174" s="1015"/>
      <c r="B174" s="1015" t="s">
        <v>534</v>
      </c>
      <c r="C174" s="793">
        <v>72</v>
      </c>
      <c r="D174" s="793" t="s">
        <v>447</v>
      </c>
      <c r="E174" s="793" t="s">
        <v>447</v>
      </c>
      <c r="F174" s="793" t="s">
        <v>447</v>
      </c>
      <c r="G174" s="793" t="s">
        <v>447</v>
      </c>
      <c r="H174" s="794" t="s">
        <v>447</v>
      </c>
      <c r="I174" s="818" t="s">
        <v>447</v>
      </c>
      <c r="J174" s="793">
        <v>3</v>
      </c>
      <c r="K174" s="793">
        <v>30</v>
      </c>
      <c r="L174" s="793">
        <v>2</v>
      </c>
      <c r="M174" s="793" t="s">
        <v>447</v>
      </c>
      <c r="N174" s="793">
        <v>35</v>
      </c>
      <c r="O174" s="794">
        <v>2</v>
      </c>
    </row>
    <row r="175" spans="1:15" s="30" customFormat="1" ht="17.100000000000001" customHeight="1">
      <c r="A175" s="1015"/>
      <c r="B175" s="1015" t="s">
        <v>533</v>
      </c>
      <c r="C175" s="793">
        <v>474</v>
      </c>
      <c r="D175" s="793">
        <v>1</v>
      </c>
      <c r="E175" s="793" t="s">
        <v>447</v>
      </c>
      <c r="F175" s="793" t="s">
        <v>447</v>
      </c>
      <c r="G175" s="793" t="s">
        <v>447</v>
      </c>
      <c r="H175" s="794" t="s">
        <v>447</v>
      </c>
      <c r="I175" s="818" t="s">
        <v>447</v>
      </c>
      <c r="J175" s="793">
        <v>20</v>
      </c>
      <c r="K175" s="793">
        <v>216</v>
      </c>
      <c r="L175" s="793">
        <v>6</v>
      </c>
      <c r="M175" s="793">
        <v>6</v>
      </c>
      <c r="N175" s="793">
        <v>213</v>
      </c>
      <c r="O175" s="794">
        <v>12</v>
      </c>
    </row>
    <row r="176" spans="1:15" s="30" customFormat="1" ht="17.100000000000001" customHeight="1">
      <c r="A176" s="1015"/>
      <c r="B176" s="1015" t="s">
        <v>532</v>
      </c>
      <c r="C176" s="793">
        <v>288</v>
      </c>
      <c r="D176" s="793" t="s">
        <v>447</v>
      </c>
      <c r="E176" s="793">
        <v>1</v>
      </c>
      <c r="F176" s="793" t="s">
        <v>447</v>
      </c>
      <c r="G176" s="793">
        <v>2</v>
      </c>
      <c r="H176" s="794" t="s">
        <v>447</v>
      </c>
      <c r="I176" s="818" t="s">
        <v>447</v>
      </c>
      <c r="J176" s="793">
        <v>16</v>
      </c>
      <c r="K176" s="793">
        <v>143</v>
      </c>
      <c r="L176" s="793">
        <v>10</v>
      </c>
      <c r="M176" s="793">
        <v>5</v>
      </c>
      <c r="N176" s="793">
        <v>106</v>
      </c>
      <c r="O176" s="794">
        <v>5</v>
      </c>
    </row>
    <row r="177" spans="1:15" s="30" customFormat="1" ht="17.100000000000001" customHeight="1">
      <c r="A177" s="1015"/>
      <c r="B177" s="1015" t="s">
        <v>458</v>
      </c>
      <c r="C177" s="793" t="s">
        <v>457</v>
      </c>
      <c r="D177" s="793" t="s">
        <v>457</v>
      </c>
      <c r="E177" s="793" t="s">
        <v>457</v>
      </c>
      <c r="F177" s="793" t="s">
        <v>457</v>
      </c>
      <c r="G177" s="793" t="s">
        <v>457</v>
      </c>
      <c r="H177" s="794" t="s">
        <v>457</v>
      </c>
      <c r="I177" s="818" t="s">
        <v>457</v>
      </c>
      <c r="J177" s="793" t="s">
        <v>457</v>
      </c>
      <c r="K177" s="793" t="s">
        <v>457</v>
      </c>
      <c r="L177" s="793" t="s">
        <v>457</v>
      </c>
      <c r="M177" s="793" t="s">
        <v>457</v>
      </c>
      <c r="N177" s="793" t="s">
        <v>457</v>
      </c>
      <c r="O177" s="794" t="s">
        <v>457</v>
      </c>
    </row>
    <row r="178" spans="1:15" s="30" customFormat="1" ht="17.100000000000001" customHeight="1">
      <c r="A178" s="1015"/>
      <c r="B178" s="1015" t="s">
        <v>459</v>
      </c>
      <c r="C178" s="793">
        <v>582</v>
      </c>
      <c r="D178" s="793">
        <v>1</v>
      </c>
      <c r="E178" s="793">
        <v>1</v>
      </c>
      <c r="F178" s="793">
        <v>1</v>
      </c>
      <c r="G178" s="793">
        <v>1</v>
      </c>
      <c r="H178" s="794" t="s">
        <v>447</v>
      </c>
      <c r="I178" s="818" t="s">
        <v>447</v>
      </c>
      <c r="J178" s="793">
        <v>19</v>
      </c>
      <c r="K178" s="793">
        <v>328</v>
      </c>
      <c r="L178" s="793">
        <v>15</v>
      </c>
      <c r="M178" s="793">
        <v>4</v>
      </c>
      <c r="N178" s="793">
        <v>196</v>
      </c>
      <c r="O178" s="794">
        <v>16</v>
      </c>
    </row>
    <row r="179" spans="1:15" s="30" customFormat="1" ht="17.100000000000001" customHeight="1">
      <c r="A179" s="1015"/>
      <c r="B179" s="1015" t="s">
        <v>531</v>
      </c>
      <c r="C179" s="793">
        <v>381</v>
      </c>
      <c r="D179" s="793">
        <v>11</v>
      </c>
      <c r="E179" s="793">
        <v>2</v>
      </c>
      <c r="F179" s="793">
        <v>19</v>
      </c>
      <c r="G179" s="793">
        <v>1</v>
      </c>
      <c r="H179" s="794" t="s">
        <v>447</v>
      </c>
      <c r="I179" s="818">
        <v>4</v>
      </c>
      <c r="J179" s="793">
        <v>12</v>
      </c>
      <c r="K179" s="793">
        <v>216</v>
      </c>
      <c r="L179" s="793">
        <v>9</v>
      </c>
      <c r="M179" s="793">
        <v>6</v>
      </c>
      <c r="N179" s="793">
        <v>95</v>
      </c>
      <c r="O179" s="794">
        <v>6</v>
      </c>
    </row>
    <row r="180" spans="1:15" s="30" customFormat="1" ht="17.100000000000001" customHeight="1">
      <c r="A180" s="1015"/>
      <c r="B180" s="1015" t="s">
        <v>530</v>
      </c>
      <c r="C180" s="793">
        <v>724</v>
      </c>
      <c r="D180" s="793">
        <v>14</v>
      </c>
      <c r="E180" s="793">
        <v>2</v>
      </c>
      <c r="F180" s="793">
        <v>6</v>
      </c>
      <c r="G180" s="793">
        <v>2</v>
      </c>
      <c r="H180" s="794">
        <v>1</v>
      </c>
      <c r="I180" s="818">
        <v>7</v>
      </c>
      <c r="J180" s="793">
        <v>22</v>
      </c>
      <c r="K180" s="793">
        <v>424</v>
      </c>
      <c r="L180" s="793">
        <v>21</v>
      </c>
      <c r="M180" s="793">
        <v>10</v>
      </c>
      <c r="N180" s="793">
        <v>199</v>
      </c>
      <c r="O180" s="794">
        <v>16</v>
      </c>
    </row>
    <row r="181" spans="1:15" s="30" customFormat="1" ht="17.100000000000001" customHeight="1">
      <c r="A181" s="1015"/>
      <c r="B181" s="1015" t="s">
        <v>529</v>
      </c>
      <c r="C181" s="793">
        <v>359</v>
      </c>
      <c r="D181" s="793">
        <v>1</v>
      </c>
      <c r="E181" s="793">
        <v>3</v>
      </c>
      <c r="F181" s="793">
        <v>3</v>
      </c>
      <c r="G181" s="793" t="s">
        <v>447</v>
      </c>
      <c r="H181" s="794" t="s">
        <v>447</v>
      </c>
      <c r="I181" s="818">
        <v>1</v>
      </c>
      <c r="J181" s="793">
        <v>17</v>
      </c>
      <c r="K181" s="793">
        <v>198</v>
      </c>
      <c r="L181" s="793">
        <v>9</v>
      </c>
      <c r="M181" s="793">
        <v>8</v>
      </c>
      <c r="N181" s="793">
        <v>107</v>
      </c>
      <c r="O181" s="794">
        <v>12</v>
      </c>
    </row>
    <row r="182" spans="1:15" s="30" customFormat="1" ht="17.100000000000001" customHeight="1">
      <c r="A182" s="1015"/>
      <c r="B182" s="1015" t="s">
        <v>528</v>
      </c>
      <c r="C182" s="793">
        <v>356</v>
      </c>
      <c r="D182" s="793">
        <v>21</v>
      </c>
      <c r="E182" s="793">
        <v>3</v>
      </c>
      <c r="F182" s="793">
        <v>23</v>
      </c>
      <c r="G182" s="793">
        <v>4</v>
      </c>
      <c r="H182" s="794" t="s">
        <v>447</v>
      </c>
      <c r="I182" s="818">
        <v>1</v>
      </c>
      <c r="J182" s="793">
        <v>14</v>
      </c>
      <c r="K182" s="793">
        <v>169</v>
      </c>
      <c r="L182" s="793">
        <v>16</v>
      </c>
      <c r="M182" s="793">
        <v>5</v>
      </c>
      <c r="N182" s="793">
        <v>87</v>
      </c>
      <c r="O182" s="794">
        <v>13</v>
      </c>
    </row>
    <row r="183" spans="1:15" s="30" customFormat="1" ht="17.100000000000001" customHeight="1">
      <c r="A183" s="1015"/>
      <c r="B183" s="1015" t="s">
        <v>527</v>
      </c>
      <c r="C183" s="793">
        <v>277</v>
      </c>
      <c r="D183" s="793">
        <v>10</v>
      </c>
      <c r="E183" s="793">
        <v>3</v>
      </c>
      <c r="F183" s="793">
        <v>19</v>
      </c>
      <c r="G183" s="793" t="s">
        <v>447</v>
      </c>
      <c r="H183" s="794">
        <v>1</v>
      </c>
      <c r="I183" s="818">
        <v>3</v>
      </c>
      <c r="J183" s="793">
        <v>14</v>
      </c>
      <c r="K183" s="793">
        <v>150</v>
      </c>
      <c r="L183" s="793">
        <v>11</v>
      </c>
      <c r="M183" s="793">
        <v>5</v>
      </c>
      <c r="N183" s="793">
        <v>44</v>
      </c>
      <c r="O183" s="794">
        <v>17</v>
      </c>
    </row>
    <row r="184" spans="1:15" s="30" customFormat="1" ht="17.100000000000001" customHeight="1">
      <c r="A184" s="1015"/>
      <c r="B184" s="1015" t="s">
        <v>526</v>
      </c>
      <c r="C184" s="793">
        <v>692</v>
      </c>
      <c r="D184" s="793">
        <v>4</v>
      </c>
      <c r="E184" s="793" t="s">
        <v>447</v>
      </c>
      <c r="F184" s="793">
        <v>8</v>
      </c>
      <c r="G184" s="793" t="s">
        <v>447</v>
      </c>
      <c r="H184" s="794" t="s">
        <v>447</v>
      </c>
      <c r="I184" s="818">
        <v>3</v>
      </c>
      <c r="J184" s="793">
        <v>31</v>
      </c>
      <c r="K184" s="793">
        <v>376</v>
      </c>
      <c r="L184" s="793">
        <v>23</v>
      </c>
      <c r="M184" s="793">
        <v>5</v>
      </c>
      <c r="N184" s="793">
        <v>211</v>
      </c>
      <c r="O184" s="794">
        <v>31</v>
      </c>
    </row>
    <row r="185" spans="1:15" s="30" customFormat="1" ht="17.100000000000001" customHeight="1">
      <c r="A185" s="1015"/>
      <c r="B185" s="1015" t="s">
        <v>525</v>
      </c>
      <c r="C185" s="793">
        <v>95</v>
      </c>
      <c r="D185" s="793">
        <v>3</v>
      </c>
      <c r="E185" s="793">
        <v>1</v>
      </c>
      <c r="F185" s="793">
        <v>5</v>
      </c>
      <c r="G185" s="793" t="s">
        <v>447</v>
      </c>
      <c r="H185" s="794" t="s">
        <v>447</v>
      </c>
      <c r="I185" s="818">
        <v>1</v>
      </c>
      <c r="J185" s="793">
        <v>7</v>
      </c>
      <c r="K185" s="793">
        <v>46</v>
      </c>
      <c r="L185" s="793">
        <v>2</v>
      </c>
      <c r="M185" s="793">
        <v>3</v>
      </c>
      <c r="N185" s="793">
        <v>24</v>
      </c>
      <c r="O185" s="794">
        <v>3</v>
      </c>
    </row>
    <row r="186" spans="1:15" s="30" customFormat="1" ht="17.100000000000001" customHeight="1">
      <c r="A186" s="1015"/>
      <c r="B186" s="1015" t="s">
        <v>521</v>
      </c>
      <c r="C186" s="793">
        <v>4324</v>
      </c>
      <c r="D186" s="793">
        <v>14</v>
      </c>
      <c r="E186" s="793">
        <v>5</v>
      </c>
      <c r="F186" s="793">
        <v>5</v>
      </c>
      <c r="G186" s="793">
        <v>6</v>
      </c>
      <c r="H186" s="794" t="s">
        <v>447</v>
      </c>
      <c r="I186" s="818">
        <v>8</v>
      </c>
      <c r="J186" s="793">
        <v>102</v>
      </c>
      <c r="K186" s="793">
        <v>2168</v>
      </c>
      <c r="L186" s="793">
        <v>56</v>
      </c>
      <c r="M186" s="793">
        <v>21</v>
      </c>
      <c r="N186" s="793">
        <v>1867</v>
      </c>
      <c r="O186" s="794">
        <v>72</v>
      </c>
    </row>
    <row r="187" spans="1:15" s="30" customFormat="1" ht="17.100000000000001" customHeight="1">
      <c r="A187" s="1014"/>
      <c r="B187" s="1014" t="s">
        <v>520</v>
      </c>
      <c r="C187" s="793">
        <v>406</v>
      </c>
      <c r="D187" s="793">
        <v>4</v>
      </c>
      <c r="E187" s="793">
        <v>1</v>
      </c>
      <c r="F187" s="793">
        <v>9</v>
      </c>
      <c r="G187" s="793">
        <v>2</v>
      </c>
      <c r="H187" s="794">
        <v>1</v>
      </c>
      <c r="I187" s="818">
        <v>1</v>
      </c>
      <c r="J187" s="793">
        <v>20</v>
      </c>
      <c r="K187" s="793">
        <v>235</v>
      </c>
      <c r="L187" s="793">
        <v>14</v>
      </c>
      <c r="M187" s="793">
        <v>3</v>
      </c>
      <c r="N187" s="793">
        <v>105</v>
      </c>
      <c r="O187" s="794">
        <v>11</v>
      </c>
    </row>
    <row r="188" spans="1:15" s="30" customFormat="1" ht="17.100000000000001" customHeight="1">
      <c r="A188" s="1015"/>
      <c r="B188" s="1015" t="s">
        <v>519</v>
      </c>
      <c r="C188" s="793">
        <v>83</v>
      </c>
      <c r="D188" s="793">
        <v>3</v>
      </c>
      <c r="E188" s="793" t="s">
        <v>447</v>
      </c>
      <c r="F188" s="793" t="s">
        <v>447</v>
      </c>
      <c r="G188" s="793" t="s">
        <v>447</v>
      </c>
      <c r="H188" s="794" t="s">
        <v>447</v>
      </c>
      <c r="I188" s="818">
        <v>1</v>
      </c>
      <c r="J188" s="793">
        <v>6</v>
      </c>
      <c r="K188" s="793">
        <v>45</v>
      </c>
      <c r="L188" s="793">
        <v>1</v>
      </c>
      <c r="M188" s="793">
        <v>1</v>
      </c>
      <c r="N188" s="793">
        <v>20</v>
      </c>
      <c r="O188" s="794">
        <v>6</v>
      </c>
    </row>
    <row r="189" spans="1:15" s="30" customFormat="1" ht="17.100000000000001" customHeight="1">
      <c r="A189" s="1015"/>
      <c r="B189" s="1015" t="s">
        <v>518</v>
      </c>
      <c r="C189" s="793">
        <v>1124</v>
      </c>
      <c r="D189" s="793">
        <v>7</v>
      </c>
      <c r="E189" s="793">
        <v>4</v>
      </c>
      <c r="F189" s="793">
        <v>6</v>
      </c>
      <c r="G189" s="793">
        <v>1</v>
      </c>
      <c r="H189" s="794" t="s">
        <v>447</v>
      </c>
      <c r="I189" s="818">
        <v>5</v>
      </c>
      <c r="J189" s="793">
        <v>48</v>
      </c>
      <c r="K189" s="793">
        <v>660</v>
      </c>
      <c r="L189" s="793">
        <v>14</v>
      </c>
      <c r="M189" s="793">
        <v>11</v>
      </c>
      <c r="N189" s="793">
        <v>340</v>
      </c>
      <c r="O189" s="794">
        <v>28</v>
      </c>
    </row>
    <row r="190" spans="1:15" s="30" customFormat="1" ht="17.100000000000001" customHeight="1">
      <c r="A190" s="1015"/>
      <c r="B190" s="1015" t="s">
        <v>517</v>
      </c>
      <c r="C190" s="793">
        <v>857</v>
      </c>
      <c r="D190" s="793">
        <v>13</v>
      </c>
      <c r="E190" s="793">
        <v>3</v>
      </c>
      <c r="F190" s="793">
        <v>11</v>
      </c>
      <c r="G190" s="793">
        <v>1</v>
      </c>
      <c r="H190" s="794" t="s">
        <v>447</v>
      </c>
      <c r="I190" s="818">
        <v>1</v>
      </c>
      <c r="J190" s="793">
        <v>27</v>
      </c>
      <c r="K190" s="793">
        <v>504</v>
      </c>
      <c r="L190" s="793">
        <v>24</v>
      </c>
      <c r="M190" s="793">
        <v>7</v>
      </c>
      <c r="N190" s="793">
        <v>245</v>
      </c>
      <c r="O190" s="794">
        <v>21</v>
      </c>
    </row>
    <row r="191" spans="1:15" s="30" customFormat="1" ht="17.100000000000001" customHeight="1">
      <c r="A191" s="1015"/>
      <c r="B191" s="1015" t="s">
        <v>516</v>
      </c>
      <c r="C191" s="793">
        <v>387</v>
      </c>
      <c r="D191" s="793">
        <v>4</v>
      </c>
      <c r="E191" s="793">
        <v>1</v>
      </c>
      <c r="F191" s="793">
        <v>9</v>
      </c>
      <c r="G191" s="793" t="s">
        <v>447</v>
      </c>
      <c r="H191" s="794" t="s">
        <v>447</v>
      </c>
      <c r="I191" s="818">
        <v>4</v>
      </c>
      <c r="J191" s="793">
        <v>16</v>
      </c>
      <c r="K191" s="793">
        <v>257</v>
      </c>
      <c r="L191" s="793">
        <v>9</v>
      </c>
      <c r="M191" s="793">
        <v>14</v>
      </c>
      <c r="N191" s="793">
        <v>67</v>
      </c>
      <c r="O191" s="794">
        <v>6</v>
      </c>
    </row>
    <row r="192" spans="1:15" s="30" customFormat="1" ht="17.100000000000001" customHeight="1" thickBot="1">
      <c r="A192" s="1017"/>
      <c r="B192" s="1017" t="s">
        <v>515</v>
      </c>
      <c r="C192" s="801">
        <v>724</v>
      </c>
      <c r="D192" s="801">
        <v>15</v>
      </c>
      <c r="E192" s="801">
        <v>1</v>
      </c>
      <c r="F192" s="801">
        <v>10</v>
      </c>
      <c r="G192" s="801">
        <v>5</v>
      </c>
      <c r="H192" s="802">
        <v>2</v>
      </c>
      <c r="I192" s="820">
        <v>2</v>
      </c>
      <c r="J192" s="801">
        <v>33</v>
      </c>
      <c r="K192" s="801">
        <v>393</v>
      </c>
      <c r="L192" s="801">
        <v>16</v>
      </c>
      <c r="M192" s="801">
        <v>16</v>
      </c>
      <c r="N192" s="801">
        <v>197</v>
      </c>
      <c r="O192" s="802">
        <v>34</v>
      </c>
    </row>
    <row r="193" spans="1:15" s="30" customFormat="1">
      <c r="B193" s="35"/>
      <c r="O193" s="142"/>
    </row>
    <row r="194" spans="1:15" s="143" customFormat="1" ht="21" customHeight="1">
      <c r="A194" s="1861" t="s">
        <v>1860</v>
      </c>
      <c r="B194" s="1861"/>
      <c r="C194" s="1861"/>
      <c r="D194" s="1861"/>
      <c r="E194" s="1861"/>
      <c r="F194" s="1861"/>
      <c r="G194" s="1861"/>
      <c r="H194" s="1861"/>
      <c r="I194" s="1865" t="s">
        <v>2191</v>
      </c>
      <c r="J194" s="1865"/>
      <c r="K194" s="1865"/>
      <c r="L194" s="1865"/>
      <c r="M194" s="1865"/>
      <c r="N194" s="1865"/>
      <c r="O194" s="1865"/>
    </row>
    <row r="195" spans="1:15" s="30" customFormat="1" ht="13.5" customHeight="1" thickBot="1">
      <c r="B195" s="144"/>
      <c r="C195" s="59"/>
      <c r="D195" s="59"/>
      <c r="E195" s="59"/>
      <c r="F195" s="59"/>
      <c r="G195" s="59"/>
      <c r="H195" s="59"/>
      <c r="I195" s="59"/>
      <c r="J195" s="59"/>
      <c r="K195" s="59"/>
      <c r="L195" s="59"/>
      <c r="M195" s="59"/>
      <c r="N195" s="1864"/>
      <c r="O195" s="1864"/>
    </row>
    <row r="196" spans="1:15" s="30" customFormat="1" ht="16.5" customHeight="1">
      <c r="A196" s="1856" t="s">
        <v>1100</v>
      </c>
      <c r="B196" s="1857"/>
      <c r="C196" s="1854" t="s">
        <v>1128</v>
      </c>
      <c r="D196" s="396" t="s">
        <v>843</v>
      </c>
      <c r="E196" s="396"/>
      <c r="F196" s="1859" t="s">
        <v>1129</v>
      </c>
      <c r="G196" s="1860"/>
      <c r="H196" s="1860"/>
      <c r="I196" s="811" t="s">
        <v>850</v>
      </c>
      <c r="J196" s="396" t="s">
        <v>849</v>
      </c>
      <c r="K196" s="396"/>
      <c r="L196" s="396"/>
      <c r="M196" s="396"/>
      <c r="N196" s="1854" t="s">
        <v>1130</v>
      </c>
      <c r="O196" s="1862" t="s">
        <v>1131</v>
      </c>
    </row>
    <row r="197" spans="1:15" s="30" customFormat="1" ht="56.25" customHeight="1">
      <c r="A197" s="1858"/>
      <c r="B197" s="1819"/>
      <c r="C197" s="1855"/>
      <c r="D197" s="812" t="s">
        <v>1132</v>
      </c>
      <c r="E197" s="812" t="s">
        <v>1133</v>
      </c>
      <c r="F197" s="812" t="s">
        <v>1134</v>
      </c>
      <c r="G197" s="812" t="s">
        <v>1135</v>
      </c>
      <c r="H197" s="813" t="s">
        <v>1739</v>
      </c>
      <c r="I197" s="814" t="s">
        <v>1136</v>
      </c>
      <c r="J197" s="812" t="s">
        <v>1137</v>
      </c>
      <c r="K197" s="812" t="s">
        <v>1138</v>
      </c>
      <c r="L197" s="812" t="s">
        <v>848</v>
      </c>
      <c r="M197" s="812" t="s">
        <v>847</v>
      </c>
      <c r="N197" s="1855"/>
      <c r="O197" s="1863"/>
    </row>
    <row r="198" spans="1:15" s="30" customFormat="1" ht="17.100000000000001" customHeight="1">
      <c r="A198" s="964" t="s">
        <v>514</v>
      </c>
      <c r="B198" s="1015" t="s">
        <v>514</v>
      </c>
      <c r="C198" s="793">
        <v>197</v>
      </c>
      <c r="D198" s="793">
        <v>4</v>
      </c>
      <c r="E198" s="793" t="s">
        <v>447</v>
      </c>
      <c r="F198" s="793">
        <v>2</v>
      </c>
      <c r="G198" s="793">
        <v>1</v>
      </c>
      <c r="H198" s="794" t="s">
        <v>447</v>
      </c>
      <c r="I198" s="818">
        <v>1</v>
      </c>
      <c r="J198" s="793">
        <v>14</v>
      </c>
      <c r="K198" s="793">
        <v>102</v>
      </c>
      <c r="L198" s="793">
        <v>7</v>
      </c>
      <c r="M198" s="793">
        <v>5</v>
      </c>
      <c r="N198" s="793">
        <v>51</v>
      </c>
      <c r="O198" s="794">
        <v>10</v>
      </c>
    </row>
    <row r="199" spans="1:15" s="30" customFormat="1" ht="17.100000000000001" customHeight="1">
      <c r="A199" s="964" t="s">
        <v>510</v>
      </c>
      <c r="B199" s="1015" t="s">
        <v>510</v>
      </c>
      <c r="C199" s="793">
        <v>368</v>
      </c>
      <c r="D199" s="793">
        <v>1</v>
      </c>
      <c r="E199" s="793" t="s">
        <v>447</v>
      </c>
      <c r="F199" s="793">
        <v>2</v>
      </c>
      <c r="G199" s="793">
        <v>2</v>
      </c>
      <c r="H199" s="794" t="s">
        <v>447</v>
      </c>
      <c r="I199" s="818">
        <v>2</v>
      </c>
      <c r="J199" s="793">
        <v>7</v>
      </c>
      <c r="K199" s="793">
        <v>191</v>
      </c>
      <c r="L199" s="793">
        <v>12</v>
      </c>
      <c r="M199" s="793">
        <v>9</v>
      </c>
      <c r="N199" s="793">
        <v>131</v>
      </c>
      <c r="O199" s="794">
        <v>11</v>
      </c>
    </row>
    <row r="200" spans="1:15" s="30" customFormat="1" ht="17.100000000000001" customHeight="1">
      <c r="A200" s="964" t="s">
        <v>509</v>
      </c>
      <c r="B200" s="1015" t="s">
        <v>509</v>
      </c>
      <c r="C200" s="793">
        <v>442</v>
      </c>
      <c r="D200" s="793">
        <v>7</v>
      </c>
      <c r="E200" s="793">
        <v>3</v>
      </c>
      <c r="F200" s="793">
        <v>13</v>
      </c>
      <c r="G200" s="793">
        <v>1</v>
      </c>
      <c r="H200" s="794" t="s">
        <v>447</v>
      </c>
      <c r="I200" s="818" t="s">
        <v>447</v>
      </c>
      <c r="J200" s="793">
        <v>15</v>
      </c>
      <c r="K200" s="793">
        <v>263</v>
      </c>
      <c r="L200" s="793">
        <v>15</v>
      </c>
      <c r="M200" s="793">
        <v>4</v>
      </c>
      <c r="N200" s="793">
        <v>99</v>
      </c>
      <c r="O200" s="794">
        <v>22</v>
      </c>
    </row>
    <row r="201" spans="1:15" s="30" customFormat="1" ht="17.100000000000001" customHeight="1">
      <c r="A201" s="964" t="s">
        <v>508</v>
      </c>
      <c r="B201" s="1015" t="s">
        <v>508</v>
      </c>
      <c r="C201" s="793">
        <v>74</v>
      </c>
      <c r="D201" s="793">
        <v>4</v>
      </c>
      <c r="E201" s="793" t="s">
        <v>447</v>
      </c>
      <c r="F201" s="793">
        <v>3</v>
      </c>
      <c r="G201" s="793" t="s">
        <v>447</v>
      </c>
      <c r="H201" s="794" t="s">
        <v>447</v>
      </c>
      <c r="I201" s="818" t="s">
        <v>447</v>
      </c>
      <c r="J201" s="793">
        <v>2</v>
      </c>
      <c r="K201" s="793">
        <v>37</v>
      </c>
      <c r="L201" s="793">
        <v>6</v>
      </c>
      <c r="M201" s="793" t="s">
        <v>447</v>
      </c>
      <c r="N201" s="793">
        <v>16</v>
      </c>
      <c r="O201" s="794">
        <v>6</v>
      </c>
    </row>
    <row r="202" spans="1:15" s="30" customFormat="1" ht="17.100000000000001" customHeight="1">
      <c r="A202" s="964" t="s">
        <v>507</v>
      </c>
      <c r="B202" s="1015" t="s">
        <v>507</v>
      </c>
      <c r="C202" s="793">
        <v>1466</v>
      </c>
      <c r="D202" s="793" t="s">
        <v>447</v>
      </c>
      <c r="E202" s="793">
        <v>2</v>
      </c>
      <c r="F202" s="793">
        <v>6</v>
      </c>
      <c r="G202" s="793">
        <v>2</v>
      </c>
      <c r="H202" s="794">
        <v>1</v>
      </c>
      <c r="I202" s="818">
        <v>5</v>
      </c>
      <c r="J202" s="793">
        <v>69</v>
      </c>
      <c r="K202" s="793">
        <v>933</v>
      </c>
      <c r="L202" s="793">
        <v>23</v>
      </c>
      <c r="M202" s="793">
        <v>10</v>
      </c>
      <c r="N202" s="793">
        <v>383</v>
      </c>
      <c r="O202" s="794">
        <v>32</v>
      </c>
    </row>
    <row r="203" spans="1:15" s="30" customFormat="1" ht="17.100000000000001" customHeight="1">
      <c r="A203" s="972" t="s">
        <v>506</v>
      </c>
      <c r="B203" s="1016" t="s">
        <v>506</v>
      </c>
      <c r="C203" s="793">
        <v>500</v>
      </c>
      <c r="D203" s="793">
        <v>8</v>
      </c>
      <c r="E203" s="793" t="s">
        <v>447</v>
      </c>
      <c r="F203" s="793">
        <v>9</v>
      </c>
      <c r="G203" s="793" t="s">
        <v>447</v>
      </c>
      <c r="H203" s="794" t="s">
        <v>447</v>
      </c>
      <c r="I203" s="818">
        <v>2</v>
      </c>
      <c r="J203" s="793">
        <v>14</v>
      </c>
      <c r="K203" s="793">
        <v>305</v>
      </c>
      <c r="L203" s="793">
        <v>10</v>
      </c>
      <c r="M203" s="793">
        <v>4</v>
      </c>
      <c r="N203" s="793">
        <v>138</v>
      </c>
      <c r="O203" s="794">
        <v>10</v>
      </c>
    </row>
    <row r="204" spans="1:15" s="30" customFormat="1" ht="17.100000000000001" customHeight="1">
      <c r="A204" s="964" t="s">
        <v>505</v>
      </c>
      <c r="B204" s="1015" t="s">
        <v>505</v>
      </c>
      <c r="C204" s="793">
        <v>102</v>
      </c>
      <c r="D204" s="793">
        <v>3</v>
      </c>
      <c r="E204" s="793" t="s">
        <v>447</v>
      </c>
      <c r="F204" s="793">
        <v>1</v>
      </c>
      <c r="G204" s="793" t="s">
        <v>447</v>
      </c>
      <c r="H204" s="794" t="s">
        <v>447</v>
      </c>
      <c r="I204" s="818" t="s">
        <v>447</v>
      </c>
      <c r="J204" s="793">
        <v>6</v>
      </c>
      <c r="K204" s="793">
        <v>67</v>
      </c>
      <c r="L204" s="793">
        <v>1</v>
      </c>
      <c r="M204" s="793">
        <v>2</v>
      </c>
      <c r="N204" s="793">
        <v>21</v>
      </c>
      <c r="O204" s="794">
        <v>1</v>
      </c>
    </row>
    <row r="205" spans="1:15" s="30" customFormat="1" ht="17.100000000000001" customHeight="1">
      <c r="A205" s="964" t="s">
        <v>504</v>
      </c>
      <c r="B205" s="1015" t="s">
        <v>504</v>
      </c>
      <c r="C205" s="797">
        <v>392</v>
      </c>
      <c r="D205" s="797">
        <v>2</v>
      </c>
      <c r="E205" s="797">
        <v>4</v>
      </c>
      <c r="F205" s="797" t="s">
        <v>447</v>
      </c>
      <c r="G205" s="797">
        <v>1</v>
      </c>
      <c r="H205" s="800" t="s">
        <v>447</v>
      </c>
      <c r="I205" s="819">
        <v>1</v>
      </c>
      <c r="J205" s="797">
        <v>14</v>
      </c>
      <c r="K205" s="797">
        <v>287</v>
      </c>
      <c r="L205" s="797">
        <v>6</v>
      </c>
      <c r="M205" s="797">
        <v>7</v>
      </c>
      <c r="N205" s="797">
        <v>64</v>
      </c>
      <c r="O205" s="800">
        <v>6</v>
      </c>
    </row>
    <row r="206" spans="1:15" s="30" customFormat="1" ht="17.100000000000001" customHeight="1">
      <c r="A206" s="964" t="s">
        <v>503</v>
      </c>
      <c r="B206" s="1015" t="s">
        <v>503</v>
      </c>
      <c r="C206" s="793">
        <v>283</v>
      </c>
      <c r="D206" s="793">
        <v>8</v>
      </c>
      <c r="E206" s="793" t="s">
        <v>447</v>
      </c>
      <c r="F206" s="793">
        <v>10</v>
      </c>
      <c r="G206" s="793">
        <v>1</v>
      </c>
      <c r="H206" s="794" t="s">
        <v>447</v>
      </c>
      <c r="I206" s="818">
        <v>7</v>
      </c>
      <c r="J206" s="793">
        <v>13</v>
      </c>
      <c r="K206" s="793">
        <v>148</v>
      </c>
      <c r="L206" s="793">
        <v>7</v>
      </c>
      <c r="M206" s="793">
        <v>4</v>
      </c>
      <c r="N206" s="793">
        <v>82</v>
      </c>
      <c r="O206" s="794">
        <v>3</v>
      </c>
    </row>
    <row r="207" spans="1:15" s="30" customFormat="1" ht="17.100000000000001" customHeight="1">
      <c r="A207" s="964" t="s">
        <v>502</v>
      </c>
      <c r="B207" s="1015" t="s">
        <v>502</v>
      </c>
      <c r="C207" s="793">
        <v>344</v>
      </c>
      <c r="D207" s="793">
        <v>19</v>
      </c>
      <c r="E207" s="793">
        <v>2</v>
      </c>
      <c r="F207" s="793">
        <v>9</v>
      </c>
      <c r="G207" s="793">
        <v>2</v>
      </c>
      <c r="H207" s="794" t="s">
        <v>447</v>
      </c>
      <c r="I207" s="818">
        <v>2</v>
      </c>
      <c r="J207" s="793">
        <v>14</v>
      </c>
      <c r="K207" s="793">
        <v>187</v>
      </c>
      <c r="L207" s="793">
        <v>10</v>
      </c>
      <c r="M207" s="793">
        <v>5</v>
      </c>
      <c r="N207" s="793">
        <v>75</v>
      </c>
      <c r="O207" s="794">
        <v>19</v>
      </c>
    </row>
    <row r="208" spans="1:15" s="30" customFormat="1" ht="17.100000000000001" customHeight="1">
      <c r="A208" s="964" t="s">
        <v>501</v>
      </c>
      <c r="B208" s="1015" t="s">
        <v>501</v>
      </c>
      <c r="C208" s="793">
        <v>270</v>
      </c>
      <c r="D208" s="793">
        <v>2</v>
      </c>
      <c r="E208" s="793" t="s">
        <v>447</v>
      </c>
      <c r="F208" s="793">
        <v>3</v>
      </c>
      <c r="G208" s="793">
        <v>4</v>
      </c>
      <c r="H208" s="794" t="s">
        <v>447</v>
      </c>
      <c r="I208" s="818">
        <v>2</v>
      </c>
      <c r="J208" s="793">
        <v>11</v>
      </c>
      <c r="K208" s="793">
        <v>176</v>
      </c>
      <c r="L208" s="793">
        <v>4</v>
      </c>
      <c r="M208" s="793">
        <v>4</v>
      </c>
      <c r="N208" s="793">
        <v>59</v>
      </c>
      <c r="O208" s="794">
        <v>5</v>
      </c>
    </row>
    <row r="209" spans="1:15" s="30" customFormat="1" ht="17.100000000000001" customHeight="1">
      <c r="A209" s="972" t="s">
        <v>500</v>
      </c>
      <c r="B209" s="1016" t="s">
        <v>500</v>
      </c>
      <c r="C209" s="793">
        <v>878</v>
      </c>
      <c r="D209" s="793">
        <v>13</v>
      </c>
      <c r="E209" s="793">
        <v>3</v>
      </c>
      <c r="F209" s="793">
        <v>9</v>
      </c>
      <c r="G209" s="793">
        <v>4</v>
      </c>
      <c r="H209" s="794" t="s">
        <v>447</v>
      </c>
      <c r="I209" s="818">
        <v>7</v>
      </c>
      <c r="J209" s="793">
        <v>29</v>
      </c>
      <c r="K209" s="793">
        <v>560</v>
      </c>
      <c r="L209" s="793">
        <v>22</v>
      </c>
      <c r="M209" s="793">
        <v>16</v>
      </c>
      <c r="N209" s="793">
        <v>187</v>
      </c>
      <c r="O209" s="794">
        <v>28</v>
      </c>
    </row>
    <row r="210" spans="1:15" s="30" customFormat="1" ht="17.100000000000001" customHeight="1">
      <c r="A210" s="964" t="s">
        <v>493</v>
      </c>
      <c r="B210" s="1015" t="s">
        <v>493</v>
      </c>
      <c r="C210" s="793">
        <v>1369</v>
      </c>
      <c r="D210" s="793">
        <v>11</v>
      </c>
      <c r="E210" s="793">
        <v>2</v>
      </c>
      <c r="F210" s="793">
        <v>9</v>
      </c>
      <c r="G210" s="793">
        <v>3</v>
      </c>
      <c r="H210" s="794" t="s">
        <v>447</v>
      </c>
      <c r="I210" s="818">
        <v>7</v>
      </c>
      <c r="J210" s="793">
        <v>56</v>
      </c>
      <c r="K210" s="793">
        <v>843</v>
      </c>
      <c r="L210" s="793">
        <v>20</v>
      </c>
      <c r="M210" s="793">
        <v>19</v>
      </c>
      <c r="N210" s="793">
        <v>364</v>
      </c>
      <c r="O210" s="794">
        <v>35</v>
      </c>
    </row>
    <row r="211" spans="1:15" s="30" customFormat="1" ht="17.100000000000001" customHeight="1">
      <c r="A211" s="964" t="s">
        <v>492</v>
      </c>
      <c r="B211" s="1015" t="s">
        <v>492</v>
      </c>
      <c r="C211" s="793">
        <v>915</v>
      </c>
      <c r="D211" s="793">
        <v>11</v>
      </c>
      <c r="E211" s="793">
        <v>3</v>
      </c>
      <c r="F211" s="793">
        <v>8</v>
      </c>
      <c r="G211" s="793">
        <v>3</v>
      </c>
      <c r="H211" s="794" t="s">
        <v>447</v>
      </c>
      <c r="I211" s="818">
        <v>3</v>
      </c>
      <c r="J211" s="793">
        <v>23</v>
      </c>
      <c r="K211" s="793">
        <v>557</v>
      </c>
      <c r="L211" s="793">
        <v>24</v>
      </c>
      <c r="M211" s="793">
        <v>14</v>
      </c>
      <c r="N211" s="793">
        <v>234</v>
      </c>
      <c r="O211" s="794">
        <v>35</v>
      </c>
    </row>
    <row r="212" spans="1:15" s="30" customFormat="1" ht="17.100000000000001" customHeight="1">
      <c r="A212" s="964" t="s">
        <v>491</v>
      </c>
      <c r="B212" s="1015" t="s">
        <v>491</v>
      </c>
      <c r="C212" s="796">
        <v>240</v>
      </c>
      <c r="D212" s="796">
        <v>3</v>
      </c>
      <c r="E212" s="796" t="s">
        <v>447</v>
      </c>
      <c r="F212" s="796" t="s">
        <v>447</v>
      </c>
      <c r="G212" s="796">
        <v>1</v>
      </c>
      <c r="H212" s="808" t="s">
        <v>447</v>
      </c>
      <c r="I212" s="824" t="s">
        <v>447</v>
      </c>
      <c r="J212" s="796">
        <v>7</v>
      </c>
      <c r="K212" s="796">
        <v>135</v>
      </c>
      <c r="L212" s="796">
        <v>6</v>
      </c>
      <c r="M212" s="796">
        <v>3</v>
      </c>
      <c r="N212" s="796">
        <v>77</v>
      </c>
      <c r="O212" s="808">
        <v>8</v>
      </c>
    </row>
    <row r="213" spans="1:15" s="30" customFormat="1" ht="17.100000000000001" customHeight="1">
      <c r="A213" s="964" t="s">
        <v>490</v>
      </c>
      <c r="B213" s="1015" t="s">
        <v>490</v>
      </c>
      <c r="C213" s="797">
        <v>651</v>
      </c>
      <c r="D213" s="797">
        <v>13</v>
      </c>
      <c r="E213" s="797">
        <v>3</v>
      </c>
      <c r="F213" s="797">
        <v>15</v>
      </c>
      <c r="G213" s="797">
        <v>4</v>
      </c>
      <c r="H213" s="800" t="s">
        <v>447</v>
      </c>
      <c r="I213" s="819">
        <v>3</v>
      </c>
      <c r="J213" s="797">
        <v>22</v>
      </c>
      <c r="K213" s="797">
        <v>363</v>
      </c>
      <c r="L213" s="797">
        <v>16</v>
      </c>
      <c r="M213" s="797">
        <v>8</v>
      </c>
      <c r="N213" s="797">
        <v>185</v>
      </c>
      <c r="O213" s="800">
        <v>19</v>
      </c>
    </row>
    <row r="214" spans="1:15" s="30" customFormat="1" ht="17.100000000000001" customHeight="1">
      <c r="A214" s="964" t="s">
        <v>489</v>
      </c>
      <c r="B214" s="1015" t="s">
        <v>489</v>
      </c>
      <c r="C214" s="797">
        <v>724</v>
      </c>
      <c r="D214" s="797">
        <v>2</v>
      </c>
      <c r="E214" s="797">
        <v>1</v>
      </c>
      <c r="F214" s="797">
        <v>1</v>
      </c>
      <c r="G214" s="797">
        <v>2</v>
      </c>
      <c r="H214" s="800">
        <v>1</v>
      </c>
      <c r="I214" s="819">
        <v>3</v>
      </c>
      <c r="J214" s="797">
        <v>37</v>
      </c>
      <c r="K214" s="797">
        <v>468</v>
      </c>
      <c r="L214" s="797">
        <v>19</v>
      </c>
      <c r="M214" s="797">
        <v>9</v>
      </c>
      <c r="N214" s="797">
        <v>166</v>
      </c>
      <c r="O214" s="800">
        <v>15</v>
      </c>
    </row>
    <row r="215" spans="1:15" s="30" customFormat="1" ht="17.100000000000001" customHeight="1">
      <c r="A215" s="964" t="s">
        <v>482</v>
      </c>
      <c r="B215" s="1015" t="s">
        <v>482</v>
      </c>
      <c r="C215" s="793">
        <v>728</v>
      </c>
      <c r="D215" s="793">
        <v>20</v>
      </c>
      <c r="E215" s="793">
        <v>8</v>
      </c>
      <c r="F215" s="793">
        <v>18</v>
      </c>
      <c r="G215" s="793">
        <v>5</v>
      </c>
      <c r="H215" s="794">
        <v>1</v>
      </c>
      <c r="I215" s="818">
        <v>9</v>
      </c>
      <c r="J215" s="793">
        <v>33</v>
      </c>
      <c r="K215" s="793">
        <v>398</v>
      </c>
      <c r="L215" s="793">
        <v>29</v>
      </c>
      <c r="M215" s="793">
        <v>7</v>
      </c>
      <c r="N215" s="793">
        <v>173</v>
      </c>
      <c r="O215" s="794">
        <v>27</v>
      </c>
    </row>
    <row r="216" spans="1:15" s="30" customFormat="1" ht="17.100000000000001" customHeight="1">
      <c r="A216" s="964" t="s">
        <v>481</v>
      </c>
      <c r="B216" s="1015" t="s">
        <v>481</v>
      </c>
      <c r="C216" s="793">
        <v>146</v>
      </c>
      <c r="D216" s="793">
        <v>4</v>
      </c>
      <c r="E216" s="793">
        <v>1</v>
      </c>
      <c r="F216" s="793">
        <v>1</v>
      </c>
      <c r="G216" s="793" t="s">
        <v>447</v>
      </c>
      <c r="H216" s="794" t="s">
        <v>447</v>
      </c>
      <c r="I216" s="818" t="s">
        <v>447</v>
      </c>
      <c r="J216" s="793">
        <v>7</v>
      </c>
      <c r="K216" s="793">
        <v>74</v>
      </c>
      <c r="L216" s="793">
        <v>3</v>
      </c>
      <c r="M216" s="793">
        <v>3</v>
      </c>
      <c r="N216" s="793">
        <v>44</v>
      </c>
      <c r="O216" s="794">
        <v>9</v>
      </c>
    </row>
    <row r="217" spans="1:15" s="58" customFormat="1" ht="17.100000000000001" customHeight="1">
      <c r="A217" s="964" t="s">
        <v>480</v>
      </c>
      <c r="B217" s="1015" t="s">
        <v>480</v>
      </c>
      <c r="C217" s="793">
        <v>593</v>
      </c>
      <c r="D217" s="793">
        <v>12</v>
      </c>
      <c r="E217" s="793">
        <v>1</v>
      </c>
      <c r="F217" s="793">
        <v>13</v>
      </c>
      <c r="G217" s="793">
        <v>1</v>
      </c>
      <c r="H217" s="794" t="s">
        <v>447</v>
      </c>
      <c r="I217" s="818">
        <v>3</v>
      </c>
      <c r="J217" s="793">
        <v>33</v>
      </c>
      <c r="K217" s="793">
        <v>341</v>
      </c>
      <c r="L217" s="793">
        <v>22</v>
      </c>
      <c r="M217" s="793">
        <v>7</v>
      </c>
      <c r="N217" s="793">
        <v>136</v>
      </c>
      <c r="O217" s="794">
        <v>24</v>
      </c>
    </row>
    <row r="218" spans="1:15" s="58" customFormat="1" ht="17.100000000000001" customHeight="1">
      <c r="A218" s="964" t="s">
        <v>479</v>
      </c>
      <c r="B218" s="1015" t="s">
        <v>479</v>
      </c>
      <c r="C218" s="793">
        <v>272</v>
      </c>
      <c r="D218" s="793">
        <v>8</v>
      </c>
      <c r="E218" s="793" t="s">
        <v>447</v>
      </c>
      <c r="F218" s="793">
        <v>10</v>
      </c>
      <c r="G218" s="793" t="s">
        <v>447</v>
      </c>
      <c r="H218" s="794" t="s">
        <v>447</v>
      </c>
      <c r="I218" s="818">
        <v>2</v>
      </c>
      <c r="J218" s="793">
        <v>11</v>
      </c>
      <c r="K218" s="793">
        <v>142</v>
      </c>
      <c r="L218" s="793">
        <v>11</v>
      </c>
      <c r="M218" s="793">
        <v>9</v>
      </c>
      <c r="N218" s="793">
        <v>63</v>
      </c>
      <c r="O218" s="794">
        <v>16</v>
      </c>
    </row>
    <row r="219" spans="1:15" s="58" customFormat="1" ht="17.100000000000001" customHeight="1">
      <c r="A219" s="964" t="s">
        <v>478</v>
      </c>
      <c r="B219" s="1015" t="s">
        <v>478</v>
      </c>
      <c r="C219" s="793">
        <v>396</v>
      </c>
      <c r="D219" s="793">
        <v>15</v>
      </c>
      <c r="E219" s="793">
        <v>3</v>
      </c>
      <c r="F219" s="793">
        <v>8</v>
      </c>
      <c r="G219" s="793">
        <v>5</v>
      </c>
      <c r="H219" s="794" t="s">
        <v>447</v>
      </c>
      <c r="I219" s="818">
        <v>2</v>
      </c>
      <c r="J219" s="793">
        <v>18</v>
      </c>
      <c r="K219" s="793">
        <v>199</v>
      </c>
      <c r="L219" s="793">
        <v>9</v>
      </c>
      <c r="M219" s="793">
        <v>4</v>
      </c>
      <c r="N219" s="793">
        <v>125</v>
      </c>
      <c r="O219" s="794">
        <v>8</v>
      </c>
    </row>
    <row r="220" spans="1:15" s="58" customFormat="1" ht="17.100000000000001" customHeight="1">
      <c r="A220" s="971" t="s">
        <v>477</v>
      </c>
      <c r="B220" s="1014" t="s">
        <v>477</v>
      </c>
      <c r="C220" s="793">
        <v>558</v>
      </c>
      <c r="D220" s="793">
        <v>18</v>
      </c>
      <c r="E220" s="793" t="s">
        <v>447</v>
      </c>
      <c r="F220" s="793">
        <v>19</v>
      </c>
      <c r="G220" s="793">
        <v>2</v>
      </c>
      <c r="H220" s="794" t="s">
        <v>447</v>
      </c>
      <c r="I220" s="818" t="s">
        <v>447</v>
      </c>
      <c r="J220" s="793">
        <v>29</v>
      </c>
      <c r="K220" s="793">
        <v>288</v>
      </c>
      <c r="L220" s="793">
        <v>21</v>
      </c>
      <c r="M220" s="793">
        <v>11</v>
      </c>
      <c r="N220" s="793">
        <v>150</v>
      </c>
      <c r="O220" s="794">
        <v>20</v>
      </c>
    </row>
    <row r="221" spans="1:15" s="58" customFormat="1" ht="17.100000000000001" customHeight="1">
      <c r="A221" s="964" t="s">
        <v>476</v>
      </c>
      <c r="B221" s="1015" t="s">
        <v>476</v>
      </c>
      <c r="C221" s="793">
        <v>212</v>
      </c>
      <c r="D221" s="793">
        <v>2</v>
      </c>
      <c r="E221" s="793">
        <v>1</v>
      </c>
      <c r="F221" s="793">
        <v>1</v>
      </c>
      <c r="G221" s="793" t="s">
        <v>447</v>
      </c>
      <c r="H221" s="794" t="s">
        <v>447</v>
      </c>
      <c r="I221" s="818" t="s">
        <v>447</v>
      </c>
      <c r="J221" s="793">
        <v>8</v>
      </c>
      <c r="K221" s="793">
        <v>117</v>
      </c>
      <c r="L221" s="793">
        <v>8</v>
      </c>
      <c r="M221" s="793">
        <v>2</v>
      </c>
      <c r="N221" s="793">
        <v>65</v>
      </c>
      <c r="O221" s="794">
        <v>8</v>
      </c>
    </row>
    <row r="222" spans="1:15" s="58" customFormat="1" ht="17.100000000000001" customHeight="1">
      <c r="A222" s="964" t="s">
        <v>475</v>
      </c>
      <c r="B222" s="1015" t="s">
        <v>475</v>
      </c>
      <c r="C222" s="793">
        <v>134</v>
      </c>
      <c r="D222" s="793">
        <v>4</v>
      </c>
      <c r="E222" s="793" t="s">
        <v>447</v>
      </c>
      <c r="F222" s="793">
        <v>9</v>
      </c>
      <c r="G222" s="793">
        <v>1</v>
      </c>
      <c r="H222" s="794" t="s">
        <v>447</v>
      </c>
      <c r="I222" s="818">
        <v>1</v>
      </c>
      <c r="J222" s="793">
        <v>5</v>
      </c>
      <c r="K222" s="793">
        <v>81</v>
      </c>
      <c r="L222" s="793">
        <v>9</v>
      </c>
      <c r="M222" s="793">
        <v>1</v>
      </c>
      <c r="N222" s="793">
        <v>19</v>
      </c>
      <c r="O222" s="794">
        <v>4</v>
      </c>
    </row>
    <row r="223" spans="1:15" s="58" customFormat="1" ht="17.100000000000001" customHeight="1">
      <c r="A223" s="964" t="s">
        <v>474</v>
      </c>
      <c r="B223" s="1015" t="s">
        <v>474</v>
      </c>
      <c r="C223" s="793">
        <v>189</v>
      </c>
      <c r="D223" s="793">
        <v>5</v>
      </c>
      <c r="E223" s="793" t="s">
        <v>447</v>
      </c>
      <c r="F223" s="793">
        <v>4</v>
      </c>
      <c r="G223" s="793">
        <v>1</v>
      </c>
      <c r="H223" s="794" t="s">
        <v>447</v>
      </c>
      <c r="I223" s="818" t="s">
        <v>447</v>
      </c>
      <c r="J223" s="793">
        <v>11</v>
      </c>
      <c r="K223" s="793">
        <v>106</v>
      </c>
      <c r="L223" s="793">
        <v>6</v>
      </c>
      <c r="M223" s="793">
        <v>1</v>
      </c>
      <c r="N223" s="793">
        <v>49</v>
      </c>
      <c r="O223" s="794">
        <v>6</v>
      </c>
    </row>
    <row r="224" spans="1:15" s="58" customFormat="1" ht="17.100000000000001" customHeight="1">
      <c r="A224" s="964" t="s">
        <v>473</v>
      </c>
      <c r="B224" s="1015" t="s">
        <v>473</v>
      </c>
      <c r="C224" s="793">
        <v>76</v>
      </c>
      <c r="D224" s="793">
        <v>1</v>
      </c>
      <c r="E224" s="793" t="s">
        <v>447</v>
      </c>
      <c r="F224" s="793">
        <v>3</v>
      </c>
      <c r="G224" s="793" t="s">
        <v>447</v>
      </c>
      <c r="H224" s="794" t="s">
        <v>447</v>
      </c>
      <c r="I224" s="818" t="s">
        <v>447</v>
      </c>
      <c r="J224" s="793">
        <v>2</v>
      </c>
      <c r="K224" s="793">
        <v>43</v>
      </c>
      <c r="L224" s="793">
        <v>4</v>
      </c>
      <c r="M224" s="793">
        <v>1</v>
      </c>
      <c r="N224" s="793">
        <v>20</v>
      </c>
      <c r="O224" s="794">
        <v>2</v>
      </c>
    </row>
    <row r="225" spans="1:15" s="58" customFormat="1" ht="17.100000000000001" customHeight="1">
      <c r="A225" s="964" t="s">
        <v>1714</v>
      </c>
      <c r="B225" s="1015" t="s">
        <v>1714</v>
      </c>
      <c r="C225" s="793">
        <v>390</v>
      </c>
      <c r="D225" s="793">
        <v>16</v>
      </c>
      <c r="E225" s="793">
        <v>1</v>
      </c>
      <c r="F225" s="793">
        <v>9</v>
      </c>
      <c r="G225" s="793">
        <v>1</v>
      </c>
      <c r="H225" s="794" t="s">
        <v>447</v>
      </c>
      <c r="I225" s="818">
        <v>2</v>
      </c>
      <c r="J225" s="793">
        <v>14</v>
      </c>
      <c r="K225" s="793">
        <v>209</v>
      </c>
      <c r="L225" s="793">
        <v>8</v>
      </c>
      <c r="M225" s="793">
        <v>3</v>
      </c>
      <c r="N225" s="793">
        <v>122</v>
      </c>
      <c r="O225" s="794">
        <v>5</v>
      </c>
    </row>
    <row r="226" spans="1:15" s="58" customFormat="1" ht="17.100000000000001" customHeight="1">
      <c r="A226" s="964" t="s">
        <v>1715</v>
      </c>
      <c r="B226" s="1015" t="s">
        <v>1715</v>
      </c>
      <c r="C226" s="793">
        <v>1295</v>
      </c>
      <c r="D226" s="793">
        <v>8</v>
      </c>
      <c r="E226" s="793">
        <v>9</v>
      </c>
      <c r="F226" s="793">
        <v>16</v>
      </c>
      <c r="G226" s="793">
        <v>4</v>
      </c>
      <c r="H226" s="794">
        <v>2</v>
      </c>
      <c r="I226" s="818">
        <v>4</v>
      </c>
      <c r="J226" s="793">
        <v>48</v>
      </c>
      <c r="K226" s="793">
        <v>721</v>
      </c>
      <c r="L226" s="793">
        <v>56</v>
      </c>
      <c r="M226" s="793">
        <v>18</v>
      </c>
      <c r="N226" s="793">
        <v>381</v>
      </c>
      <c r="O226" s="794">
        <v>28</v>
      </c>
    </row>
    <row r="227" spans="1:15" s="58" customFormat="1" ht="17.100000000000001" customHeight="1">
      <c r="A227" s="964" t="s">
        <v>1716</v>
      </c>
      <c r="B227" s="1015" t="s">
        <v>1716</v>
      </c>
      <c r="C227" s="793">
        <v>367</v>
      </c>
      <c r="D227" s="793">
        <v>1</v>
      </c>
      <c r="E227" s="793" t="s">
        <v>447</v>
      </c>
      <c r="F227" s="793">
        <v>2</v>
      </c>
      <c r="G227" s="793" t="s">
        <v>447</v>
      </c>
      <c r="H227" s="794" t="s">
        <v>447</v>
      </c>
      <c r="I227" s="818" t="s">
        <v>447</v>
      </c>
      <c r="J227" s="793">
        <v>28</v>
      </c>
      <c r="K227" s="793">
        <v>206</v>
      </c>
      <c r="L227" s="793">
        <v>17</v>
      </c>
      <c r="M227" s="793">
        <v>3</v>
      </c>
      <c r="N227" s="793">
        <v>107</v>
      </c>
      <c r="O227" s="794">
        <v>3</v>
      </c>
    </row>
    <row r="228" spans="1:15" s="58" customFormat="1" ht="17.100000000000001" customHeight="1">
      <c r="A228" s="964" t="s">
        <v>1717</v>
      </c>
      <c r="B228" s="1015" t="s">
        <v>1717</v>
      </c>
      <c r="C228" s="793">
        <v>378</v>
      </c>
      <c r="D228" s="793">
        <v>10</v>
      </c>
      <c r="E228" s="793">
        <v>2</v>
      </c>
      <c r="F228" s="793">
        <v>4</v>
      </c>
      <c r="G228" s="793">
        <v>3</v>
      </c>
      <c r="H228" s="794" t="s">
        <v>447</v>
      </c>
      <c r="I228" s="818">
        <v>3</v>
      </c>
      <c r="J228" s="793">
        <v>19</v>
      </c>
      <c r="K228" s="793">
        <v>196</v>
      </c>
      <c r="L228" s="793">
        <v>14</v>
      </c>
      <c r="M228" s="793">
        <v>6</v>
      </c>
      <c r="N228" s="793">
        <v>114</v>
      </c>
      <c r="O228" s="794">
        <v>7</v>
      </c>
    </row>
    <row r="229" spans="1:15" s="58" customFormat="1" ht="17.100000000000001" customHeight="1">
      <c r="A229" s="964" t="s">
        <v>1718</v>
      </c>
      <c r="B229" s="1015" t="s">
        <v>1718</v>
      </c>
      <c r="C229" s="793">
        <v>759</v>
      </c>
      <c r="D229" s="793">
        <v>38</v>
      </c>
      <c r="E229" s="793">
        <v>7</v>
      </c>
      <c r="F229" s="793">
        <v>22</v>
      </c>
      <c r="G229" s="793">
        <v>4</v>
      </c>
      <c r="H229" s="794" t="s">
        <v>447</v>
      </c>
      <c r="I229" s="818">
        <v>7</v>
      </c>
      <c r="J229" s="793">
        <v>30</v>
      </c>
      <c r="K229" s="793">
        <v>423</v>
      </c>
      <c r="L229" s="793">
        <v>28</v>
      </c>
      <c r="M229" s="793">
        <v>8</v>
      </c>
      <c r="N229" s="793">
        <v>180</v>
      </c>
      <c r="O229" s="794">
        <v>12</v>
      </c>
    </row>
    <row r="230" spans="1:15" s="58" customFormat="1" ht="17.100000000000001" customHeight="1">
      <c r="A230" s="964" t="s">
        <v>1719</v>
      </c>
      <c r="B230" s="1015" t="s">
        <v>1719</v>
      </c>
      <c r="C230" s="793">
        <v>555</v>
      </c>
      <c r="D230" s="793">
        <v>16</v>
      </c>
      <c r="E230" s="793">
        <v>5</v>
      </c>
      <c r="F230" s="793">
        <v>10</v>
      </c>
      <c r="G230" s="793">
        <v>3</v>
      </c>
      <c r="H230" s="794" t="s">
        <v>447</v>
      </c>
      <c r="I230" s="818">
        <v>3</v>
      </c>
      <c r="J230" s="793">
        <v>36</v>
      </c>
      <c r="K230" s="793">
        <v>301</v>
      </c>
      <c r="L230" s="793">
        <v>17</v>
      </c>
      <c r="M230" s="793">
        <v>6</v>
      </c>
      <c r="N230" s="793">
        <v>153</v>
      </c>
      <c r="O230" s="794">
        <v>5</v>
      </c>
    </row>
    <row r="231" spans="1:15" s="58" customFormat="1" ht="17.100000000000001" customHeight="1">
      <c r="A231" s="964" t="s">
        <v>456</v>
      </c>
      <c r="B231" s="1015" t="s">
        <v>456</v>
      </c>
      <c r="C231" s="793">
        <v>3092</v>
      </c>
      <c r="D231" s="793">
        <v>12</v>
      </c>
      <c r="E231" s="793">
        <v>16</v>
      </c>
      <c r="F231" s="793">
        <v>14</v>
      </c>
      <c r="G231" s="793">
        <v>13</v>
      </c>
      <c r="H231" s="794">
        <v>1</v>
      </c>
      <c r="I231" s="818">
        <v>5</v>
      </c>
      <c r="J231" s="793">
        <v>110</v>
      </c>
      <c r="K231" s="793">
        <v>2001</v>
      </c>
      <c r="L231" s="793">
        <v>84</v>
      </c>
      <c r="M231" s="793">
        <v>42</v>
      </c>
      <c r="N231" s="793">
        <v>734</v>
      </c>
      <c r="O231" s="794">
        <v>60</v>
      </c>
    </row>
    <row r="232" spans="1:15" s="58" customFormat="1" ht="17.100000000000001" customHeight="1">
      <c r="A232" s="964" t="s">
        <v>1139</v>
      </c>
      <c r="B232" s="1015" t="s">
        <v>1139</v>
      </c>
      <c r="C232" s="793">
        <v>3196</v>
      </c>
      <c r="D232" s="793">
        <v>24</v>
      </c>
      <c r="E232" s="793">
        <v>15</v>
      </c>
      <c r="F232" s="793">
        <v>22</v>
      </c>
      <c r="G232" s="793">
        <v>10</v>
      </c>
      <c r="H232" s="794">
        <v>4</v>
      </c>
      <c r="I232" s="818">
        <v>12</v>
      </c>
      <c r="J232" s="793">
        <v>115</v>
      </c>
      <c r="K232" s="793">
        <v>1949</v>
      </c>
      <c r="L232" s="793">
        <v>94</v>
      </c>
      <c r="M232" s="793">
        <v>37</v>
      </c>
      <c r="N232" s="793">
        <v>858</v>
      </c>
      <c r="O232" s="794">
        <v>56</v>
      </c>
    </row>
    <row r="233" spans="1:15" s="58" customFormat="1" ht="17.100000000000001" customHeight="1">
      <c r="A233" s="964" t="s">
        <v>1140</v>
      </c>
      <c r="B233" s="1015" t="s">
        <v>1140</v>
      </c>
      <c r="C233" s="793">
        <v>27</v>
      </c>
      <c r="D233" s="793" t="s">
        <v>447</v>
      </c>
      <c r="E233" s="793" t="s">
        <v>447</v>
      </c>
      <c r="F233" s="793" t="s">
        <v>447</v>
      </c>
      <c r="G233" s="793">
        <v>1</v>
      </c>
      <c r="H233" s="794" t="s">
        <v>447</v>
      </c>
      <c r="I233" s="818" t="s">
        <v>447</v>
      </c>
      <c r="J233" s="793">
        <v>3</v>
      </c>
      <c r="K233" s="793">
        <v>11</v>
      </c>
      <c r="L233" s="793" t="s">
        <v>447</v>
      </c>
      <c r="M233" s="793" t="s">
        <v>447</v>
      </c>
      <c r="N233" s="793">
        <v>12</v>
      </c>
      <c r="O233" s="794" t="s">
        <v>447</v>
      </c>
    </row>
    <row r="234" spans="1:15" s="58" customFormat="1" ht="17.100000000000001" customHeight="1">
      <c r="A234" s="964" t="s">
        <v>1141</v>
      </c>
      <c r="B234" s="1015" t="s">
        <v>1141</v>
      </c>
      <c r="C234" s="793">
        <v>556</v>
      </c>
      <c r="D234" s="793">
        <v>32</v>
      </c>
      <c r="E234" s="793">
        <v>3</v>
      </c>
      <c r="F234" s="793">
        <v>29</v>
      </c>
      <c r="G234" s="793">
        <v>7</v>
      </c>
      <c r="H234" s="794">
        <v>1</v>
      </c>
      <c r="I234" s="818">
        <v>6</v>
      </c>
      <c r="J234" s="793">
        <v>20</v>
      </c>
      <c r="K234" s="793">
        <v>289</v>
      </c>
      <c r="L234" s="793">
        <v>20</v>
      </c>
      <c r="M234" s="793">
        <v>7</v>
      </c>
      <c r="N234" s="793">
        <v>123</v>
      </c>
      <c r="O234" s="794">
        <v>19</v>
      </c>
    </row>
    <row r="235" spans="1:15" s="58" customFormat="1" ht="17.100000000000001" customHeight="1">
      <c r="A235" s="964" t="s">
        <v>1142</v>
      </c>
      <c r="B235" s="1015" t="s">
        <v>1142</v>
      </c>
      <c r="C235" s="793">
        <v>624</v>
      </c>
      <c r="D235" s="793">
        <v>12</v>
      </c>
      <c r="E235" s="793">
        <v>4</v>
      </c>
      <c r="F235" s="793">
        <v>11</v>
      </c>
      <c r="G235" s="793" t="s">
        <v>447</v>
      </c>
      <c r="H235" s="794" t="s">
        <v>447</v>
      </c>
      <c r="I235" s="818">
        <v>4</v>
      </c>
      <c r="J235" s="793">
        <v>24</v>
      </c>
      <c r="K235" s="795">
        <v>370</v>
      </c>
      <c r="L235" s="795">
        <v>29</v>
      </c>
      <c r="M235" s="795">
        <v>10</v>
      </c>
      <c r="N235" s="795">
        <v>146</v>
      </c>
      <c r="O235" s="794">
        <v>14</v>
      </c>
    </row>
    <row r="236" spans="1:15" s="58" customFormat="1" ht="17.100000000000001" customHeight="1">
      <c r="A236" s="964" t="s">
        <v>1143</v>
      </c>
      <c r="B236" s="1015" t="s">
        <v>1143</v>
      </c>
      <c r="C236" s="793">
        <v>262</v>
      </c>
      <c r="D236" s="793">
        <v>19</v>
      </c>
      <c r="E236" s="793">
        <v>5</v>
      </c>
      <c r="F236" s="793">
        <v>17</v>
      </c>
      <c r="G236" s="793" t="s">
        <v>447</v>
      </c>
      <c r="H236" s="794">
        <v>2</v>
      </c>
      <c r="I236" s="818">
        <v>4</v>
      </c>
      <c r="J236" s="793">
        <v>10</v>
      </c>
      <c r="K236" s="793">
        <v>121</v>
      </c>
      <c r="L236" s="793">
        <v>8</v>
      </c>
      <c r="M236" s="793">
        <v>7</v>
      </c>
      <c r="N236" s="793">
        <v>54</v>
      </c>
      <c r="O236" s="794">
        <v>15</v>
      </c>
    </row>
    <row r="237" spans="1:15" s="58" customFormat="1" ht="17.100000000000001" customHeight="1">
      <c r="A237" s="964" t="s">
        <v>1144</v>
      </c>
      <c r="B237" s="1015" t="s">
        <v>1144</v>
      </c>
      <c r="C237" s="793">
        <v>383</v>
      </c>
      <c r="D237" s="793">
        <v>20</v>
      </c>
      <c r="E237" s="793">
        <v>3</v>
      </c>
      <c r="F237" s="793">
        <v>18</v>
      </c>
      <c r="G237" s="793">
        <v>4</v>
      </c>
      <c r="H237" s="794" t="s">
        <v>447</v>
      </c>
      <c r="I237" s="818">
        <v>4</v>
      </c>
      <c r="J237" s="793">
        <v>8</v>
      </c>
      <c r="K237" s="793">
        <v>192</v>
      </c>
      <c r="L237" s="793">
        <v>14</v>
      </c>
      <c r="M237" s="793">
        <v>8</v>
      </c>
      <c r="N237" s="793">
        <v>93</v>
      </c>
      <c r="O237" s="794">
        <v>19</v>
      </c>
    </row>
    <row r="238" spans="1:15" s="58" customFormat="1" ht="17.100000000000001" customHeight="1">
      <c r="A238" s="964" t="s">
        <v>1145</v>
      </c>
      <c r="B238" s="1015" t="s">
        <v>1145</v>
      </c>
      <c r="C238" s="793">
        <v>221</v>
      </c>
      <c r="D238" s="793">
        <v>11</v>
      </c>
      <c r="E238" s="793">
        <v>1</v>
      </c>
      <c r="F238" s="793">
        <v>9</v>
      </c>
      <c r="G238" s="793">
        <v>2</v>
      </c>
      <c r="H238" s="794" t="s">
        <v>447</v>
      </c>
      <c r="I238" s="818">
        <v>3</v>
      </c>
      <c r="J238" s="793">
        <v>14</v>
      </c>
      <c r="K238" s="793">
        <v>108</v>
      </c>
      <c r="L238" s="793">
        <v>8</v>
      </c>
      <c r="M238" s="793">
        <v>3</v>
      </c>
      <c r="N238" s="793">
        <v>53</v>
      </c>
      <c r="O238" s="794">
        <v>9</v>
      </c>
    </row>
    <row r="239" spans="1:15" s="58" customFormat="1" ht="17.100000000000001" customHeight="1">
      <c r="A239" s="964" t="s">
        <v>1146</v>
      </c>
      <c r="B239" s="1015" t="s">
        <v>1146</v>
      </c>
      <c r="C239" s="793">
        <v>30</v>
      </c>
      <c r="D239" s="793">
        <v>3</v>
      </c>
      <c r="E239" s="793" t="s">
        <v>447</v>
      </c>
      <c r="F239" s="793">
        <v>2</v>
      </c>
      <c r="G239" s="793" t="s">
        <v>447</v>
      </c>
      <c r="H239" s="794" t="s">
        <v>447</v>
      </c>
      <c r="I239" s="818" t="s">
        <v>447</v>
      </c>
      <c r="J239" s="793">
        <v>6</v>
      </c>
      <c r="K239" s="793">
        <v>12</v>
      </c>
      <c r="L239" s="793">
        <v>1</v>
      </c>
      <c r="M239" s="793" t="s">
        <v>447</v>
      </c>
      <c r="N239" s="793">
        <v>6</v>
      </c>
      <c r="O239" s="794" t="s">
        <v>447</v>
      </c>
    </row>
    <row r="240" spans="1:15" s="58" customFormat="1" ht="17.100000000000001" customHeight="1" thickBot="1">
      <c r="A240" s="976" t="s">
        <v>1147</v>
      </c>
      <c r="B240" s="1017" t="s">
        <v>1147</v>
      </c>
      <c r="C240" s="801">
        <v>141</v>
      </c>
      <c r="D240" s="801">
        <v>12</v>
      </c>
      <c r="E240" s="801" t="s">
        <v>447</v>
      </c>
      <c r="F240" s="801">
        <v>8</v>
      </c>
      <c r="G240" s="801">
        <v>1</v>
      </c>
      <c r="H240" s="802" t="s">
        <v>447</v>
      </c>
      <c r="I240" s="820">
        <v>4</v>
      </c>
      <c r="J240" s="801">
        <v>9</v>
      </c>
      <c r="K240" s="801">
        <v>59</v>
      </c>
      <c r="L240" s="801">
        <v>3</v>
      </c>
      <c r="M240" s="801">
        <v>2</v>
      </c>
      <c r="N240" s="801">
        <v>40</v>
      </c>
      <c r="O240" s="802">
        <v>3</v>
      </c>
    </row>
    <row r="241" spans="1:15" s="30" customFormat="1">
      <c r="B241" s="35"/>
      <c r="O241" s="142"/>
    </row>
    <row r="242" spans="1:15" s="143" customFormat="1" ht="21" customHeight="1">
      <c r="A242" s="1861" t="s">
        <v>1860</v>
      </c>
      <c r="B242" s="1861"/>
      <c r="C242" s="1861"/>
      <c r="D242" s="1861"/>
      <c r="E242" s="1861"/>
      <c r="F242" s="1861"/>
      <c r="G242" s="1861"/>
      <c r="H242" s="1861"/>
      <c r="I242" s="1865" t="s">
        <v>2191</v>
      </c>
      <c r="J242" s="1865"/>
      <c r="K242" s="1865"/>
      <c r="L242" s="1865"/>
      <c r="M242" s="1865"/>
      <c r="N242" s="1865"/>
      <c r="O242" s="1865"/>
    </row>
    <row r="243" spans="1:15" s="30" customFormat="1" ht="13.5" customHeight="1" thickBot="1">
      <c r="B243" s="144"/>
      <c r="C243" s="59"/>
      <c r="D243" s="59"/>
      <c r="E243" s="59"/>
      <c r="F243" s="59"/>
      <c r="G243" s="59"/>
      <c r="H243" s="59"/>
      <c r="I243" s="59"/>
      <c r="J243" s="59"/>
      <c r="K243" s="59"/>
      <c r="L243" s="59"/>
      <c r="M243" s="59"/>
      <c r="N243" s="1864"/>
      <c r="O243" s="1864"/>
    </row>
    <row r="244" spans="1:15" s="30" customFormat="1" ht="16.5" customHeight="1">
      <c r="A244" s="1856" t="s">
        <v>1100</v>
      </c>
      <c r="B244" s="1857"/>
      <c r="C244" s="1854" t="s">
        <v>1149</v>
      </c>
      <c r="D244" s="396" t="s">
        <v>843</v>
      </c>
      <c r="E244" s="396"/>
      <c r="F244" s="1859" t="s">
        <v>1150</v>
      </c>
      <c r="G244" s="1860"/>
      <c r="H244" s="1860"/>
      <c r="I244" s="811" t="s">
        <v>850</v>
      </c>
      <c r="J244" s="396" t="s">
        <v>849</v>
      </c>
      <c r="K244" s="396"/>
      <c r="L244" s="396"/>
      <c r="M244" s="396"/>
      <c r="N244" s="1854" t="s">
        <v>1151</v>
      </c>
      <c r="O244" s="1862" t="s">
        <v>1152</v>
      </c>
    </row>
    <row r="245" spans="1:15" s="30" customFormat="1" ht="56.25" customHeight="1">
      <c r="A245" s="1858"/>
      <c r="B245" s="1819"/>
      <c r="C245" s="1855"/>
      <c r="D245" s="812" t="s">
        <v>1153</v>
      </c>
      <c r="E245" s="812" t="s">
        <v>1154</v>
      </c>
      <c r="F245" s="812" t="s">
        <v>1155</v>
      </c>
      <c r="G245" s="812" t="s">
        <v>1156</v>
      </c>
      <c r="H245" s="813" t="s">
        <v>1739</v>
      </c>
      <c r="I245" s="814" t="s">
        <v>1157</v>
      </c>
      <c r="J245" s="812" t="s">
        <v>1158</v>
      </c>
      <c r="K245" s="812" t="s">
        <v>1159</v>
      </c>
      <c r="L245" s="812" t="s">
        <v>848</v>
      </c>
      <c r="M245" s="812" t="s">
        <v>847</v>
      </c>
      <c r="N245" s="1855"/>
      <c r="O245" s="1863"/>
    </row>
    <row r="246" spans="1:15" s="58" customFormat="1" ht="17.100000000000001" customHeight="1">
      <c r="A246" s="969" t="s">
        <v>1148</v>
      </c>
      <c r="B246" s="1013" t="s">
        <v>1148</v>
      </c>
      <c r="C246" s="821">
        <v>67</v>
      </c>
      <c r="D246" s="821">
        <v>9</v>
      </c>
      <c r="E246" s="821">
        <v>1</v>
      </c>
      <c r="F246" s="821">
        <v>4</v>
      </c>
      <c r="G246" s="821">
        <v>2</v>
      </c>
      <c r="H246" s="822">
        <v>1</v>
      </c>
      <c r="I246" s="823">
        <v>2</v>
      </c>
      <c r="J246" s="821">
        <v>2</v>
      </c>
      <c r="K246" s="821">
        <v>32</v>
      </c>
      <c r="L246" s="821">
        <v>3</v>
      </c>
      <c r="M246" s="821">
        <v>1</v>
      </c>
      <c r="N246" s="821">
        <v>10</v>
      </c>
      <c r="O246" s="822" t="s">
        <v>447</v>
      </c>
    </row>
    <row r="247" spans="1:15" s="58" customFormat="1" ht="17.100000000000001" customHeight="1">
      <c r="A247" s="970" t="s">
        <v>1160</v>
      </c>
      <c r="B247" s="1018" t="s">
        <v>1160</v>
      </c>
      <c r="C247" s="796">
        <v>56</v>
      </c>
      <c r="D247" s="796">
        <v>3</v>
      </c>
      <c r="E247" s="796">
        <v>1</v>
      </c>
      <c r="F247" s="796">
        <v>2</v>
      </c>
      <c r="G247" s="796">
        <v>1</v>
      </c>
      <c r="H247" s="808" t="s">
        <v>447</v>
      </c>
      <c r="I247" s="824">
        <v>1</v>
      </c>
      <c r="J247" s="796">
        <v>4</v>
      </c>
      <c r="K247" s="796">
        <v>31</v>
      </c>
      <c r="L247" s="796">
        <v>3</v>
      </c>
      <c r="M247" s="796">
        <v>2</v>
      </c>
      <c r="N247" s="796">
        <v>8</v>
      </c>
      <c r="O247" s="808" t="s">
        <v>447</v>
      </c>
    </row>
    <row r="248" spans="1:15" s="58" customFormat="1" ht="17.100000000000001" customHeight="1">
      <c r="A248" s="964" t="s">
        <v>1161</v>
      </c>
      <c r="B248" s="1015" t="s">
        <v>1161</v>
      </c>
      <c r="C248" s="793">
        <v>47</v>
      </c>
      <c r="D248" s="793">
        <v>2</v>
      </c>
      <c r="E248" s="793">
        <v>3</v>
      </c>
      <c r="F248" s="793">
        <v>6</v>
      </c>
      <c r="G248" s="793">
        <v>3</v>
      </c>
      <c r="H248" s="794" t="s">
        <v>447</v>
      </c>
      <c r="I248" s="818" t="s">
        <v>447</v>
      </c>
      <c r="J248" s="793">
        <v>1</v>
      </c>
      <c r="K248" s="793">
        <v>18</v>
      </c>
      <c r="L248" s="793">
        <v>2</v>
      </c>
      <c r="M248" s="793" t="s">
        <v>447</v>
      </c>
      <c r="N248" s="793">
        <v>11</v>
      </c>
      <c r="O248" s="794">
        <v>1</v>
      </c>
    </row>
    <row r="249" spans="1:15" s="58" customFormat="1" ht="17.100000000000001" customHeight="1">
      <c r="A249" s="964" t="s">
        <v>1162</v>
      </c>
      <c r="B249" s="1015" t="s">
        <v>1162</v>
      </c>
      <c r="C249" s="793">
        <v>6</v>
      </c>
      <c r="D249" s="793" t="s">
        <v>447</v>
      </c>
      <c r="E249" s="793" t="s">
        <v>447</v>
      </c>
      <c r="F249" s="793" t="s">
        <v>447</v>
      </c>
      <c r="G249" s="793" t="s">
        <v>447</v>
      </c>
      <c r="H249" s="794" t="s">
        <v>447</v>
      </c>
      <c r="I249" s="818" t="s">
        <v>447</v>
      </c>
      <c r="J249" s="793" t="s">
        <v>447</v>
      </c>
      <c r="K249" s="793">
        <v>3</v>
      </c>
      <c r="L249" s="793">
        <v>2</v>
      </c>
      <c r="M249" s="793" t="s">
        <v>447</v>
      </c>
      <c r="N249" s="793">
        <v>1</v>
      </c>
      <c r="O249" s="794" t="s">
        <v>447</v>
      </c>
    </row>
    <row r="250" spans="1:15" s="58" customFormat="1" ht="17.100000000000001" customHeight="1">
      <c r="A250" s="971" t="s">
        <v>1163</v>
      </c>
      <c r="B250" s="1014" t="s">
        <v>1163</v>
      </c>
      <c r="C250" s="793">
        <v>177</v>
      </c>
      <c r="D250" s="793">
        <v>6</v>
      </c>
      <c r="E250" s="793">
        <v>3</v>
      </c>
      <c r="F250" s="793">
        <v>5</v>
      </c>
      <c r="G250" s="793">
        <v>1</v>
      </c>
      <c r="H250" s="794" t="s">
        <v>447</v>
      </c>
      <c r="I250" s="818">
        <v>2</v>
      </c>
      <c r="J250" s="793">
        <v>11</v>
      </c>
      <c r="K250" s="793">
        <v>92</v>
      </c>
      <c r="L250" s="793">
        <v>6</v>
      </c>
      <c r="M250" s="793">
        <v>1</v>
      </c>
      <c r="N250" s="793">
        <v>50</v>
      </c>
      <c r="O250" s="794" t="s">
        <v>447</v>
      </c>
    </row>
    <row r="251" spans="1:15" s="58" customFormat="1" ht="17.100000000000001" customHeight="1">
      <c r="A251" s="964" t="s">
        <v>1164</v>
      </c>
      <c r="B251" s="1015" t="s">
        <v>1164</v>
      </c>
      <c r="C251" s="793">
        <v>7</v>
      </c>
      <c r="D251" s="793">
        <v>1</v>
      </c>
      <c r="E251" s="793" t="s">
        <v>447</v>
      </c>
      <c r="F251" s="793">
        <v>2</v>
      </c>
      <c r="G251" s="793" t="s">
        <v>447</v>
      </c>
      <c r="H251" s="794" t="s">
        <v>447</v>
      </c>
      <c r="I251" s="818" t="s">
        <v>447</v>
      </c>
      <c r="J251" s="793" t="s">
        <v>447</v>
      </c>
      <c r="K251" s="793">
        <v>4</v>
      </c>
      <c r="L251" s="793" t="s">
        <v>447</v>
      </c>
      <c r="M251" s="793" t="s">
        <v>447</v>
      </c>
      <c r="N251" s="793" t="s">
        <v>447</v>
      </c>
      <c r="O251" s="794" t="s">
        <v>447</v>
      </c>
    </row>
    <row r="252" spans="1:15" s="58" customFormat="1" ht="17.100000000000001" customHeight="1">
      <c r="A252" s="964" t="s">
        <v>1165</v>
      </c>
      <c r="B252" s="1015" t="s">
        <v>1165</v>
      </c>
      <c r="C252" s="793">
        <v>25</v>
      </c>
      <c r="D252" s="793">
        <v>2</v>
      </c>
      <c r="E252" s="793">
        <v>1</v>
      </c>
      <c r="F252" s="793">
        <v>4</v>
      </c>
      <c r="G252" s="793">
        <v>3</v>
      </c>
      <c r="H252" s="794" t="s">
        <v>447</v>
      </c>
      <c r="I252" s="818">
        <v>2</v>
      </c>
      <c r="J252" s="793">
        <v>2</v>
      </c>
      <c r="K252" s="793">
        <v>4</v>
      </c>
      <c r="L252" s="793" t="s">
        <v>447</v>
      </c>
      <c r="M252" s="793" t="s">
        <v>447</v>
      </c>
      <c r="N252" s="793">
        <v>6</v>
      </c>
      <c r="O252" s="794">
        <v>1</v>
      </c>
    </row>
    <row r="253" spans="1:15" s="58" customFormat="1" ht="17.100000000000001" customHeight="1">
      <c r="A253" s="964" t="s">
        <v>1166</v>
      </c>
      <c r="B253" s="1015" t="s">
        <v>1166</v>
      </c>
      <c r="C253" s="796">
        <v>73</v>
      </c>
      <c r="D253" s="796">
        <v>3</v>
      </c>
      <c r="E253" s="796" t="s">
        <v>447</v>
      </c>
      <c r="F253" s="796">
        <v>3</v>
      </c>
      <c r="G253" s="796" t="s">
        <v>447</v>
      </c>
      <c r="H253" s="808" t="s">
        <v>447</v>
      </c>
      <c r="I253" s="824" t="s">
        <v>447</v>
      </c>
      <c r="J253" s="796">
        <v>5</v>
      </c>
      <c r="K253" s="796">
        <v>37</v>
      </c>
      <c r="L253" s="796" t="s">
        <v>447</v>
      </c>
      <c r="M253" s="796">
        <v>2</v>
      </c>
      <c r="N253" s="796">
        <v>22</v>
      </c>
      <c r="O253" s="808">
        <v>1</v>
      </c>
    </row>
    <row r="254" spans="1:15" s="58" customFormat="1" ht="17.100000000000001" customHeight="1">
      <c r="A254" s="971" t="s">
        <v>1167</v>
      </c>
      <c r="B254" s="1014" t="s">
        <v>1167</v>
      </c>
      <c r="C254" s="793">
        <v>56</v>
      </c>
      <c r="D254" s="793">
        <v>7</v>
      </c>
      <c r="E254" s="793">
        <v>1</v>
      </c>
      <c r="F254" s="793">
        <v>9</v>
      </c>
      <c r="G254" s="793">
        <v>1</v>
      </c>
      <c r="H254" s="794" t="s">
        <v>447</v>
      </c>
      <c r="I254" s="818">
        <v>1</v>
      </c>
      <c r="J254" s="793" t="s">
        <v>447</v>
      </c>
      <c r="K254" s="793">
        <v>17</v>
      </c>
      <c r="L254" s="793" t="s">
        <v>447</v>
      </c>
      <c r="M254" s="793" t="s">
        <v>447</v>
      </c>
      <c r="N254" s="793">
        <v>18</v>
      </c>
      <c r="O254" s="794">
        <v>2</v>
      </c>
    </row>
    <row r="255" spans="1:15" s="58" customFormat="1" ht="17.100000000000001" customHeight="1">
      <c r="A255" s="964" t="s">
        <v>1168</v>
      </c>
      <c r="B255" s="1015" t="s">
        <v>1168</v>
      </c>
      <c r="C255" s="793">
        <v>35</v>
      </c>
      <c r="D255" s="793">
        <v>7</v>
      </c>
      <c r="E255" s="793" t="s">
        <v>447</v>
      </c>
      <c r="F255" s="793">
        <v>12</v>
      </c>
      <c r="G255" s="793">
        <v>1</v>
      </c>
      <c r="H255" s="794" t="s">
        <v>447</v>
      </c>
      <c r="I255" s="818">
        <v>1</v>
      </c>
      <c r="J255" s="793">
        <v>3</v>
      </c>
      <c r="K255" s="793">
        <v>7</v>
      </c>
      <c r="L255" s="793" t="s">
        <v>447</v>
      </c>
      <c r="M255" s="793" t="s">
        <v>447</v>
      </c>
      <c r="N255" s="793">
        <v>4</v>
      </c>
      <c r="O255" s="794" t="s">
        <v>447</v>
      </c>
    </row>
    <row r="256" spans="1:15" s="58" customFormat="1" ht="17.100000000000001" customHeight="1">
      <c r="A256" s="972" t="s">
        <v>1169</v>
      </c>
      <c r="B256" s="1016" t="s">
        <v>1169</v>
      </c>
      <c r="C256" s="797">
        <v>39</v>
      </c>
      <c r="D256" s="797">
        <v>8</v>
      </c>
      <c r="E256" s="797">
        <v>1</v>
      </c>
      <c r="F256" s="797">
        <v>3</v>
      </c>
      <c r="G256" s="797" t="s">
        <v>447</v>
      </c>
      <c r="H256" s="800" t="s">
        <v>447</v>
      </c>
      <c r="I256" s="819">
        <v>2</v>
      </c>
      <c r="J256" s="797">
        <v>3</v>
      </c>
      <c r="K256" s="797">
        <v>11</v>
      </c>
      <c r="L256" s="797">
        <v>1</v>
      </c>
      <c r="M256" s="797" t="s">
        <v>447</v>
      </c>
      <c r="N256" s="797">
        <v>10</v>
      </c>
      <c r="O256" s="800" t="s">
        <v>447</v>
      </c>
    </row>
    <row r="257" spans="1:15" s="58" customFormat="1" ht="17.100000000000001" customHeight="1">
      <c r="A257" s="972" t="s">
        <v>1170</v>
      </c>
      <c r="B257" s="1016" t="s">
        <v>1170</v>
      </c>
      <c r="C257" s="825">
        <v>28</v>
      </c>
      <c r="D257" s="825">
        <v>3</v>
      </c>
      <c r="E257" s="825" t="s">
        <v>447</v>
      </c>
      <c r="F257" s="825">
        <v>1</v>
      </c>
      <c r="G257" s="825">
        <v>2</v>
      </c>
      <c r="H257" s="826" t="s">
        <v>447</v>
      </c>
      <c r="I257" s="827" t="s">
        <v>447</v>
      </c>
      <c r="J257" s="825">
        <v>6</v>
      </c>
      <c r="K257" s="825">
        <v>5</v>
      </c>
      <c r="L257" s="825" t="s">
        <v>447</v>
      </c>
      <c r="M257" s="825" t="s">
        <v>447</v>
      </c>
      <c r="N257" s="825">
        <v>11</v>
      </c>
      <c r="O257" s="826" t="s">
        <v>447</v>
      </c>
    </row>
    <row r="258" spans="1:15" s="58" customFormat="1" ht="17.100000000000001" customHeight="1">
      <c r="A258" s="964" t="s">
        <v>1171</v>
      </c>
      <c r="B258" s="1015" t="s">
        <v>1171</v>
      </c>
      <c r="C258" s="828">
        <v>50</v>
      </c>
      <c r="D258" s="828">
        <v>3</v>
      </c>
      <c r="E258" s="828" t="s">
        <v>447</v>
      </c>
      <c r="F258" s="828">
        <v>1</v>
      </c>
      <c r="G258" s="828">
        <v>1</v>
      </c>
      <c r="H258" s="829" t="s">
        <v>447</v>
      </c>
      <c r="I258" s="830">
        <v>2</v>
      </c>
      <c r="J258" s="828">
        <v>3</v>
      </c>
      <c r="K258" s="828">
        <v>24</v>
      </c>
      <c r="L258" s="828">
        <v>1</v>
      </c>
      <c r="M258" s="828">
        <v>1</v>
      </c>
      <c r="N258" s="828">
        <v>13</v>
      </c>
      <c r="O258" s="829">
        <v>1</v>
      </c>
    </row>
    <row r="259" spans="1:15" s="58" customFormat="1" ht="17.100000000000001" customHeight="1">
      <c r="A259" s="964" t="s">
        <v>1172</v>
      </c>
      <c r="B259" s="1015" t="s">
        <v>1172</v>
      </c>
      <c r="C259" s="792">
        <v>44</v>
      </c>
      <c r="D259" s="792">
        <v>8</v>
      </c>
      <c r="E259" s="792">
        <v>1</v>
      </c>
      <c r="F259" s="792" t="s">
        <v>447</v>
      </c>
      <c r="G259" s="792">
        <v>1</v>
      </c>
      <c r="H259" s="805" t="s">
        <v>447</v>
      </c>
      <c r="I259" s="831" t="s">
        <v>447</v>
      </c>
      <c r="J259" s="792">
        <v>1</v>
      </c>
      <c r="K259" s="792">
        <v>18</v>
      </c>
      <c r="L259" s="792">
        <v>1</v>
      </c>
      <c r="M259" s="792">
        <v>1</v>
      </c>
      <c r="N259" s="792">
        <v>13</v>
      </c>
      <c r="O259" s="805" t="s">
        <v>447</v>
      </c>
    </row>
    <row r="260" spans="1:15" s="58" customFormat="1" ht="17.100000000000001" customHeight="1">
      <c r="A260" s="964" t="s">
        <v>1173</v>
      </c>
      <c r="B260" s="1015" t="s">
        <v>1173</v>
      </c>
      <c r="C260" s="828">
        <v>32</v>
      </c>
      <c r="D260" s="828">
        <v>10</v>
      </c>
      <c r="E260" s="828">
        <v>1</v>
      </c>
      <c r="F260" s="828">
        <v>5</v>
      </c>
      <c r="G260" s="828">
        <v>1</v>
      </c>
      <c r="H260" s="829" t="s">
        <v>447</v>
      </c>
      <c r="I260" s="830">
        <v>2</v>
      </c>
      <c r="J260" s="828" t="s">
        <v>447</v>
      </c>
      <c r="K260" s="828">
        <v>5</v>
      </c>
      <c r="L260" s="828">
        <v>1</v>
      </c>
      <c r="M260" s="828" t="s">
        <v>447</v>
      </c>
      <c r="N260" s="828">
        <v>7</v>
      </c>
      <c r="O260" s="829" t="s">
        <v>447</v>
      </c>
    </row>
    <row r="261" spans="1:15" s="58" customFormat="1" ht="17.100000000000001" customHeight="1">
      <c r="A261" s="964" t="s">
        <v>1174</v>
      </c>
      <c r="B261" s="1015" t="s">
        <v>1174</v>
      </c>
      <c r="C261" s="828">
        <v>67</v>
      </c>
      <c r="D261" s="828">
        <v>12</v>
      </c>
      <c r="E261" s="828">
        <v>5</v>
      </c>
      <c r="F261" s="828">
        <v>12</v>
      </c>
      <c r="G261" s="828">
        <v>2</v>
      </c>
      <c r="H261" s="829" t="s">
        <v>447</v>
      </c>
      <c r="I261" s="830">
        <v>2</v>
      </c>
      <c r="J261" s="828">
        <v>3</v>
      </c>
      <c r="K261" s="828">
        <v>21</v>
      </c>
      <c r="L261" s="828">
        <v>2</v>
      </c>
      <c r="M261" s="828">
        <v>1</v>
      </c>
      <c r="N261" s="828">
        <v>6</v>
      </c>
      <c r="O261" s="829">
        <v>1</v>
      </c>
    </row>
    <row r="262" spans="1:15" s="58" customFormat="1" ht="17.100000000000001" customHeight="1">
      <c r="A262" s="964" t="s">
        <v>1175</v>
      </c>
      <c r="B262" s="1015" t="s">
        <v>1175</v>
      </c>
      <c r="C262" s="828" t="s">
        <v>457</v>
      </c>
      <c r="D262" s="828" t="s">
        <v>457</v>
      </c>
      <c r="E262" s="828" t="s">
        <v>457</v>
      </c>
      <c r="F262" s="828" t="s">
        <v>457</v>
      </c>
      <c r="G262" s="828" t="s">
        <v>457</v>
      </c>
      <c r="H262" s="829" t="s">
        <v>457</v>
      </c>
      <c r="I262" s="830" t="s">
        <v>457</v>
      </c>
      <c r="J262" s="828" t="s">
        <v>457</v>
      </c>
      <c r="K262" s="828" t="s">
        <v>457</v>
      </c>
      <c r="L262" s="828" t="s">
        <v>457</v>
      </c>
      <c r="M262" s="828" t="s">
        <v>457</v>
      </c>
      <c r="N262" s="828" t="s">
        <v>457</v>
      </c>
      <c r="O262" s="829" t="s">
        <v>457</v>
      </c>
    </row>
    <row r="263" spans="1:15" s="58" customFormat="1" ht="17.100000000000001" customHeight="1">
      <c r="A263" s="964" t="s">
        <v>1176</v>
      </c>
      <c r="B263" s="1015" t="s">
        <v>1176</v>
      </c>
      <c r="C263" s="828">
        <v>36</v>
      </c>
      <c r="D263" s="828">
        <v>1</v>
      </c>
      <c r="E263" s="828" t="s">
        <v>447</v>
      </c>
      <c r="F263" s="828" t="s">
        <v>447</v>
      </c>
      <c r="G263" s="828">
        <v>1</v>
      </c>
      <c r="H263" s="829" t="s">
        <v>447</v>
      </c>
      <c r="I263" s="830">
        <v>2</v>
      </c>
      <c r="J263" s="828">
        <v>2</v>
      </c>
      <c r="K263" s="828">
        <v>12</v>
      </c>
      <c r="L263" s="828">
        <v>4</v>
      </c>
      <c r="M263" s="828" t="s">
        <v>447</v>
      </c>
      <c r="N263" s="828">
        <v>14</v>
      </c>
      <c r="O263" s="829" t="s">
        <v>447</v>
      </c>
    </row>
    <row r="264" spans="1:15" s="58" customFormat="1" ht="17.100000000000001" customHeight="1">
      <c r="A264" s="964" t="s">
        <v>1177</v>
      </c>
      <c r="B264" s="1015" t="s">
        <v>1177</v>
      </c>
      <c r="C264" s="828">
        <v>5</v>
      </c>
      <c r="D264" s="828" t="s">
        <v>447</v>
      </c>
      <c r="E264" s="828" t="s">
        <v>447</v>
      </c>
      <c r="F264" s="828" t="s">
        <v>447</v>
      </c>
      <c r="G264" s="828" t="s">
        <v>447</v>
      </c>
      <c r="H264" s="829" t="s">
        <v>447</v>
      </c>
      <c r="I264" s="830" t="s">
        <v>447</v>
      </c>
      <c r="J264" s="828">
        <v>2</v>
      </c>
      <c r="K264" s="828">
        <v>2</v>
      </c>
      <c r="L264" s="828" t="s">
        <v>447</v>
      </c>
      <c r="M264" s="828" t="s">
        <v>447</v>
      </c>
      <c r="N264" s="828">
        <v>1</v>
      </c>
      <c r="O264" s="829" t="s">
        <v>447</v>
      </c>
    </row>
    <row r="265" spans="1:15" s="58" customFormat="1" ht="17.100000000000001" customHeight="1">
      <c r="A265" s="964" t="s">
        <v>1178</v>
      </c>
      <c r="B265" s="1015" t="s">
        <v>1178</v>
      </c>
      <c r="C265" s="828">
        <v>21</v>
      </c>
      <c r="D265" s="828">
        <v>5</v>
      </c>
      <c r="E265" s="828">
        <v>2</v>
      </c>
      <c r="F265" s="828">
        <v>1</v>
      </c>
      <c r="G265" s="828" t="s">
        <v>447</v>
      </c>
      <c r="H265" s="829" t="s">
        <v>447</v>
      </c>
      <c r="I265" s="830">
        <v>2</v>
      </c>
      <c r="J265" s="828">
        <v>1</v>
      </c>
      <c r="K265" s="828">
        <v>2</v>
      </c>
      <c r="L265" s="828">
        <v>1</v>
      </c>
      <c r="M265" s="828" t="s">
        <v>447</v>
      </c>
      <c r="N265" s="828">
        <v>6</v>
      </c>
      <c r="O265" s="829">
        <v>1</v>
      </c>
    </row>
    <row r="266" spans="1:15" s="58" customFormat="1" ht="17.100000000000001" customHeight="1">
      <c r="A266" s="964" t="s">
        <v>455</v>
      </c>
      <c r="B266" s="1015" t="s">
        <v>455</v>
      </c>
      <c r="C266" s="828">
        <v>39</v>
      </c>
      <c r="D266" s="828">
        <v>8</v>
      </c>
      <c r="E266" s="828">
        <v>1</v>
      </c>
      <c r="F266" s="828">
        <v>3</v>
      </c>
      <c r="G266" s="828" t="s">
        <v>447</v>
      </c>
      <c r="H266" s="829" t="s">
        <v>447</v>
      </c>
      <c r="I266" s="830">
        <v>2</v>
      </c>
      <c r="J266" s="828">
        <v>3</v>
      </c>
      <c r="K266" s="828">
        <v>11</v>
      </c>
      <c r="L266" s="828">
        <v>1</v>
      </c>
      <c r="M266" s="828" t="s">
        <v>447</v>
      </c>
      <c r="N266" s="828">
        <v>10</v>
      </c>
      <c r="O266" s="829" t="s">
        <v>447</v>
      </c>
    </row>
    <row r="267" spans="1:15" s="58" customFormat="1" ht="17.100000000000001" customHeight="1">
      <c r="A267" s="964" t="s">
        <v>1179</v>
      </c>
      <c r="B267" s="1015" t="s">
        <v>1179</v>
      </c>
      <c r="C267" s="828">
        <v>51</v>
      </c>
      <c r="D267" s="828">
        <v>7</v>
      </c>
      <c r="E267" s="828">
        <v>1</v>
      </c>
      <c r="F267" s="828">
        <v>2</v>
      </c>
      <c r="G267" s="828" t="s">
        <v>447</v>
      </c>
      <c r="H267" s="829" t="s">
        <v>447</v>
      </c>
      <c r="I267" s="830">
        <v>1</v>
      </c>
      <c r="J267" s="828">
        <v>3</v>
      </c>
      <c r="K267" s="828">
        <v>17</v>
      </c>
      <c r="L267" s="828">
        <v>1</v>
      </c>
      <c r="M267" s="828">
        <v>1</v>
      </c>
      <c r="N267" s="828">
        <v>18</v>
      </c>
      <c r="O267" s="829" t="s">
        <v>447</v>
      </c>
    </row>
    <row r="268" spans="1:15" s="58" customFormat="1" ht="17.100000000000001" customHeight="1">
      <c r="A268" s="964" t="s">
        <v>1180</v>
      </c>
      <c r="B268" s="1015" t="s">
        <v>1180</v>
      </c>
      <c r="C268" s="828">
        <v>33</v>
      </c>
      <c r="D268" s="828" t="s">
        <v>447</v>
      </c>
      <c r="E268" s="828" t="s">
        <v>447</v>
      </c>
      <c r="F268" s="828" t="s">
        <v>447</v>
      </c>
      <c r="G268" s="828" t="s">
        <v>447</v>
      </c>
      <c r="H268" s="829">
        <v>1</v>
      </c>
      <c r="I268" s="830" t="s">
        <v>447</v>
      </c>
      <c r="J268" s="828">
        <v>1</v>
      </c>
      <c r="K268" s="828">
        <v>16</v>
      </c>
      <c r="L268" s="828">
        <v>1</v>
      </c>
      <c r="M268" s="828">
        <v>4</v>
      </c>
      <c r="N268" s="828">
        <v>9</v>
      </c>
      <c r="O268" s="829">
        <v>1</v>
      </c>
    </row>
    <row r="269" spans="1:15" s="58" customFormat="1" ht="17.100000000000001" customHeight="1">
      <c r="A269" s="964" t="s">
        <v>1181</v>
      </c>
      <c r="B269" s="1015" t="s">
        <v>1936</v>
      </c>
      <c r="C269" s="828" t="s">
        <v>447</v>
      </c>
      <c r="D269" s="828" t="s">
        <v>447</v>
      </c>
      <c r="E269" s="828" t="s">
        <v>447</v>
      </c>
      <c r="F269" s="828" t="s">
        <v>447</v>
      </c>
      <c r="G269" s="828" t="s">
        <v>447</v>
      </c>
      <c r="H269" s="829" t="s">
        <v>447</v>
      </c>
      <c r="I269" s="830" t="s">
        <v>447</v>
      </c>
      <c r="J269" s="828" t="s">
        <v>447</v>
      </c>
      <c r="K269" s="828" t="s">
        <v>447</v>
      </c>
      <c r="L269" s="828" t="s">
        <v>447</v>
      </c>
      <c r="M269" s="828" t="s">
        <v>447</v>
      </c>
      <c r="N269" s="828" t="s">
        <v>447</v>
      </c>
      <c r="O269" s="829" t="s">
        <v>447</v>
      </c>
    </row>
    <row r="270" spans="1:15" s="58" customFormat="1" ht="17.100000000000001" customHeight="1">
      <c r="A270" s="964" t="s">
        <v>1708</v>
      </c>
      <c r="B270" s="1015" t="s">
        <v>1708</v>
      </c>
      <c r="C270" s="828">
        <v>201</v>
      </c>
      <c r="D270" s="828">
        <v>15</v>
      </c>
      <c r="E270" s="828">
        <v>4</v>
      </c>
      <c r="F270" s="828">
        <v>7</v>
      </c>
      <c r="G270" s="828">
        <v>6</v>
      </c>
      <c r="H270" s="829" t="s">
        <v>447</v>
      </c>
      <c r="I270" s="830">
        <v>3</v>
      </c>
      <c r="J270" s="828">
        <v>16</v>
      </c>
      <c r="K270" s="828">
        <v>99</v>
      </c>
      <c r="L270" s="828">
        <v>10</v>
      </c>
      <c r="M270" s="828">
        <v>2</v>
      </c>
      <c r="N270" s="828">
        <v>37</v>
      </c>
      <c r="O270" s="829">
        <v>2</v>
      </c>
    </row>
    <row r="271" spans="1:15" s="58" customFormat="1" ht="17.100000000000001" customHeight="1">
      <c r="A271" s="964" t="s">
        <v>1709</v>
      </c>
      <c r="B271" s="1015" t="s">
        <v>1709</v>
      </c>
      <c r="C271" s="828">
        <v>134</v>
      </c>
      <c r="D271" s="828">
        <v>18</v>
      </c>
      <c r="E271" s="828">
        <v>2</v>
      </c>
      <c r="F271" s="828">
        <v>13</v>
      </c>
      <c r="G271" s="828">
        <v>5</v>
      </c>
      <c r="H271" s="829" t="s">
        <v>447</v>
      </c>
      <c r="I271" s="830">
        <v>1</v>
      </c>
      <c r="J271" s="828">
        <v>6</v>
      </c>
      <c r="K271" s="828">
        <v>60</v>
      </c>
      <c r="L271" s="828">
        <v>6</v>
      </c>
      <c r="M271" s="828" t="s">
        <v>447</v>
      </c>
      <c r="N271" s="828">
        <v>20</v>
      </c>
      <c r="O271" s="829">
        <v>3</v>
      </c>
    </row>
    <row r="272" spans="1:15" s="58" customFormat="1" ht="17.100000000000001" customHeight="1">
      <c r="A272" s="972" t="s">
        <v>1710</v>
      </c>
      <c r="B272" s="1016" t="s">
        <v>1710</v>
      </c>
      <c r="C272" s="828">
        <v>73</v>
      </c>
      <c r="D272" s="828">
        <v>9</v>
      </c>
      <c r="E272" s="828" t="s">
        <v>447</v>
      </c>
      <c r="F272" s="828">
        <v>9</v>
      </c>
      <c r="G272" s="828">
        <v>1</v>
      </c>
      <c r="H272" s="829">
        <v>1</v>
      </c>
      <c r="I272" s="830">
        <v>2</v>
      </c>
      <c r="J272" s="828">
        <v>3</v>
      </c>
      <c r="K272" s="828">
        <v>33</v>
      </c>
      <c r="L272" s="828">
        <v>2</v>
      </c>
      <c r="M272" s="828">
        <v>1</v>
      </c>
      <c r="N272" s="828">
        <v>10</v>
      </c>
      <c r="O272" s="829">
        <v>2</v>
      </c>
    </row>
    <row r="273" spans="1:15" s="58" customFormat="1" ht="17.100000000000001" customHeight="1">
      <c r="A273" s="973" t="s">
        <v>1182</v>
      </c>
      <c r="B273" s="1019" t="s">
        <v>1182</v>
      </c>
      <c r="C273" s="828">
        <v>1038</v>
      </c>
      <c r="D273" s="828">
        <v>153</v>
      </c>
      <c r="E273" s="828">
        <v>13</v>
      </c>
      <c r="F273" s="828">
        <v>69</v>
      </c>
      <c r="G273" s="828">
        <v>7</v>
      </c>
      <c r="H273" s="829">
        <v>4</v>
      </c>
      <c r="I273" s="830">
        <v>10</v>
      </c>
      <c r="J273" s="828">
        <v>41</v>
      </c>
      <c r="K273" s="828">
        <v>350</v>
      </c>
      <c r="L273" s="828">
        <v>26</v>
      </c>
      <c r="M273" s="828">
        <v>6</v>
      </c>
      <c r="N273" s="828">
        <v>295</v>
      </c>
      <c r="O273" s="829">
        <v>64</v>
      </c>
    </row>
    <row r="274" spans="1:15" s="58" customFormat="1" ht="17.100000000000001" customHeight="1">
      <c r="A274" s="973" t="s">
        <v>1183</v>
      </c>
      <c r="B274" s="1019" t="s">
        <v>1183</v>
      </c>
      <c r="C274" s="828">
        <v>893</v>
      </c>
      <c r="D274" s="828">
        <v>38</v>
      </c>
      <c r="E274" s="828">
        <v>9</v>
      </c>
      <c r="F274" s="828">
        <v>25</v>
      </c>
      <c r="G274" s="828">
        <v>6</v>
      </c>
      <c r="H274" s="829" t="s">
        <v>447</v>
      </c>
      <c r="I274" s="830">
        <v>13</v>
      </c>
      <c r="J274" s="828">
        <v>40</v>
      </c>
      <c r="K274" s="828">
        <v>453</v>
      </c>
      <c r="L274" s="828">
        <v>30</v>
      </c>
      <c r="M274" s="828">
        <v>12</v>
      </c>
      <c r="N274" s="828">
        <v>233</v>
      </c>
      <c r="O274" s="829">
        <v>34</v>
      </c>
    </row>
    <row r="275" spans="1:15" s="58" customFormat="1" ht="17.100000000000001" customHeight="1">
      <c r="A275" s="973" t="s">
        <v>1184</v>
      </c>
      <c r="B275" s="1019" t="s">
        <v>1184</v>
      </c>
      <c r="C275" s="828">
        <v>699</v>
      </c>
      <c r="D275" s="828">
        <v>12</v>
      </c>
      <c r="E275" s="828">
        <v>5</v>
      </c>
      <c r="F275" s="828">
        <v>23</v>
      </c>
      <c r="G275" s="828">
        <v>2</v>
      </c>
      <c r="H275" s="829" t="s">
        <v>447</v>
      </c>
      <c r="I275" s="830">
        <v>3</v>
      </c>
      <c r="J275" s="828">
        <v>26</v>
      </c>
      <c r="K275" s="828">
        <v>367</v>
      </c>
      <c r="L275" s="828">
        <v>27</v>
      </c>
      <c r="M275" s="828">
        <v>13</v>
      </c>
      <c r="N275" s="828">
        <v>198</v>
      </c>
      <c r="O275" s="829">
        <v>23</v>
      </c>
    </row>
    <row r="276" spans="1:15" s="58" customFormat="1" ht="17.100000000000001" customHeight="1">
      <c r="A276" s="973" t="s">
        <v>1185</v>
      </c>
      <c r="B276" s="1019" t="s">
        <v>1185</v>
      </c>
      <c r="C276" s="828">
        <v>579</v>
      </c>
      <c r="D276" s="828">
        <v>16</v>
      </c>
      <c r="E276" s="828">
        <v>2</v>
      </c>
      <c r="F276" s="828">
        <v>17</v>
      </c>
      <c r="G276" s="828">
        <v>4</v>
      </c>
      <c r="H276" s="829">
        <v>1</v>
      </c>
      <c r="I276" s="830">
        <v>4</v>
      </c>
      <c r="J276" s="828">
        <v>22</v>
      </c>
      <c r="K276" s="828">
        <v>324</v>
      </c>
      <c r="L276" s="828">
        <v>25</v>
      </c>
      <c r="M276" s="828">
        <v>12</v>
      </c>
      <c r="N276" s="828">
        <v>141</v>
      </c>
      <c r="O276" s="829">
        <v>11</v>
      </c>
    </row>
    <row r="277" spans="1:15" s="58" customFormat="1" ht="17.100000000000001" customHeight="1">
      <c r="A277" s="973" t="s">
        <v>1186</v>
      </c>
      <c r="B277" s="1019" t="s">
        <v>1186</v>
      </c>
      <c r="C277" s="828">
        <v>589</v>
      </c>
      <c r="D277" s="828">
        <v>64</v>
      </c>
      <c r="E277" s="828">
        <v>9</v>
      </c>
      <c r="F277" s="828">
        <v>39</v>
      </c>
      <c r="G277" s="828">
        <v>4</v>
      </c>
      <c r="H277" s="829" t="s">
        <v>447</v>
      </c>
      <c r="I277" s="830">
        <v>6</v>
      </c>
      <c r="J277" s="828">
        <v>20</v>
      </c>
      <c r="K277" s="828">
        <v>249</v>
      </c>
      <c r="L277" s="828">
        <v>17</v>
      </c>
      <c r="M277" s="828">
        <v>6</v>
      </c>
      <c r="N277" s="828">
        <v>145</v>
      </c>
      <c r="O277" s="829">
        <v>30</v>
      </c>
    </row>
    <row r="278" spans="1:15" s="58" customFormat="1" ht="17.100000000000001" customHeight="1">
      <c r="A278" s="973" t="s">
        <v>1187</v>
      </c>
      <c r="B278" s="1019" t="s">
        <v>1187</v>
      </c>
      <c r="C278" s="828">
        <v>466</v>
      </c>
      <c r="D278" s="828">
        <v>16</v>
      </c>
      <c r="E278" s="828">
        <v>5</v>
      </c>
      <c r="F278" s="828">
        <v>14</v>
      </c>
      <c r="G278" s="828">
        <v>5</v>
      </c>
      <c r="H278" s="829" t="s">
        <v>447</v>
      </c>
      <c r="I278" s="830">
        <v>4</v>
      </c>
      <c r="J278" s="828">
        <v>21</v>
      </c>
      <c r="K278" s="828">
        <v>241</v>
      </c>
      <c r="L278" s="828">
        <v>13</v>
      </c>
      <c r="M278" s="828">
        <v>6</v>
      </c>
      <c r="N278" s="828">
        <v>124</v>
      </c>
      <c r="O278" s="829">
        <v>17</v>
      </c>
    </row>
    <row r="279" spans="1:15" s="58" customFormat="1" ht="17.100000000000001" customHeight="1">
      <c r="A279" s="973" t="s">
        <v>172</v>
      </c>
      <c r="B279" s="1019" t="s">
        <v>172</v>
      </c>
      <c r="C279" s="828">
        <v>233</v>
      </c>
      <c r="D279" s="828">
        <v>15</v>
      </c>
      <c r="E279" s="828">
        <v>6</v>
      </c>
      <c r="F279" s="828">
        <v>5</v>
      </c>
      <c r="G279" s="828">
        <v>2</v>
      </c>
      <c r="H279" s="829">
        <v>1</v>
      </c>
      <c r="I279" s="830" t="s">
        <v>447</v>
      </c>
      <c r="J279" s="828">
        <v>12</v>
      </c>
      <c r="K279" s="828">
        <v>109</v>
      </c>
      <c r="L279" s="828">
        <v>6</v>
      </c>
      <c r="M279" s="828">
        <v>2</v>
      </c>
      <c r="N279" s="828">
        <v>70</v>
      </c>
      <c r="O279" s="829">
        <v>5</v>
      </c>
    </row>
    <row r="280" spans="1:15" s="58" customFormat="1" ht="17.100000000000001" customHeight="1">
      <c r="A280" s="973" t="s">
        <v>1188</v>
      </c>
      <c r="B280" s="1019" t="s">
        <v>1188</v>
      </c>
      <c r="C280" s="828">
        <v>347</v>
      </c>
      <c r="D280" s="828">
        <v>43</v>
      </c>
      <c r="E280" s="828">
        <v>3</v>
      </c>
      <c r="F280" s="828">
        <v>22</v>
      </c>
      <c r="G280" s="828">
        <v>4</v>
      </c>
      <c r="H280" s="829" t="s">
        <v>447</v>
      </c>
      <c r="I280" s="830">
        <v>6</v>
      </c>
      <c r="J280" s="828">
        <v>20</v>
      </c>
      <c r="K280" s="828">
        <v>134</v>
      </c>
      <c r="L280" s="828">
        <v>8</v>
      </c>
      <c r="M280" s="828">
        <v>1</v>
      </c>
      <c r="N280" s="828">
        <v>95</v>
      </c>
      <c r="O280" s="829">
        <v>11</v>
      </c>
    </row>
    <row r="281" spans="1:15" s="58" customFormat="1" ht="17.100000000000001" customHeight="1">
      <c r="A281" s="973" t="s">
        <v>1189</v>
      </c>
      <c r="B281" s="1019" t="s">
        <v>1189</v>
      </c>
      <c r="C281" s="828">
        <v>453</v>
      </c>
      <c r="D281" s="828">
        <v>83</v>
      </c>
      <c r="E281" s="828">
        <v>5</v>
      </c>
      <c r="F281" s="828">
        <v>47</v>
      </c>
      <c r="G281" s="828">
        <v>4</v>
      </c>
      <c r="H281" s="829">
        <v>1</v>
      </c>
      <c r="I281" s="830">
        <v>5</v>
      </c>
      <c r="J281" s="828">
        <v>20</v>
      </c>
      <c r="K281" s="828">
        <v>140</v>
      </c>
      <c r="L281" s="828">
        <v>14</v>
      </c>
      <c r="M281" s="828">
        <v>7</v>
      </c>
      <c r="N281" s="828">
        <v>97</v>
      </c>
      <c r="O281" s="829">
        <v>30</v>
      </c>
    </row>
    <row r="282" spans="1:15" s="58" customFormat="1" ht="17.100000000000001" customHeight="1">
      <c r="A282" s="974" t="s">
        <v>1190</v>
      </c>
      <c r="B282" s="1020" t="s">
        <v>1190</v>
      </c>
      <c r="C282" s="825">
        <v>1146</v>
      </c>
      <c r="D282" s="825">
        <v>52</v>
      </c>
      <c r="E282" s="825">
        <v>5</v>
      </c>
      <c r="F282" s="825">
        <v>56</v>
      </c>
      <c r="G282" s="825">
        <v>10</v>
      </c>
      <c r="H282" s="826">
        <v>2</v>
      </c>
      <c r="I282" s="827">
        <v>12</v>
      </c>
      <c r="J282" s="825">
        <v>43</v>
      </c>
      <c r="K282" s="825">
        <v>645</v>
      </c>
      <c r="L282" s="825">
        <v>36</v>
      </c>
      <c r="M282" s="825">
        <v>17</v>
      </c>
      <c r="N282" s="825">
        <v>228</v>
      </c>
      <c r="O282" s="826">
        <v>40</v>
      </c>
    </row>
    <row r="283" spans="1:15" s="58" customFormat="1" ht="17.100000000000001" customHeight="1">
      <c r="A283" s="973" t="s">
        <v>1191</v>
      </c>
      <c r="B283" s="1019" t="s">
        <v>1191</v>
      </c>
      <c r="C283" s="826">
        <v>875</v>
      </c>
      <c r="D283" s="826">
        <v>48</v>
      </c>
      <c r="E283" s="825">
        <v>6</v>
      </c>
      <c r="F283" s="827">
        <v>33</v>
      </c>
      <c r="G283" s="825">
        <v>14</v>
      </c>
      <c r="H283" s="826">
        <v>2</v>
      </c>
      <c r="I283" s="827">
        <v>10</v>
      </c>
      <c r="J283" s="825">
        <v>41</v>
      </c>
      <c r="K283" s="827">
        <v>474</v>
      </c>
      <c r="L283" s="825">
        <v>36</v>
      </c>
      <c r="M283" s="827">
        <v>10</v>
      </c>
      <c r="N283" s="825">
        <v>170</v>
      </c>
      <c r="O283" s="826">
        <v>31</v>
      </c>
    </row>
    <row r="284" spans="1:15" s="58" customFormat="1" ht="17.100000000000001" customHeight="1">
      <c r="A284" s="973" t="s">
        <v>1192</v>
      </c>
      <c r="B284" s="1019" t="s">
        <v>1192</v>
      </c>
      <c r="C284" s="829">
        <v>549</v>
      </c>
      <c r="D284" s="829">
        <v>28</v>
      </c>
      <c r="E284" s="828">
        <v>4</v>
      </c>
      <c r="F284" s="830">
        <v>33</v>
      </c>
      <c r="G284" s="828">
        <v>1</v>
      </c>
      <c r="H284" s="829" t="s">
        <v>447</v>
      </c>
      <c r="I284" s="830">
        <v>5</v>
      </c>
      <c r="J284" s="828">
        <v>18</v>
      </c>
      <c r="K284" s="830">
        <v>309</v>
      </c>
      <c r="L284" s="828">
        <v>18</v>
      </c>
      <c r="M284" s="830">
        <v>7</v>
      </c>
      <c r="N284" s="828">
        <v>117</v>
      </c>
      <c r="O284" s="829">
        <v>9</v>
      </c>
    </row>
    <row r="285" spans="1:15" s="58" customFormat="1" ht="17.100000000000001" customHeight="1">
      <c r="A285" s="973" t="s">
        <v>1193</v>
      </c>
      <c r="B285" s="1019" t="s">
        <v>1193</v>
      </c>
      <c r="C285" s="829">
        <v>875</v>
      </c>
      <c r="D285" s="829">
        <v>11</v>
      </c>
      <c r="E285" s="828">
        <v>3</v>
      </c>
      <c r="F285" s="830">
        <v>13</v>
      </c>
      <c r="G285" s="828">
        <v>5</v>
      </c>
      <c r="H285" s="829">
        <v>2</v>
      </c>
      <c r="I285" s="830">
        <v>6</v>
      </c>
      <c r="J285" s="828">
        <v>41</v>
      </c>
      <c r="K285" s="830">
        <v>515</v>
      </c>
      <c r="L285" s="828">
        <v>37</v>
      </c>
      <c r="M285" s="830">
        <v>14</v>
      </c>
      <c r="N285" s="828">
        <v>208</v>
      </c>
      <c r="O285" s="829">
        <v>20</v>
      </c>
    </row>
    <row r="286" spans="1:15" s="58" customFormat="1" ht="17.100000000000001" customHeight="1">
      <c r="A286" s="973" t="s">
        <v>1194</v>
      </c>
      <c r="B286" s="1019" t="s">
        <v>1194</v>
      </c>
      <c r="C286" s="829">
        <v>683</v>
      </c>
      <c r="D286" s="829">
        <v>22</v>
      </c>
      <c r="E286" s="828">
        <v>2</v>
      </c>
      <c r="F286" s="830">
        <v>14</v>
      </c>
      <c r="G286" s="828">
        <v>8</v>
      </c>
      <c r="H286" s="829">
        <v>1</v>
      </c>
      <c r="I286" s="830">
        <v>4</v>
      </c>
      <c r="J286" s="828">
        <v>30</v>
      </c>
      <c r="K286" s="830">
        <v>442</v>
      </c>
      <c r="L286" s="828">
        <v>26</v>
      </c>
      <c r="M286" s="830">
        <v>17</v>
      </c>
      <c r="N286" s="828">
        <v>108</v>
      </c>
      <c r="O286" s="829">
        <v>9</v>
      </c>
    </row>
    <row r="287" spans="1:15" s="58" customFormat="1" ht="17.100000000000001" customHeight="1">
      <c r="A287" s="973" t="s">
        <v>1195</v>
      </c>
      <c r="B287" s="1019" t="s">
        <v>1195</v>
      </c>
      <c r="C287" s="829">
        <v>603</v>
      </c>
      <c r="D287" s="829">
        <v>29</v>
      </c>
      <c r="E287" s="828">
        <v>3</v>
      </c>
      <c r="F287" s="830">
        <v>20</v>
      </c>
      <c r="G287" s="828">
        <v>5</v>
      </c>
      <c r="H287" s="829" t="s">
        <v>447</v>
      </c>
      <c r="I287" s="830">
        <v>9</v>
      </c>
      <c r="J287" s="828">
        <v>18</v>
      </c>
      <c r="K287" s="830">
        <v>354</v>
      </c>
      <c r="L287" s="828">
        <v>21</v>
      </c>
      <c r="M287" s="830">
        <v>6</v>
      </c>
      <c r="N287" s="828">
        <v>120</v>
      </c>
      <c r="O287" s="829">
        <v>18</v>
      </c>
    </row>
    <row r="288" spans="1:15" s="58" customFormat="1" ht="17.100000000000001" customHeight="1">
      <c r="A288" s="973" t="s">
        <v>1196</v>
      </c>
      <c r="B288" s="1019" t="s">
        <v>1196</v>
      </c>
      <c r="C288" s="829">
        <v>411</v>
      </c>
      <c r="D288" s="829">
        <v>15</v>
      </c>
      <c r="E288" s="828">
        <v>1</v>
      </c>
      <c r="F288" s="830">
        <v>15</v>
      </c>
      <c r="G288" s="828">
        <v>3</v>
      </c>
      <c r="H288" s="829" t="s">
        <v>447</v>
      </c>
      <c r="I288" s="830">
        <v>4</v>
      </c>
      <c r="J288" s="828">
        <v>12</v>
      </c>
      <c r="K288" s="830">
        <v>243</v>
      </c>
      <c r="L288" s="828">
        <v>12</v>
      </c>
      <c r="M288" s="830">
        <v>3</v>
      </c>
      <c r="N288" s="828">
        <v>95</v>
      </c>
      <c r="O288" s="829">
        <v>8</v>
      </c>
    </row>
    <row r="289" spans="1:15" s="58" customFormat="1" ht="17.100000000000001" customHeight="1" thickBot="1">
      <c r="A289" s="975" t="s">
        <v>1197</v>
      </c>
      <c r="B289" s="1021" t="s">
        <v>1197</v>
      </c>
      <c r="C289" s="832">
        <v>72</v>
      </c>
      <c r="D289" s="832">
        <v>9</v>
      </c>
      <c r="E289" s="833">
        <v>1</v>
      </c>
      <c r="F289" s="834">
        <v>8</v>
      </c>
      <c r="G289" s="833" t="s">
        <v>447</v>
      </c>
      <c r="H289" s="832" t="s">
        <v>447</v>
      </c>
      <c r="I289" s="834" t="s">
        <v>447</v>
      </c>
      <c r="J289" s="833">
        <v>1</v>
      </c>
      <c r="K289" s="834">
        <v>31</v>
      </c>
      <c r="L289" s="833" t="s">
        <v>447</v>
      </c>
      <c r="M289" s="834">
        <v>1</v>
      </c>
      <c r="N289" s="833">
        <v>20</v>
      </c>
      <c r="O289" s="835">
        <v>1</v>
      </c>
    </row>
    <row r="290" spans="1:15" s="30" customFormat="1" ht="13.5" customHeight="1">
      <c r="A290" s="836" t="s">
        <v>1968</v>
      </c>
      <c r="B290" s="836"/>
      <c r="C290" s="35"/>
      <c r="D290" s="35"/>
      <c r="E290" s="35"/>
      <c r="F290" s="35"/>
      <c r="G290" s="35"/>
      <c r="H290" s="35"/>
      <c r="I290" s="35"/>
      <c r="J290" s="35"/>
      <c r="K290" s="35"/>
      <c r="L290" s="35"/>
      <c r="M290" s="35"/>
      <c r="N290" s="35"/>
      <c r="O290" s="35"/>
    </row>
    <row r="291" spans="1:15" s="30" customFormat="1" ht="13.5" customHeight="1">
      <c r="A291" s="836" t="s">
        <v>2179</v>
      </c>
    </row>
  </sheetData>
  <mergeCells count="49">
    <mergeCell ref="A4:B5"/>
    <mergeCell ref="A52:B53"/>
    <mergeCell ref="A50:H50"/>
    <mergeCell ref="A98:H98"/>
    <mergeCell ref="F52:H52"/>
    <mergeCell ref="A194:H194"/>
    <mergeCell ref="I2:O2"/>
    <mergeCell ref="I50:O50"/>
    <mergeCell ref="N3:O3"/>
    <mergeCell ref="C4:C5"/>
    <mergeCell ref="N4:N5"/>
    <mergeCell ref="O4:O5"/>
    <mergeCell ref="F4:H4"/>
    <mergeCell ref="A6:B6"/>
    <mergeCell ref="A2:H2"/>
    <mergeCell ref="F100:H100"/>
    <mergeCell ref="N51:O51"/>
    <mergeCell ref="C52:C53"/>
    <mergeCell ref="N52:N53"/>
    <mergeCell ref="O52:O53"/>
    <mergeCell ref="A100:B101"/>
    <mergeCell ref="F148:H148"/>
    <mergeCell ref="N99:O99"/>
    <mergeCell ref="C100:C101"/>
    <mergeCell ref="N100:N101"/>
    <mergeCell ref="O100:O101"/>
    <mergeCell ref="N147:O147"/>
    <mergeCell ref="C148:C149"/>
    <mergeCell ref="N148:N149"/>
    <mergeCell ref="O148:O149"/>
    <mergeCell ref="I146:O146"/>
    <mergeCell ref="A146:H146"/>
    <mergeCell ref="A148:B149"/>
    <mergeCell ref="O244:O245"/>
    <mergeCell ref="N196:N197"/>
    <mergeCell ref="O196:O197"/>
    <mergeCell ref="N243:O243"/>
    <mergeCell ref="I98:O98"/>
    <mergeCell ref="I194:O194"/>
    <mergeCell ref="I242:O242"/>
    <mergeCell ref="N195:O195"/>
    <mergeCell ref="C244:C245"/>
    <mergeCell ref="A196:B197"/>
    <mergeCell ref="A244:B245"/>
    <mergeCell ref="F244:H244"/>
    <mergeCell ref="N244:N245"/>
    <mergeCell ref="A242:H242"/>
    <mergeCell ref="C196:C197"/>
    <mergeCell ref="F196:H196"/>
  </mergeCells>
  <phoneticPr fontId="7"/>
  <printOptions horizontalCentered="1"/>
  <pageMargins left="0.78740157480314965" right="0.78740157480314965" top="0.78740157480314965" bottom="0.78740157480314965" header="0.59055118110236227" footer="0.59055118110236227"/>
  <pageSetup paperSize="9" fitToHeight="10" pageOrder="overThenDown" orientation="portrait" horizontalDpi="4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31"/>
  <sheetViews>
    <sheetView showGridLines="0" zoomScale="85" zoomScaleNormal="85" workbookViewId="0">
      <selection activeCell="B7" sqref="B7"/>
    </sheetView>
  </sheetViews>
  <sheetFormatPr defaultColWidth="9" defaultRowHeight="13.5"/>
  <cols>
    <col min="1" max="1" width="14" style="19" customWidth="1"/>
    <col min="2" max="9" width="11.125" style="19" customWidth="1"/>
    <col min="10" max="15" width="12.25" style="19" customWidth="1"/>
    <col min="16" max="16384" width="9" style="19"/>
  </cols>
  <sheetData>
    <row r="1" spans="1:15" ht="30" customHeight="1"/>
    <row r="2" spans="1:15" ht="22.5" customHeight="1">
      <c r="A2" s="1655" t="s">
        <v>1868</v>
      </c>
      <c r="B2" s="1655"/>
      <c r="C2" s="1655"/>
      <c r="D2" s="1655"/>
      <c r="E2" s="1655"/>
      <c r="F2" s="1655"/>
      <c r="G2" s="1655"/>
      <c r="H2" s="1655"/>
      <c r="I2" s="1655"/>
      <c r="J2" s="1656" t="s">
        <v>2058</v>
      </c>
      <c r="K2" s="1656"/>
      <c r="L2" s="1656"/>
      <c r="M2" s="1656"/>
      <c r="N2" s="1656"/>
      <c r="O2" s="1656"/>
    </row>
    <row r="3" spans="1:15" s="1" customFormat="1" ht="13.5" customHeight="1" thickBot="1">
      <c r="A3" s="153"/>
      <c r="B3" s="153"/>
      <c r="C3" s="153"/>
      <c r="D3" s="153"/>
      <c r="E3" s="153"/>
      <c r="F3" s="153"/>
      <c r="G3" s="153"/>
      <c r="H3" s="153"/>
      <c r="I3" s="153"/>
      <c r="J3" s="153"/>
      <c r="K3" s="153"/>
      <c r="L3" s="153"/>
      <c r="M3" s="153"/>
      <c r="N3" s="153"/>
      <c r="O3" s="153"/>
    </row>
    <row r="4" spans="1:15" s="1" customFormat="1" ht="18" customHeight="1">
      <c r="A4" s="1659" t="s">
        <v>1299</v>
      </c>
      <c r="B4" s="1662" t="s">
        <v>1300</v>
      </c>
      <c r="C4" s="1663"/>
      <c r="D4" s="1662" t="s">
        <v>1301</v>
      </c>
      <c r="E4" s="1664"/>
      <c r="F4" s="1664"/>
      <c r="G4" s="1664"/>
      <c r="H4" s="1664"/>
      <c r="I4" s="1664"/>
      <c r="J4" s="1664" t="s">
        <v>65</v>
      </c>
      <c r="K4" s="1664"/>
      <c r="L4" s="1664"/>
      <c r="M4" s="1664"/>
      <c r="N4" s="1664"/>
      <c r="O4" s="1664"/>
    </row>
    <row r="5" spans="1:15" s="1" customFormat="1" ht="18" customHeight="1">
      <c r="A5" s="1660"/>
      <c r="B5" s="1665" t="s">
        <v>1302</v>
      </c>
      <c r="C5" s="1666"/>
      <c r="D5" s="1665" t="s">
        <v>1302</v>
      </c>
      <c r="E5" s="1666"/>
      <c r="F5" s="1665" t="s">
        <v>1303</v>
      </c>
      <c r="G5" s="1666"/>
      <c r="H5" s="1667" t="s">
        <v>1304</v>
      </c>
      <c r="I5" s="1657"/>
      <c r="J5" s="1668" t="s">
        <v>1302</v>
      </c>
      <c r="K5" s="1666"/>
      <c r="L5" s="1665" t="s">
        <v>1305</v>
      </c>
      <c r="M5" s="1666"/>
      <c r="N5" s="1657" t="s">
        <v>1304</v>
      </c>
      <c r="O5" s="1658"/>
    </row>
    <row r="6" spans="1:15" s="1" customFormat="1" ht="18" customHeight="1">
      <c r="A6" s="1661"/>
      <c r="B6" s="1116" t="s">
        <v>5</v>
      </c>
      <c r="C6" s="1117" t="s">
        <v>6</v>
      </c>
      <c r="D6" s="1116" t="s">
        <v>5</v>
      </c>
      <c r="E6" s="1117" t="s">
        <v>6</v>
      </c>
      <c r="F6" s="1116" t="s">
        <v>5</v>
      </c>
      <c r="G6" s="1117" t="s">
        <v>6</v>
      </c>
      <c r="H6" s="1116" t="s">
        <v>5</v>
      </c>
      <c r="I6" s="1130" t="s">
        <v>6</v>
      </c>
      <c r="J6" s="1137" t="s">
        <v>5</v>
      </c>
      <c r="K6" s="1117" t="s">
        <v>6</v>
      </c>
      <c r="L6" s="1116" t="s">
        <v>5</v>
      </c>
      <c r="M6" s="1117" t="s">
        <v>6</v>
      </c>
      <c r="N6" s="1116" t="s">
        <v>5</v>
      </c>
      <c r="O6" s="1130" t="s">
        <v>6</v>
      </c>
    </row>
    <row r="7" spans="1:15" s="1" customFormat="1" ht="18" customHeight="1">
      <c r="A7" s="892" t="s">
        <v>2059</v>
      </c>
      <c r="B7" s="1118">
        <v>75</v>
      </c>
      <c r="C7" s="1119">
        <v>7</v>
      </c>
      <c r="D7" s="1118">
        <v>4296</v>
      </c>
      <c r="E7" s="1119">
        <v>3745</v>
      </c>
      <c r="F7" s="1118">
        <v>4254</v>
      </c>
      <c r="G7" s="1119">
        <v>3720</v>
      </c>
      <c r="H7" s="1118">
        <v>42</v>
      </c>
      <c r="I7" s="1131">
        <v>25</v>
      </c>
      <c r="J7" s="1138">
        <v>4221</v>
      </c>
      <c r="K7" s="1119">
        <v>3738</v>
      </c>
      <c r="L7" s="1118">
        <v>4159</v>
      </c>
      <c r="M7" s="1119">
        <v>3643</v>
      </c>
      <c r="N7" s="1397">
        <v>62</v>
      </c>
      <c r="O7" s="1131">
        <v>95</v>
      </c>
    </row>
    <row r="8" spans="1:15" s="1" customFormat="1" ht="18" customHeight="1">
      <c r="A8" s="893" t="s">
        <v>2113</v>
      </c>
      <c r="B8" s="1118">
        <v>-138</v>
      </c>
      <c r="C8" s="1119">
        <v>-192</v>
      </c>
      <c r="D8" s="1118">
        <v>4065</v>
      </c>
      <c r="E8" s="1119">
        <v>3507</v>
      </c>
      <c r="F8" s="1118">
        <v>4049</v>
      </c>
      <c r="G8" s="1119">
        <v>3501</v>
      </c>
      <c r="H8" s="1118">
        <v>16</v>
      </c>
      <c r="I8" s="1131">
        <v>6</v>
      </c>
      <c r="J8" s="1138">
        <v>4203</v>
      </c>
      <c r="K8" s="1119">
        <v>3699</v>
      </c>
      <c r="L8" s="1118">
        <v>4146</v>
      </c>
      <c r="M8" s="1119">
        <v>3665</v>
      </c>
      <c r="N8" s="1397">
        <v>57</v>
      </c>
      <c r="O8" s="1131">
        <v>34</v>
      </c>
    </row>
    <row r="9" spans="1:15" s="1" customFormat="1" ht="18" customHeight="1">
      <c r="A9" s="893" t="s">
        <v>27</v>
      </c>
      <c r="B9" s="1118">
        <v>254</v>
      </c>
      <c r="C9" s="1119">
        <v>288</v>
      </c>
      <c r="D9" s="1118">
        <v>4398</v>
      </c>
      <c r="E9" s="1119">
        <v>4057</v>
      </c>
      <c r="F9" s="1118">
        <v>4390</v>
      </c>
      <c r="G9" s="1119">
        <v>4048</v>
      </c>
      <c r="H9" s="1118">
        <v>8</v>
      </c>
      <c r="I9" s="1131">
        <v>9</v>
      </c>
      <c r="J9" s="1138">
        <v>4144</v>
      </c>
      <c r="K9" s="1119">
        <v>3769</v>
      </c>
      <c r="L9" s="1118">
        <v>4074</v>
      </c>
      <c r="M9" s="1119">
        <v>3732</v>
      </c>
      <c r="N9" s="1397">
        <v>70</v>
      </c>
      <c r="O9" s="1131">
        <v>37</v>
      </c>
    </row>
    <row r="10" spans="1:15" s="1" customFormat="1" ht="18" customHeight="1">
      <c r="A10" s="893" t="s">
        <v>28</v>
      </c>
      <c r="B10" s="1118">
        <v>131</v>
      </c>
      <c r="C10" s="1119">
        <v>12</v>
      </c>
      <c r="D10" s="1118">
        <v>4386</v>
      </c>
      <c r="E10" s="1119">
        <v>3802</v>
      </c>
      <c r="F10" s="1118">
        <v>4375</v>
      </c>
      <c r="G10" s="1119">
        <v>3787</v>
      </c>
      <c r="H10" s="1118">
        <v>11</v>
      </c>
      <c r="I10" s="1131">
        <v>15</v>
      </c>
      <c r="J10" s="1138">
        <v>4255</v>
      </c>
      <c r="K10" s="1119">
        <v>3790</v>
      </c>
      <c r="L10" s="1118">
        <v>4198</v>
      </c>
      <c r="M10" s="1119">
        <v>3754</v>
      </c>
      <c r="N10" s="1397">
        <v>57</v>
      </c>
      <c r="O10" s="1131">
        <v>36</v>
      </c>
    </row>
    <row r="11" spans="1:15" s="1" customFormat="1" ht="18" customHeight="1">
      <c r="A11" s="1442" t="s">
        <v>29</v>
      </c>
      <c r="B11" s="1120">
        <v>174</v>
      </c>
      <c r="C11" s="1121">
        <v>-130</v>
      </c>
      <c r="D11" s="1126">
        <v>4288</v>
      </c>
      <c r="E11" s="1121">
        <v>3868</v>
      </c>
      <c r="F11" s="1126">
        <v>4273</v>
      </c>
      <c r="G11" s="1128">
        <v>3863</v>
      </c>
      <c r="H11" s="1126">
        <v>15</v>
      </c>
      <c r="I11" s="1132">
        <v>5</v>
      </c>
      <c r="J11" s="1139">
        <v>4114</v>
      </c>
      <c r="K11" s="1128">
        <v>3998</v>
      </c>
      <c r="L11" s="1126">
        <v>4057</v>
      </c>
      <c r="M11" s="1128">
        <v>3964</v>
      </c>
      <c r="N11" s="1398">
        <v>57</v>
      </c>
      <c r="O11" s="1132">
        <v>34</v>
      </c>
    </row>
    <row r="12" spans="1:15" s="1" customFormat="1" ht="18" customHeight="1">
      <c r="A12" s="894" t="s">
        <v>2061</v>
      </c>
      <c r="B12" s="1122">
        <v>1</v>
      </c>
      <c r="C12" s="1123">
        <v>28</v>
      </c>
      <c r="D12" s="1127">
        <v>257</v>
      </c>
      <c r="E12" s="1123">
        <v>243</v>
      </c>
      <c r="F12" s="1127">
        <v>256</v>
      </c>
      <c r="G12" s="1129">
        <v>242</v>
      </c>
      <c r="H12" s="1133">
        <v>1</v>
      </c>
      <c r="I12" s="1134">
        <v>1</v>
      </c>
      <c r="J12" s="1140">
        <v>256</v>
      </c>
      <c r="K12" s="1129">
        <v>215</v>
      </c>
      <c r="L12" s="1127">
        <v>252</v>
      </c>
      <c r="M12" s="1129">
        <v>213</v>
      </c>
      <c r="N12" s="1399">
        <v>4</v>
      </c>
      <c r="O12" s="1142">
        <v>2</v>
      </c>
    </row>
    <row r="13" spans="1:15" s="1" customFormat="1" ht="18" customHeight="1">
      <c r="A13" s="893" t="s">
        <v>1807</v>
      </c>
      <c r="B13" s="1118">
        <v>3</v>
      </c>
      <c r="C13" s="1119">
        <v>-35</v>
      </c>
      <c r="D13" s="1118">
        <v>280</v>
      </c>
      <c r="E13" s="1119">
        <v>254</v>
      </c>
      <c r="F13" s="1118">
        <v>278</v>
      </c>
      <c r="G13" s="1119">
        <v>253</v>
      </c>
      <c r="H13" s="1133">
        <v>2</v>
      </c>
      <c r="I13" s="1134">
        <v>1</v>
      </c>
      <c r="J13" s="1138">
        <v>277</v>
      </c>
      <c r="K13" s="1119">
        <v>289</v>
      </c>
      <c r="L13" s="1118">
        <v>273</v>
      </c>
      <c r="M13" s="1119">
        <v>284</v>
      </c>
      <c r="N13" s="1397">
        <v>4</v>
      </c>
      <c r="O13" s="1131">
        <v>5</v>
      </c>
    </row>
    <row r="14" spans="1:15" s="1" customFormat="1" ht="19.5" customHeight="1">
      <c r="A14" s="893" t="s">
        <v>1759</v>
      </c>
      <c r="B14" s="1118">
        <v>-221</v>
      </c>
      <c r="C14" s="1119">
        <v>-237</v>
      </c>
      <c r="D14" s="1118">
        <v>813</v>
      </c>
      <c r="E14" s="1119">
        <v>807</v>
      </c>
      <c r="F14" s="1118">
        <v>811</v>
      </c>
      <c r="G14" s="1119">
        <v>807</v>
      </c>
      <c r="H14" s="1133">
        <v>2</v>
      </c>
      <c r="I14" s="1134">
        <v>0</v>
      </c>
      <c r="J14" s="1138">
        <v>1034</v>
      </c>
      <c r="K14" s="1119">
        <v>1044</v>
      </c>
      <c r="L14" s="1118">
        <v>1030</v>
      </c>
      <c r="M14" s="1119">
        <v>1038</v>
      </c>
      <c r="N14" s="1397">
        <v>4</v>
      </c>
      <c r="O14" s="1131">
        <v>6</v>
      </c>
    </row>
    <row r="15" spans="1:15" s="1" customFormat="1" ht="18" customHeight="1">
      <c r="A15" s="893" t="s">
        <v>1760</v>
      </c>
      <c r="B15" s="1118">
        <v>123</v>
      </c>
      <c r="C15" s="1119">
        <v>87</v>
      </c>
      <c r="D15" s="1118">
        <v>745</v>
      </c>
      <c r="E15" s="1119">
        <v>633</v>
      </c>
      <c r="F15" s="1118">
        <v>741</v>
      </c>
      <c r="G15" s="1119">
        <v>633</v>
      </c>
      <c r="H15" s="1133">
        <v>4</v>
      </c>
      <c r="I15" s="1134">
        <v>0</v>
      </c>
      <c r="J15" s="1138">
        <v>622</v>
      </c>
      <c r="K15" s="1119">
        <v>546</v>
      </c>
      <c r="L15" s="1118">
        <v>618</v>
      </c>
      <c r="M15" s="1119">
        <v>543</v>
      </c>
      <c r="N15" s="1397">
        <v>4</v>
      </c>
      <c r="O15" s="1131">
        <v>3</v>
      </c>
    </row>
    <row r="16" spans="1:15" s="1" customFormat="1" ht="18" customHeight="1">
      <c r="A16" s="893" t="s">
        <v>1761</v>
      </c>
      <c r="B16" s="1118">
        <v>35</v>
      </c>
      <c r="C16" s="1119">
        <v>30</v>
      </c>
      <c r="D16" s="1118">
        <v>331</v>
      </c>
      <c r="E16" s="1119">
        <v>306</v>
      </c>
      <c r="F16" s="1118">
        <v>329</v>
      </c>
      <c r="G16" s="1119">
        <v>306</v>
      </c>
      <c r="H16" s="1133">
        <v>2</v>
      </c>
      <c r="I16" s="1134">
        <v>0</v>
      </c>
      <c r="J16" s="1138">
        <v>296</v>
      </c>
      <c r="K16" s="1119">
        <v>276</v>
      </c>
      <c r="L16" s="1118">
        <v>291</v>
      </c>
      <c r="M16" s="1119">
        <v>274</v>
      </c>
      <c r="N16" s="1397">
        <v>5</v>
      </c>
      <c r="O16" s="1131">
        <v>2</v>
      </c>
    </row>
    <row r="17" spans="1:15" s="1" customFormat="1" ht="18" customHeight="1">
      <c r="A17" s="893" t="s">
        <v>1762</v>
      </c>
      <c r="B17" s="1118">
        <v>28</v>
      </c>
      <c r="C17" s="1119">
        <v>-15</v>
      </c>
      <c r="D17" s="1118">
        <v>251</v>
      </c>
      <c r="E17" s="1119">
        <v>209</v>
      </c>
      <c r="F17" s="1118">
        <v>250</v>
      </c>
      <c r="G17" s="1119">
        <v>209</v>
      </c>
      <c r="H17" s="1133">
        <v>1</v>
      </c>
      <c r="I17" s="1134">
        <v>0</v>
      </c>
      <c r="J17" s="1138">
        <v>223</v>
      </c>
      <c r="K17" s="1119">
        <v>224</v>
      </c>
      <c r="L17" s="1118">
        <v>217</v>
      </c>
      <c r="M17" s="1119">
        <v>222</v>
      </c>
      <c r="N17" s="1397">
        <v>6</v>
      </c>
      <c r="O17" s="1131">
        <v>2</v>
      </c>
    </row>
    <row r="18" spans="1:15" s="1" customFormat="1" ht="18" customHeight="1">
      <c r="A18" s="893" t="s">
        <v>1763</v>
      </c>
      <c r="B18" s="1118">
        <v>56</v>
      </c>
      <c r="C18" s="1119">
        <v>6</v>
      </c>
      <c r="D18" s="1118">
        <v>322</v>
      </c>
      <c r="E18" s="1119">
        <v>297</v>
      </c>
      <c r="F18" s="1118">
        <v>322</v>
      </c>
      <c r="G18" s="1119">
        <v>297</v>
      </c>
      <c r="H18" s="1133">
        <v>0</v>
      </c>
      <c r="I18" s="1134">
        <v>0</v>
      </c>
      <c r="J18" s="1138">
        <v>266</v>
      </c>
      <c r="K18" s="1119">
        <v>291</v>
      </c>
      <c r="L18" s="1118">
        <v>263</v>
      </c>
      <c r="M18" s="1119">
        <v>290</v>
      </c>
      <c r="N18" s="1397">
        <v>3</v>
      </c>
      <c r="O18" s="1131">
        <v>1</v>
      </c>
    </row>
    <row r="19" spans="1:15" s="1" customFormat="1" ht="18" customHeight="1">
      <c r="A19" s="893" t="s">
        <v>1764</v>
      </c>
      <c r="B19" s="1118">
        <v>-75</v>
      </c>
      <c r="C19" s="1119">
        <v>-66</v>
      </c>
      <c r="D19" s="1118">
        <v>218</v>
      </c>
      <c r="E19" s="1119">
        <v>195</v>
      </c>
      <c r="F19" s="1118">
        <v>216</v>
      </c>
      <c r="G19" s="1119">
        <v>195</v>
      </c>
      <c r="H19" s="1133">
        <v>2</v>
      </c>
      <c r="I19" s="1134">
        <v>0</v>
      </c>
      <c r="J19" s="1138">
        <v>293</v>
      </c>
      <c r="K19" s="1119">
        <v>261</v>
      </c>
      <c r="L19" s="1118">
        <v>273</v>
      </c>
      <c r="M19" s="1119">
        <v>258</v>
      </c>
      <c r="N19" s="1397">
        <v>20</v>
      </c>
      <c r="O19" s="1131">
        <v>3</v>
      </c>
    </row>
    <row r="20" spans="1:15" s="1" customFormat="1" ht="18" customHeight="1">
      <c r="A20" s="893" t="s">
        <v>1765</v>
      </c>
      <c r="B20" s="1118">
        <v>85</v>
      </c>
      <c r="C20" s="1119">
        <v>45</v>
      </c>
      <c r="D20" s="1118">
        <v>333</v>
      </c>
      <c r="E20" s="1119">
        <v>274</v>
      </c>
      <c r="F20" s="1118">
        <v>332</v>
      </c>
      <c r="G20" s="1119">
        <v>274</v>
      </c>
      <c r="H20" s="1133">
        <v>1</v>
      </c>
      <c r="I20" s="1134">
        <v>0</v>
      </c>
      <c r="J20" s="1138">
        <v>248</v>
      </c>
      <c r="K20" s="1119">
        <v>229</v>
      </c>
      <c r="L20" s="1118">
        <v>245</v>
      </c>
      <c r="M20" s="1119">
        <v>227</v>
      </c>
      <c r="N20" s="1397">
        <v>3</v>
      </c>
      <c r="O20" s="1131">
        <v>2</v>
      </c>
    </row>
    <row r="21" spans="1:15" s="1" customFormat="1" ht="18" customHeight="1">
      <c r="A21" s="893" t="s">
        <v>1808</v>
      </c>
      <c r="B21" s="1118">
        <v>53</v>
      </c>
      <c r="C21" s="1119">
        <v>-6</v>
      </c>
      <c r="D21" s="1118">
        <v>274</v>
      </c>
      <c r="E21" s="1119">
        <v>216</v>
      </c>
      <c r="F21" s="1118">
        <v>274</v>
      </c>
      <c r="G21" s="1119">
        <v>216</v>
      </c>
      <c r="H21" s="1133">
        <v>0</v>
      </c>
      <c r="I21" s="1134">
        <v>0</v>
      </c>
      <c r="J21" s="1138">
        <v>221</v>
      </c>
      <c r="K21" s="1119">
        <v>222</v>
      </c>
      <c r="L21" s="1118">
        <v>220</v>
      </c>
      <c r="M21" s="1119">
        <v>221</v>
      </c>
      <c r="N21" s="1397">
        <v>1</v>
      </c>
      <c r="O21" s="1131">
        <v>1</v>
      </c>
    </row>
    <row r="22" spans="1:15" s="1" customFormat="1" ht="18" customHeight="1">
      <c r="A22" s="893" t="s">
        <v>1767</v>
      </c>
      <c r="B22" s="1118">
        <v>46</v>
      </c>
      <c r="C22" s="1119">
        <v>-1</v>
      </c>
      <c r="D22" s="1118">
        <v>231</v>
      </c>
      <c r="E22" s="1119">
        <v>202</v>
      </c>
      <c r="F22" s="1118">
        <v>231</v>
      </c>
      <c r="G22" s="1119">
        <v>202</v>
      </c>
      <c r="H22" s="1133">
        <v>0</v>
      </c>
      <c r="I22" s="1134">
        <v>0</v>
      </c>
      <c r="J22" s="1138">
        <v>185</v>
      </c>
      <c r="K22" s="1119">
        <v>203</v>
      </c>
      <c r="L22" s="1118">
        <v>184</v>
      </c>
      <c r="M22" s="1119">
        <v>201</v>
      </c>
      <c r="N22" s="1397">
        <v>1</v>
      </c>
      <c r="O22" s="1131">
        <v>2</v>
      </c>
    </row>
    <row r="23" spans="1:15" s="1" customFormat="1" ht="18" customHeight="1" thickBot="1">
      <c r="A23" s="895" t="s">
        <v>1809</v>
      </c>
      <c r="B23" s="1124">
        <v>40</v>
      </c>
      <c r="C23" s="1125">
        <v>34</v>
      </c>
      <c r="D23" s="1124">
        <v>233</v>
      </c>
      <c r="E23" s="1125">
        <v>232</v>
      </c>
      <c r="F23" s="1124">
        <v>233</v>
      </c>
      <c r="G23" s="1125">
        <v>229</v>
      </c>
      <c r="H23" s="1135">
        <v>0</v>
      </c>
      <c r="I23" s="1136">
        <v>3</v>
      </c>
      <c r="J23" s="1141">
        <v>193</v>
      </c>
      <c r="K23" s="1125">
        <v>198</v>
      </c>
      <c r="L23" s="1124">
        <v>191</v>
      </c>
      <c r="M23" s="1125">
        <v>193</v>
      </c>
      <c r="N23" s="1396">
        <v>2</v>
      </c>
      <c r="O23" s="1143">
        <v>5</v>
      </c>
    </row>
    <row r="24" spans="1:15" s="1" customFormat="1" ht="12" hidden="1" customHeight="1">
      <c r="A24" s="876" t="s">
        <v>64</v>
      </c>
      <c r="B24" s="896">
        <v>0</v>
      </c>
      <c r="C24" s="896">
        <v>0</v>
      </c>
      <c r="D24" s="896"/>
      <c r="E24" s="896"/>
      <c r="F24" s="896"/>
      <c r="G24" s="896"/>
      <c r="H24" s="896"/>
      <c r="I24" s="896"/>
      <c r="J24" s="896"/>
      <c r="K24" s="896"/>
      <c r="L24" s="896"/>
      <c r="M24" s="896"/>
      <c r="N24" s="896"/>
      <c r="O24" s="896"/>
    </row>
    <row r="25" spans="1:15" s="1" customFormat="1" ht="12" hidden="1" customHeight="1">
      <c r="A25" s="876" t="s">
        <v>63</v>
      </c>
      <c r="B25" s="896">
        <v>0</v>
      </c>
      <c r="C25" s="896">
        <v>0</v>
      </c>
      <c r="D25" s="896"/>
      <c r="E25" s="896"/>
      <c r="F25" s="896"/>
      <c r="G25" s="896"/>
      <c r="H25" s="896"/>
      <c r="I25" s="896"/>
      <c r="J25" s="896"/>
      <c r="K25" s="896"/>
      <c r="L25" s="896"/>
      <c r="M25" s="896"/>
      <c r="N25" s="896"/>
      <c r="O25" s="896"/>
    </row>
    <row r="26" spans="1:15" s="1" customFormat="1" ht="12.75" hidden="1" customHeight="1" thickBot="1">
      <c r="A26" s="897" t="s">
        <v>62</v>
      </c>
      <c r="B26" s="898">
        <v>0</v>
      </c>
      <c r="C26" s="898">
        <v>0</v>
      </c>
      <c r="D26" s="898"/>
      <c r="E26" s="898"/>
      <c r="F26" s="898"/>
      <c r="G26" s="898"/>
      <c r="H26" s="898"/>
      <c r="I26" s="898"/>
      <c r="J26" s="898"/>
      <c r="K26" s="898"/>
      <c r="L26" s="898"/>
      <c r="M26" s="898"/>
      <c r="N26" s="898"/>
      <c r="O26" s="898"/>
    </row>
    <row r="27" spans="1:15" s="1" customFormat="1" ht="15" customHeight="1">
      <c r="A27" s="882" t="s">
        <v>61</v>
      </c>
      <c r="B27" s="899"/>
      <c r="C27" s="899"/>
      <c r="D27" s="899"/>
      <c r="E27" s="899"/>
      <c r="F27" s="899"/>
      <c r="G27" s="899"/>
      <c r="H27" s="899"/>
      <c r="I27" s="899"/>
      <c r="J27" s="899"/>
      <c r="K27" s="899"/>
      <c r="L27" s="899"/>
      <c r="M27" s="899"/>
      <c r="N27" s="899"/>
      <c r="O27" s="899"/>
    </row>
    <row r="28" spans="1:15" s="1" customFormat="1" ht="15" customHeight="1">
      <c r="A28" s="130" t="s">
        <v>1508</v>
      </c>
      <c r="B28" s="130"/>
      <c r="C28" s="130"/>
      <c r="D28" s="130"/>
      <c r="E28" s="130"/>
      <c r="F28" s="882"/>
      <c r="G28" s="130"/>
      <c r="H28" s="130"/>
      <c r="I28" s="130"/>
      <c r="J28" s="130"/>
      <c r="K28" s="130"/>
      <c r="L28" s="130"/>
      <c r="M28" s="130"/>
      <c r="N28" s="130"/>
      <c r="O28" s="130"/>
    </row>
    <row r="29" spans="1:15" s="1" customFormat="1" ht="15" customHeight="1">
      <c r="A29" s="130" t="s">
        <v>1721</v>
      </c>
      <c r="B29" s="130"/>
      <c r="C29" s="130"/>
      <c r="D29" s="130"/>
      <c r="E29" s="130"/>
      <c r="F29" s="130"/>
      <c r="G29" s="130"/>
      <c r="H29" s="130"/>
      <c r="I29" s="130"/>
      <c r="J29" s="130"/>
      <c r="K29" s="130"/>
      <c r="L29" s="130"/>
      <c r="M29" s="130"/>
      <c r="N29" s="130"/>
      <c r="O29" s="130"/>
    </row>
    <row r="30" spans="1:15" s="1" customFormat="1" ht="15" customHeight="1">
      <c r="A30" s="130" t="s">
        <v>1722</v>
      </c>
      <c r="B30" s="130"/>
      <c r="C30" s="130"/>
      <c r="D30" s="130"/>
      <c r="E30" s="130"/>
      <c r="F30" s="130"/>
      <c r="G30" s="130"/>
      <c r="H30" s="130"/>
      <c r="I30" s="130"/>
      <c r="J30" s="130"/>
      <c r="K30" s="130"/>
      <c r="L30" s="130"/>
      <c r="M30" s="130"/>
      <c r="N30" s="130"/>
      <c r="O30" s="130"/>
    </row>
    <row r="31" spans="1:15" s="20" customFormat="1" ht="13.5" customHeight="1">
      <c r="A31" s="19"/>
      <c r="B31" s="19"/>
      <c r="C31" s="19"/>
      <c r="D31" s="19"/>
      <c r="E31" s="19"/>
      <c r="F31" s="19"/>
      <c r="G31" s="19"/>
      <c r="H31" s="19"/>
      <c r="I31" s="19"/>
      <c r="J31" s="19"/>
      <c r="K31" s="19"/>
      <c r="L31" s="19"/>
      <c r="M31" s="19"/>
      <c r="N31" s="19"/>
      <c r="O31" s="19"/>
    </row>
  </sheetData>
  <mergeCells count="13">
    <mergeCell ref="A2:I2"/>
    <mergeCell ref="J2:O2"/>
    <mergeCell ref="N5:O5"/>
    <mergeCell ref="A4:A6"/>
    <mergeCell ref="B4:C4"/>
    <mergeCell ref="D4:I4"/>
    <mergeCell ref="J4:O4"/>
    <mergeCell ref="L5:M5"/>
    <mergeCell ref="B5:C5"/>
    <mergeCell ref="D5:E5"/>
    <mergeCell ref="F5:G5"/>
    <mergeCell ref="H5:I5"/>
    <mergeCell ref="J5:K5"/>
  </mergeCells>
  <phoneticPr fontId="7"/>
  <pageMargins left="0.78740157480314965" right="0.78740157480314965" top="0.78740157480314965" bottom="0.78740157480314965" header="0.51181102362204722" footer="0.51181102362204722"/>
  <pageSetup paperSize="9" orientation="portrait" r:id="rId1"/>
  <headerFooter alignWithMargins="0"/>
  <ignoredErrors>
    <ignoredError sqref="A13:A23 A8: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50"/>
  <sheetViews>
    <sheetView showGridLines="0" zoomScale="80" zoomScaleNormal="80" workbookViewId="0">
      <selection activeCell="K8" sqref="K8"/>
    </sheetView>
  </sheetViews>
  <sheetFormatPr defaultColWidth="9" defaultRowHeight="13.5"/>
  <cols>
    <col min="1" max="1" width="14.375" style="22" customWidth="1"/>
    <col min="2" max="4" width="11" style="22" customWidth="1"/>
    <col min="5" max="5" width="14.375" style="22" customWidth="1"/>
    <col min="6" max="8" width="11" style="22" customWidth="1"/>
    <col min="9" max="9" width="14.375" style="22" customWidth="1"/>
    <col min="10" max="12" width="11" style="22" customWidth="1"/>
    <col min="13" max="13" width="14.375" style="22" customWidth="1"/>
    <col min="14" max="16" width="11" style="22" customWidth="1"/>
    <col min="17" max="16384" width="9" style="22"/>
  </cols>
  <sheetData>
    <row r="1" spans="1:16" s="26" customFormat="1" ht="30" customHeight="1">
      <c r="P1" s="27"/>
    </row>
    <row r="2" spans="1:16" s="1382" customFormat="1" ht="22.5" customHeight="1">
      <c r="A2" s="1670" t="s">
        <v>1867</v>
      </c>
      <c r="B2" s="1670"/>
      <c r="C2" s="1670"/>
      <c r="D2" s="1670"/>
      <c r="E2" s="1670"/>
      <c r="F2" s="1670"/>
      <c r="G2" s="1670"/>
      <c r="H2" s="1670"/>
      <c r="I2" s="1671" t="s">
        <v>2057</v>
      </c>
      <c r="J2" s="1671"/>
      <c r="K2" s="1671"/>
      <c r="L2" s="1671"/>
      <c r="M2" s="1671"/>
      <c r="N2" s="1671"/>
      <c r="O2" s="1671"/>
      <c r="P2" s="1671"/>
    </row>
    <row r="3" spans="1:16" s="23" customFormat="1" ht="13.5" customHeight="1" thickBot="1">
      <c r="A3" s="371"/>
      <c r="B3" s="371"/>
      <c r="C3" s="371"/>
      <c r="D3" s="371"/>
      <c r="E3" s="371"/>
      <c r="F3" s="371"/>
      <c r="G3" s="371"/>
      <c r="H3" s="371"/>
      <c r="I3" s="371"/>
      <c r="J3" s="371"/>
      <c r="K3" s="371"/>
      <c r="L3" s="371"/>
      <c r="M3" s="371"/>
      <c r="N3" s="371"/>
      <c r="O3" s="1669" t="s">
        <v>2054</v>
      </c>
      <c r="P3" s="1669"/>
    </row>
    <row r="4" spans="1:16" s="25" customFormat="1" ht="22.5" customHeight="1">
      <c r="A4" s="372" t="s">
        <v>75</v>
      </c>
      <c r="B4" s="373" t="s">
        <v>56</v>
      </c>
      <c r="C4" s="374" t="s">
        <v>5</v>
      </c>
      <c r="D4" s="375" t="s">
        <v>6</v>
      </c>
      <c r="E4" s="376" t="s">
        <v>75</v>
      </c>
      <c r="F4" s="373" t="s">
        <v>56</v>
      </c>
      <c r="G4" s="374" t="s">
        <v>5</v>
      </c>
      <c r="H4" s="375" t="s">
        <v>6</v>
      </c>
      <c r="I4" s="377" t="s">
        <v>75</v>
      </c>
      <c r="J4" s="373" t="s">
        <v>56</v>
      </c>
      <c r="K4" s="374" t="s">
        <v>5</v>
      </c>
      <c r="L4" s="375" t="s">
        <v>6</v>
      </c>
      <c r="M4" s="376" t="s">
        <v>75</v>
      </c>
      <c r="N4" s="373" t="s">
        <v>56</v>
      </c>
      <c r="O4" s="374" t="s">
        <v>5</v>
      </c>
      <c r="P4" s="375" t="s">
        <v>6</v>
      </c>
    </row>
    <row r="5" spans="1:16" s="23" customFormat="1" ht="17.25" customHeight="1">
      <c r="A5" s="1519" t="s">
        <v>4</v>
      </c>
      <c r="B5" s="1520">
        <v>226719</v>
      </c>
      <c r="C5" s="1521">
        <v>107265</v>
      </c>
      <c r="D5" s="1522">
        <v>119454</v>
      </c>
      <c r="E5" s="1528"/>
      <c r="F5" s="1529"/>
      <c r="G5" s="1529"/>
      <c r="H5" s="1529"/>
      <c r="I5" s="1530"/>
      <c r="J5" s="1529"/>
      <c r="K5" s="1529"/>
      <c r="L5" s="1587"/>
      <c r="M5" s="1530"/>
      <c r="N5" s="1529"/>
      <c r="O5" s="1529"/>
      <c r="P5" s="1529"/>
    </row>
    <row r="6" spans="1:16" s="23" customFormat="1" ht="17.25" customHeight="1">
      <c r="A6" s="1530"/>
      <c r="B6" s="1541"/>
      <c r="C6" s="1541"/>
      <c r="D6" s="1541"/>
      <c r="E6" s="1530"/>
      <c r="F6" s="1529"/>
      <c r="G6" s="1529"/>
      <c r="H6" s="1529"/>
      <c r="I6" s="1530"/>
      <c r="J6" s="1529"/>
      <c r="K6" s="1529"/>
      <c r="L6" s="1529"/>
      <c r="M6" s="1530"/>
      <c r="N6" s="1541"/>
      <c r="O6" s="1541"/>
      <c r="P6" s="1541"/>
    </row>
    <row r="7" spans="1:16" s="23" customFormat="1" ht="17.25" customHeight="1">
      <c r="A7" s="1519" t="s">
        <v>74</v>
      </c>
      <c r="B7" s="1520">
        <v>8130</v>
      </c>
      <c r="C7" s="1521">
        <v>4223</v>
      </c>
      <c r="D7" s="1522">
        <v>3907</v>
      </c>
      <c r="E7" s="1523" t="s">
        <v>1491</v>
      </c>
      <c r="F7" s="1520">
        <v>10829</v>
      </c>
      <c r="G7" s="1521">
        <v>5452</v>
      </c>
      <c r="H7" s="1524">
        <v>5377</v>
      </c>
      <c r="I7" s="1523" t="s">
        <v>1492</v>
      </c>
      <c r="J7" s="1525">
        <v>14283</v>
      </c>
      <c r="K7" s="1521">
        <v>6743</v>
      </c>
      <c r="L7" s="1522">
        <v>7540</v>
      </c>
      <c r="M7" s="1526" t="s">
        <v>1493</v>
      </c>
      <c r="N7" s="1524">
        <v>4092</v>
      </c>
      <c r="O7" s="1521">
        <v>1076</v>
      </c>
      <c r="P7" s="1524">
        <v>3016</v>
      </c>
    </row>
    <row r="8" spans="1:16" s="23" customFormat="1" ht="17.25" customHeight="1">
      <c r="A8" s="1511" t="s">
        <v>1306</v>
      </c>
      <c r="B8" s="1512">
        <v>1405</v>
      </c>
      <c r="C8" s="1513">
        <v>732</v>
      </c>
      <c r="D8" s="1514">
        <v>673</v>
      </c>
      <c r="E8" s="1515" t="s">
        <v>1307</v>
      </c>
      <c r="F8" s="1512">
        <v>2145</v>
      </c>
      <c r="G8" s="1513">
        <v>1048</v>
      </c>
      <c r="H8" s="1516">
        <v>1097</v>
      </c>
      <c r="I8" s="1515" t="s">
        <v>1308</v>
      </c>
      <c r="J8" s="1517">
        <v>2945</v>
      </c>
      <c r="K8" s="1513">
        <v>1350</v>
      </c>
      <c r="L8" s="1514">
        <v>1595</v>
      </c>
      <c r="M8" s="1518" t="s">
        <v>1309</v>
      </c>
      <c r="N8" s="1516">
        <v>1065</v>
      </c>
      <c r="O8" s="1513">
        <v>324</v>
      </c>
      <c r="P8" s="1516">
        <v>741</v>
      </c>
    </row>
    <row r="9" spans="1:16" s="23" customFormat="1" ht="17.25" customHeight="1">
      <c r="A9" s="383" t="s">
        <v>1310</v>
      </c>
      <c r="B9" s="378">
        <v>1509</v>
      </c>
      <c r="C9" s="379">
        <v>758</v>
      </c>
      <c r="D9" s="380">
        <v>751</v>
      </c>
      <c r="E9" s="384" t="s">
        <v>1311</v>
      </c>
      <c r="F9" s="378">
        <v>2125</v>
      </c>
      <c r="G9" s="379">
        <v>1059</v>
      </c>
      <c r="H9" s="381">
        <v>1066</v>
      </c>
      <c r="I9" s="384" t="s">
        <v>1312</v>
      </c>
      <c r="J9" s="382">
        <v>2837</v>
      </c>
      <c r="K9" s="379">
        <v>1377</v>
      </c>
      <c r="L9" s="380">
        <v>1460</v>
      </c>
      <c r="M9" s="385" t="s">
        <v>1313</v>
      </c>
      <c r="N9" s="381">
        <v>980</v>
      </c>
      <c r="O9" s="379">
        <v>257</v>
      </c>
      <c r="P9" s="381">
        <v>723</v>
      </c>
    </row>
    <row r="10" spans="1:16" s="23" customFormat="1" ht="17.25" customHeight="1">
      <c r="A10" s="383" t="s">
        <v>1314</v>
      </c>
      <c r="B10" s="378">
        <v>1659</v>
      </c>
      <c r="C10" s="379">
        <v>860</v>
      </c>
      <c r="D10" s="380">
        <v>799</v>
      </c>
      <c r="E10" s="384" t="s">
        <v>1315</v>
      </c>
      <c r="F10" s="378">
        <v>2155</v>
      </c>
      <c r="G10" s="379">
        <v>1121</v>
      </c>
      <c r="H10" s="381">
        <v>1034</v>
      </c>
      <c r="I10" s="384" t="s">
        <v>1316</v>
      </c>
      <c r="J10" s="382">
        <v>2872</v>
      </c>
      <c r="K10" s="379">
        <v>1361</v>
      </c>
      <c r="L10" s="380">
        <v>1511</v>
      </c>
      <c r="M10" s="385" t="s">
        <v>1317</v>
      </c>
      <c r="N10" s="381">
        <v>854</v>
      </c>
      <c r="O10" s="379">
        <v>208</v>
      </c>
      <c r="P10" s="381">
        <v>646</v>
      </c>
    </row>
    <row r="11" spans="1:16" s="23" customFormat="1" ht="17.25" customHeight="1">
      <c r="A11" s="383" t="s">
        <v>1318</v>
      </c>
      <c r="B11" s="378">
        <v>1734</v>
      </c>
      <c r="C11" s="379">
        <v>940</v>
      </c>
      <c r="D11" s="380">
        <v>794</v>
      </c>
      <c r="E11" s="384" t="s">
        <v>1319</v>
      </c>
      <c r="F11" s="378">
        <v>2231</v>
      </c>
      <c r="G11" s="379">
        <v>1126</v>
      </c>
      <c r="H11" s="381">
        <v>1105</v>
      </c>
      <c r="I11" s="384" t="s">
        <v>1320</v>
      </c>
      <c r="J11" s="382">
        <v>2831</v>
      </c>
      <c r="K11" s="379">
        <v>1343</v>
      </c>
      <c r="L11" s="380">
        <v>1488</v>
      </c>
      <c r="M11" s="385" t="s">
        <v>1321</v>
      </c>
      <c r="N11" s="381">
        <v>670</v>
      </c>
      <c r="O11" s="379">
        <v>168</v>
      </c>
      <c r="P11" s="381">
        <v>502</v>
      </c>
    </row>
    <row r="12" spans="1:16" s="23" customFormat="1" ht="17.25" customHeight="1">
      <c r="A12" s="1533" t="s">
        <v>1322</v>
      </c>
      <c r="B12" s="1534">
        <v>1823</v>
      </c>
      <c r="C12" s="1535">
        <v>933</v>
      </c>
      <c r="D12" s="1536">
        <v>890</v>
      </c>
      <c r="E12" s="1537" t="s">
        <v>1323</v>
      </c>
      <c r="F12" s="1534">
        <v>2173</v>
      </c>
      <c r="G12" s="1535">
        <v>1098</v>
      </c>
      <c r="H12" s="1538">
        <v>1075</v>
      </c>
      <c r="I12" s="1537" t="s">
        <v>1324</v>
      </c>
      <c r="J12" s="1539">
        <v>2798</v>
      </c>
      <c r="K12" s="1535">
        <v>1312</v>
      </c>
      <c r="L12" s="1536">
        <v>1486</v>
      </c>
      <c r="M12" s="1540" t="s">
        <v>1325</v>
      </c>
      <c r="N12" s="1538">
        <v>523</v>
      </c>
      <c r="O12" s="1535">
        <v>119</v>
      </c>
      <c r="P12" s="1538">
        <v>404</v>
      </c>
    </row>
    <row r="13" spans="1:16" s="23" customFormat="1" ht="17.25" customHeight="1">
      <c r="A13" s="1530"/>
      <c r="B13" s="1529"/>
      <c r="C13" s="1529"/>
      <c r="D13" s="1529"/>
      <c r="E13" s="1530"/>
      <c r="F13" s="1529"/>
      <c r="G13" s="1529"/>
      <c r="H13" s="1529"/>
      <c r="I13" s="1530"/>
      <c r="J13" s="1529"/>
      <c r="K13" s="1529"/>
      <c r="L13" s="1529"/>
      <c r="M13" s="1530"/>
      <c r="N13" s="1529"/>
      <c r="O13" s="1529"/>
      <c r="P13" s="1529"/>
    </row>
    <row r="14" spans="1:16" s="23" customFormat="1" ht="17.25" customHeight="1">
      <c r="A14" s="1519" t="s">
        <v>73</v>
      </c>
      <c r="B14" s="1520">
        <v>10161</v>
      </c>
      <c r="C14" s="1521">
        <v>5196</v>
      </c>
      <c r="D14" s="1522">
        <v>4965</v>
      </c>
      <c r="E14" s="1523" t="s">
        <v>1494</v>
      </c>
      <c r="F14" s="1520">
        <v>12612</v>
      </c>
      <c r="G14" s="1521">
        <v>6182</v>
      </c>
      <c r="H14" s="1524">
        <v>6430</v>
      </c>
      <c r="I14" s="1523" t="s">
        <v>1495</v>
      </c>
      <c r="J14" s="1525">
        <v>14547</v>
      </c>
      <c r="K14" s="1521">
        <v>6857</v>
      </c>
      <c r="L14" s="1522">
        <v>7690</v>
      </c>
      <c r="M14" s="1526" t="s">
        <v>1496</v>
      </c>
      <c r="N14" s="1524">
        <v>1309</v>
      </c>
      <c r="O14" s="1521">
        <v>242</v>
      </c>
      <c r="P14" s="1524">
        <v>1067</v>
      </c>
    </row>
    <row r="15" spans="1:16" s="23" customFormat="1" ht="17.25" customHeight="1">
      <c r="A15" s="383" t="s">
        <v>1326</v>
      </c>
      <c r="B15" s="378">
        <v>1863</v>
      </c>
      <c r="C15" s="379">
        <v>946</v>
      </c>
      <c r="D15" s="380">
        <v>917</v>
      </c>
      <c r="E15" s="384" t="s">
        <v>1327</v>
      </c>
      <c r="F15" s="378">
        <v>2247</v>
      </c>
      <c r="G15" s="379">
        <v>1108</v>
      </c>
      <c r="H15" s="381">
        <v>1139</v>
      </c>
      <c r="I15" s="384" t="s">
        <v>1328</v>
      </c>
      <c r="J15" s="382">
        <v>2909</v>
      </c>
      <c r="K15" s="379">
        <v>1333</v>
      </c>
      <c r="L15" s="380">
        <v>1576</v>
      </c>
      <c r="M15" s="385" t="s">
        <v>1329</v>
      </c>
      <c r="N15" s="381">
        <v>439</v>
      </c>
      <c r="O15" s="379">
        <v>85</v>
      </c>
      <c r="P15" s="381">
        <v>354</v>
      </c>
    </row>
    <row r="16" spans="1:16" s="23" customFormat="1" ht="17.25" customHeight="1">
      <c r="A16" s="383" t="s">
        <v>1330</v>
      </c>
      <c r="B16" s="378">
        <v>2026</v>
      </c>
      <c r="C16" s="379">
        <v>1023</v>
      </c>
      <c r="D16" s="380">
        <v>1003</v>
      </c>
      <c r="E16" s="384" t="s">
        <v>1331</v>
      </c>
      <c r="F16" s="378">
        <v>2353</v>
      </c>
      <c r="G16" s="379">
        <v>1153</v>
      </c>
      <c r="H16" s="381">
        <v>1200</v>
      </c>
      <c r="I16" s="384" t="s">
        <v>1332</v>
      </c>
      <c r="J16" s="382">
        <v>2877</v>
      </c>
      <c r="K16" s="379">
        <v>1386</v>
      </c>
      <c r="L16" s="380">
        <v>1491</v>
      </c>
      <c r="M16" s="385" t="s">
        <v>1333</v>
      </c>
      <c r="N16" s="381">
        <v>332</v>
      </c>
      <c r="O16" s="379">
        <v>68</v>
      </c>
      <c r="P16" s="381">
        <v>264</v>
      </c>
    </row>
    <row r="17" spans="1:16" s="23" customFormat="1" ht="17.25" customHeight="1">
      <c r="A17" s="383" t="s">
        <v>1334</v>
      </c>
      <c r="B17" s="378">
        <v>1990</v>
      </c>
      <c r="C17" s="379">
        <v>1047</v>
      </c>
      <c r="D17" s="380">
        <v>943</v>
      </c>
      <c r="E17" s="384" t="s">
        <v>1335</v>
      </c>
      <c r="F17" s="378">
        <v>2651</v>
      </c>
      <c r="G17" s="379">
        <v>1294</v>
      </c>
      <c r="H17" s="381">
        <v>1357</v>
      </c>
      <c r="I17" s="384" t="s">
        <v>1336</v>
      </c>
      <c r="J17" s="382">
        <v>2774</v>
      </c>
      <c r="K17" s="379">
        <v>1281</v>
      </c>
      <c r="L17" s="380">
        <v>1493</v>
      </c>
      <c r="M17" s="385" t="s">
        <v>1337</v>
      </c>
      <c r="N17" s="381">
        <v>252</v>
      </c>
      <c r="O17" s="379">
        <v>51</v>
      </c>
      <c r="P17" s="381">
        <v>201</v>
      </c>
    </row>
    <row r="18" spans="1:16" s="23" customFormat="1" ht="17.25" customHeight="1">
      <c r="A18" s="383" t="s">
        <v>1338</v>
      </c>
      <c r="B18" s="378">
        <v>2089</v>
      </c>
      <c r="C18" s="379">
        <v>1055</v>
      </c>
      <c r="D18" s="380">
        <v>1034</v>
      </c>
      <c r="E18" s="384" t="s">
        <v>1339</v>
      </c>
      <c r="F18" s="378">
        <v>2583</v>
      </c>
      <c r="G18" s="379">
        <v>1261</v>
      </c>
      <c r="H18" s="381">
        <v>1322</v>
      </c>
      <c r="I18" s="384" t="s">
        <v>1340</v>
      </c>
      <c r="J18" s="382">
        <v>2934</v>
      </c>
      <c r="K18" s="379">
        <v>1385</v>
      </c>
      <c r="L18" s="380">
        <v>1549</v>
      </c>
      <c r="M18" s="385" t="s">
        <v>1341</v>
      </c>
      <c r="N18" s="381">
        <v>168</v>
      </c>
      <c r="O18" s="379">
        <v>25</v>
      </c>
      <c r="P18" s="381">
        <v>143</v>
      </c>
    </row>
    <row r="19" spans="1:16" s="23" customFormat="1" ht="17.25" customHeight="1">
      <c r="A19" s="1533" t="s">
        <v>1342</v>
      </c>
      <c r="B19" s="1534">
        <v>2193</v>
      </c>
      <c r="C19" s="1535">
        <v>1125</v>
      </c>
      <c r="D19" s="1536">
        <v>1068</v>
      </c>
      <c r="E19" s="1537" t="s">
        <v>1343</v>
      </c>
      <c r="F19" s="1534">
        <v>2778</v>
      </c>
      <c r="G19" s="1535">
        <v>1366</v>
      </c>
      <c r="H19" s="1538">
        <v>1412</v>
      </c>
      <c r="I19" s="1537" t="s">
        <v>1344</v>
      </c>
      <c r="J19" s="1539">
        <v>3053</v>
      </c>
      <c r="K19" s="1535">
        <v>1472</v>
      </c>
      <c r="L19" s="1536">
        <v>1581</v>
      </c>
      <c r="M19" s="1540" t="s">
        <v>1345</v>
      </c>
      <c r="N19" s="1538">
        <v>118</v>
      </c>
      <c r="O19" s="1535">
        <v>13</v>
      </c>
      <c r="P19" s="1538">
        <v>105</v>
      </c>
    </row>
    <row r="20" spans="1:16" s="23" customFormat="1" ht="17.25" customHeight="1">
      <c r="A20" s="1530"/>
      <c r="B20" s="1529"/>
      <c r="C20" s="1529"/>
      <c r="D20" s="1529"/>
      <c r="E20" s="1530"/>
      <c r="F20" s="1529"/>
      <c r="G20" s="1529"/>
      <c r="H20" s="1529"/>
      <c r="I20" s="1530"/>
      <c r="J20" s="1529"/>
      <c r="K20" s="1529"/>
      <c r="L20" s="1529"/>
      <c r="M20" s="1530"/>
      <c r="N20" s="1529"/>
      <c r="O20" s="1529"/>
      <c r="P20" s="1529"/>
    </row>
    <row r="21" spans="1:16" s="23" customFormat="1" ht="17.25" customHeight="1">
      <c r="A21" s="1519" t="s">
        <v>72</v>
      </c>
      <c r="B21" s="1520">
        <v>11074</v>
      </c>
      <c r="C21" s="1521">
        <v>5731</v>
      </c>
      <c r="D21" s="1522">
        <v>5343</v>
      </c>
      <c r="E21" s="1523" t="s">
        <v>1497</v>
      </c>
      <c r="F21" s="1520">
        <v>14281</v>
      </c>
      <c r="G21" s="1521">
        <v>7095</v>
      </c>
      <c r="H21" s="1524">
        <v>7186</v>
      </c>
      <c r="I21" s="1523" t="s">
        <v>1498</v>
      </c>
      <c r="J21" s="1525">
        <v>15887</v>
      </c>
      <c r="K21" s="1521">
        <v>7377</v>
      </c>
      <c r="L21" s="1522">
        <v>8510</v>
      </c>
      <c r="M21" s="1526" t="s">
        <v>1499</v>
      </c>
      <c r="N21" s="1524">
        <v>162</v>
      </c>
      <c r="O21" s="1521">
        <v>21</v>
      </c>
      <c r="P21" s="1524">
        <v>141</v>
      </c>
    </row>
    <row r="22" spans="1:16" s="23" customFormat="1" ht="17.25" customHeight="1">
      <c r="A22" s="383" t="s">
        <v>1346</v>
      </c>
      <c r="B22" s="378">
        <v>2180</v>
      </c>
      <c r="C22" s="379">
        <v>1142</v>
      </c>
      <c r="D22" s="380">
        <v>1038</v>
      </c>
      <c r="E22" s="384" t="s">
        <v>1347</v>
      </c>
      <c r="F22" s="378">
        <v>2834</v>
      </c>
      <c r="G22" s="379">
        <v>1411</v>
      </c>
      <c r="H22" s="381">
        <v>1423</v>
      </c>
      <c r="I22" s="384" t="s">
        <v>1348</v>
      </c>
      <c r="J22" s="382">
        <v>2976</v>
      </c>
      <c r="K22" s="379">
        <v>1419</v>
      </c>
      <c r="L22" s="380">
        <v>1557</v>
      </c>
      <c r="M22" s="385" t="s">
        <v>1349</v>
      </c>
      <c r="N22" s="381">
        <v>66</v>
      </c>
      <c r="O22" s="379">
        <v>6</v>
      </c>
      <c r="P22" s="381">
        <v>60</v>
      </c>
    </row>
    <row r="23" spans="1:16" s="23" customFormat="1" ht="17.25" customHeight="1">
      <c r="A23" s="383" t="s">
        <v>1350</v>
      </c>
      <c r="B23" s="378">
        <v>2145</v>
      </c>
      <c r="C23" s="379">
        <v>1084</v>
      </c>
      <c r="D23" s="380">
        <v>1061</v>
      </c>
      <c r="E23" s="384" t="s">
        <v>1351</v>
      </c>
      <c r="F23" s="378">
        <v>2806</v>
      </c>
      <c r="G23" s="379">
        <v>1352</v>
      </c>
      <c r="H23" s="381">
        <v>1454</v>
      </c>
      <c r="I23" s="384" t="s">
        <v>1352</v>
      </c>
      <c r="J23" s="382">
        <v>3148</v>
      </c>
      <c r="K23" s="379">
        <v>1451</v>
      </c>
      <c r="L23" s="380">
        <v>1697</v>
      </c>
      <c r="M23" s="385" t="s">
        <v>1353</v>
      </c>
      <c r="N23" s="381">
        <v>48</v>
      </c>
      <c r="O23" s="379">
        <v>8</v>
      </c>
      <c r="P23" s="381">
        <v>40</v>
      </c>
    </row>
    <row r="24" spans="1:16" s="23" customFormat="1" ht="17.25" customHeight="1">
      <c r="A24" s="383" t="s">
        <v>1354</v>
      </c>
      <c r="B24" s="378">
        <v>2219</v>
      </c>
      <c r="C24" s="379">
        <v>1186</v>
      </c>
      <c r="D24" s="380">
        <v>1033</v>
      </c>
      <c r="E24" s="384" t="s">
        <v>1355</v>
      </c>
      <c r="F24" s="378">
        <v>2833</v>
      </c>
      <c r="G24" s="379">
        <v>1411</v>
      </c>
      <c r="H24" s="381">
        <v>1422</v>
      </c>
      <c r="I24" s="384" t="s">
        <v>1356</v>
      </c>
      <c r="J24" s="382">
        <v>3202</v>
      </c>
      <c r="K24" s="379">
        <v>1466</v>
      </c>
      <c r="L24" s="380">
        <v>1736</v>
      </c>
      <c r="M24" s="385" t="s">
        <v>1357</v>
      </c>
      <c r="N24" s="381">
        <v>29</v>
      </c>
      <c r="O24" s="379">
        <v>6</v>
      </c>
      <c r="P24" s="381">
        <v>23</v>
      </c>
    </row>
    <row r="25" spans="1:16" s="23" customFormat="1" ht="17.25" customHeight="1">
      <c r="A25" s="383" t="s">
        <v>1358</v>
      </c>
      <c r="B25" s="378">
        <v>2307</v>
      </c>
      <c r="C25" s="379">
        <v>1204</v>
      </c>
      <c r="D25" s="380">
        <v>1103</v>
      </c>
      <c r="E25" s="384" t="s">
        <v>1359</v>
      </c>
      <c r="F25" s="378">
        <v>2844</v>
      </c>
      <c r="G25" s="379">
        <v>1426</v>
      </c>
      <c r="H25" s="381">
        <v>1418</v>
      </c>
      <c r="I25" s="384" t="s">
        <v>1360</v>
      </c>
      <c r="J25" s="382">
        <v>3233</v>
      </c>
      <c r="K25" s="379">
        <v>1489</v>
      </c>
      <c r="L25" s="380">
        <v>1744</v>
      </c>
      <c r="M25" s="385" t="s">
        <v>71</v>
      </c>
      <c r="N25" s="381">
        <v>12</v>
      </c>
      <c r="O25" s="379">
        <v>1</v>
      </c>
      <c r="P25" s="381">
        <v>11</v>
      </c>
    </row>
    <row r="26" spans="1:16" s="23" customFormat="1" ht="17.25" customHeight="1">
      <c r="A26" s="1533" t="s">
        <v>1361</v>
      </c>
      <c r="B26" s="1534">
        <v>2223</v>
      </c>
      <c r="C26" s="1535">
        <v>1115</v>
      </c>
      <c r="D26" s="1536">
        <v>1108</v>
      </c>
      <c r="E26" s="1537" t="s">
        <v>1362</v>
      </c>
      <c r="F26" s="1534">
        <v>2964</v>
      </c>
      <c r="G26" s="1535">
        <v>1495</v>
      </c>
      <c r="H26" s="1538">
        <v>1469</v>
      </c>
      <c r="I26" s="1537" t="s">
        <v>1363</v>
      </c>
      <c r="J26" s="1539">
        <v>3328</v>
      </c>
      <c r="K26" s="1535">
        <v>1552</v>
      </c>
      <c r="L26" s="1536">
        <v>1776</v>
      </c>
      <c r="M26" s="1540" t="s">
        <v>70</v>
      </c>
      <c r="N26" s="1538">
        <v>7</v>
      </c>
      <c r="O26" s="1535">
        <v>0</v>
      </c>
      <c r="P26" s="1538">
        <v>7</v>
      </c>
    </row>
    <row r="27" spans="1:16" s="23" customFormat="1" ht="17.25" customHeight="1">
      <c r="A27" s="1530"/>
      <c r="B27" s="1529"/>
      <c r="C27" s="1529"/>
      <c r="D27" s="1529"/>
      <c r="E27" s="1530"/>
      <c r="F27" s="1529"/>
      <c r="G27" s="1529"/>
      <c r="H27" s="1529"/>
      <c r="I27" s="1530"/>
      <c r="J27" s="1529"/>
      <c r="K27" s="1529"/>
      <c r="L27" s="1529"/>
      <c r="M27" s="1530"/>
      <c r="N27" s="1529"/>
      <c r="O27" s="1529"/>
      <c r="P27" s="1529"/>
    </row>
    <row r="28" spans="1:16" s="23" customFormat="1" ht="17.25" customHeight="1">
      <c r="A28" s="1519" t="s">
        <v>69</v>
      </c>
      <c r="B28" s="1520">
        <v>10983</v>
      </c>
      <c r="C28" s="1521">
        <v>5546</v>
      </c>
      <c r="D28" s="1522">
        <v>5437</v>
      </c>
      <c r="E28" s="1523" t="s">
        <v>1500</v>
      </c>
      <c r="F28" s="1520">
        <v>15298</v>
      </c>
      <c r="G28" s="1521">
        <v>7544</v>
      </c>
      <c r="H28" s="1524">
        <v>7754</v>
      </c>
      <c r="I28" s="1523" t="s">
        <v>1501</v>
      </c>
      <c r="J28" s="1525">
        <v>13456</v>
      </c>
      <c r="K28" s="1521">
        <v>5901</v>
      </c>
      <c r="L28" s="1522">
        <v>7555</v>
      </c>
      <c r="M28" s="1527" t="s">
        <v>1502</v>
      </c>
      <c r="N28" s="1524">
        <v>11</v>
      </c>
      <c r="O28" s="1521">
        <v>2</v>
      </c>
      <c r="P28" s="1524">
        <v>9</v>
      </c>
    </row>
    <row r="29" spans="1:16" s="23" customFormat="1" ht="17.25" customHeight="1">
      <c r="A29" s="1511" t="s">
        <v>1364</v>
      </c>
      <c r="B29" s="1512">
        <v>2176</v>
      </c>
      <c r="C29" s="1513">
        <v>1104</v>
      </c>
      <c r="D29" s="1514">
        <v>1072</v>
      </c>
      <c r="E29" s="1515" t="s">
        <v>1365</v>
      </c>
      <c r="F29" s="1512">
        <v>2971</v>
      </c>
      <c r="G29" s="1513">
        <v>1460</v>
      </c>
      <c r="H29" s="1516">
        <v>1511</v>
      </c>
      <c r="I29" s="1515" t="s">
        <v>1366</v>
      </c>
      <c r="J29" s="1517">
        <v>3470</v>
      </c>
      <c r="K29" s="1513">
        <v>1572</v>
      </c>
      <c r="L29" s="1514">
        <v>1898</v>
      </c>
      <c r="M29" s="1518" t="s">
        <v>1367</v>
      </c>
      <c r="N29" s="1516">
        <v>7</v>
      </c>
      <c r="O29" s="1513">
        <v>1</v>
      </c>
      <c r="P29" s="1516">
        <v>6</v>
      </c>
    </row>
    <row r="30" spans="1:16" s="23" customFormat="1" ht="17.25" customHeight="1">
      <c r="A30" s="383" t="s">
        <v>1368</v>
      </c>
      <c r="B30" s="378">
        <v>2284</v>
      </c>
      <c r="C30" s="379">
        <v>1165</v>
      </c>
      <c r="D30" s="380">
        <v>1119</v>
      </c>
      <c r="E30" s="384" t="s">
        <v>1369</v>
      </c>
      <c r="F30" s="378">
        <v>2918</v>
      </c>
      <c r="G30" s="379">
        <v>1444</v>
      </c>
      <c r="H30" s="381">
        <v>1474</v>
      </c>
      <c r="I30" s="384" t="s">
        <v>1370</v>
      </c>
      <c r="J30" s="382">
        <v>3237</v>
      </c>
      <c r="K30" s="379">
        <v>1481</v>
      </c>
      <c r="L30" s="380">
        <v>1756</v>
      </c>
      <c r="M30" s="385" t="s">
        <v>1371</v>
      </c>
      <c r="N30" s="381">
        <v>4</v>
      </c>
      <c r="O30" s="379">
        <v>1</v>
      </c>
      <c r="P30" s="381">
        <v>3</v>
      </c>
    </row>
    <row r="31" spans="1:16" s="23" customFormat="1" ht="17.25" customHeight="1">
      <c r="A31" s="383" t="s">
        <v>1372</v>
      </c>
      <c r="B31" s="378">
        <v>2161</v>
      </c>
      <c r="C31" s="379">
        <v>1070</v>
      </c>
      <c r="D31" s="380">
        <v>1091</v>
      </c>
      <c r="E31" s="384" t="s">
        <v>1373</v>
      </c>
      <c r="F31" s="378">
        <v>3080</v>
      </c>
      <c r="G31" s="379">
        <v>1533</v>
      </c>
      <c r="H31" s="381">
        <v>1547</v>
      </c>
      <c r="I31" s="384" t="s">
        <v>1374</v>
      </c>
      <c r="J31" s="382">
        <v>2908</v>
      </c>
      <c r="K31" s="379">
        <v>1275</v>
      </c>
      <c r="L31" s="380">
        <v>1633</v>
      </c>
      <c r="M31" s="385" t="s">
        <v>1375</v>
      </c>
      <c r="N31" s="381">
        <v>0</v>
      </c>
      <c r="O31" s="379">
        <v>0</v>
      </c>
      <c r="P31" s="381">
        <v>0</v>
      </c>
    </row>
    <row r="32" spans="1:16" s="23" customFormat="1" ht="17.25" customHeight="1">
      <c r="A32" s="383" t="s">
        <v>1376</v>
      </c>
      <c r="B32" s="378">
        <v>2178</v>
      </c>
      <c r="C32" s="379">
        <v>1125</v>
      </c>
      <c r="D32" s="380">
        <v>1053</v>
      </c>
      <c r="E32" s="384" t="s">
        <v>1377</v>
      </c>
      <c r="F32" s="378">
        <v>3118</v>
      </c>
      <c r="G32" s="379">
        <v>1489</v>
      </c>
      <c r="H32" s="381">
        <v>1629</v>
      </c>
      <c r="I32" s="384" t="s">
        <v>1378</v>
      </c>
      <c r="J32" s="382">
        <v>1860</v>
      </c>
      <c r="K32" s="379">
        <v>766</v>
      </c>
      <c r="L32" s="380">
        <v>1094</v>
      </c>
      <c r="M32" s="385" t="s">
        <v>1379</v>
      </c>
      <c r="N32" s="381">
        <v>0</v>
      </c>
      <c r="O32" s="379">
        <v>0</v>
      </c>
      <c r="P32" s="381">
        <v>0</v>
      </c>
    </row>
    <row r="33" spans="1:16" s="23" customFormat="1" ht="17.25" customHeight="1">
      <c r="A33" s="1533" t="s">
        <v>1380</v>
      </c>
      <c r="B33" s="1534">
        <v>2184</v>
      </c>
      <c r="C33" s="1535">
        <v>1082</v>
      </c>
      <c r="D33" s="1536">
        <v>1102</v>
      </c>
      <c r="E33" s="1537" t="s">
        <v>1381</v>
      </c>
      <c r="F33" s="1534">
        <v>3211</v>
      </c>
      <c r="G33" s="1535">
        <v>1618</v>
      </c>
      <c r="H33" s="1538">
        <v>1593</v>
      </c>
      <c r="I33" s="1537" t="s">
        <v>1382</v>
      </c>
      <c r="J33" s="1539">
        <v>1981</v>
      </c>
      <c r="K33" s="1535">
        <v>807</v>
      </c>
      <c r="L33" s="1536">
        <v>1174</v>
      </c>
      <c r="M33" s="1540" t="s">
        <v>1383</v>
      </c>
      <c r="N33" s="1538">
        <v>0</v>
      </c>
      <c r="O33" s="1535">
        <v>0</v>
      </c>
      <c r="P33" s="1538">
        <v>0</v>
      </c>
    </row>
    <row r="34" spans="1:16" s="23" customFormat="1" ht="17.25" customHeight="1">
      <c r="A34" s="1519"/>
      <c r="B34" s="1529"/>
      <c r="C34" s="1529"/>
      <c r="D34" s="1529"/>
      <c r="E34" s="1530"/>
      <c r="F34" s="1529"/>
      <c r="G34" s="1529"/>
      <c r="H34" s="1529"/>
      <c r="I34" s="1530"/>
      <c r="J34" s="1529"/>
      <c r="K34" s="1529"/>
      <c r="L34" s="1529"/>
      <c r="M34" s="1530"/>
      <c r="N34" s="1529"/>
      <c r="O34" s="1529"/>
      <c r="P34" s="1529"/>
    </row>
    <row r="35" spans="1:16" s="23" customFormat="1" ht="17.25" customHeight="1">
      <c r="A35" s="1519" t="s">
        <v>68</v>
      </c>
      <c r="B35" s="1520">
        <v>11211</v>
      </c>
      <c r="C35" s="1521">
        <v>5594</v>
      </c>
      <c r="D35" s="1522">
        <v>5617</v>
      </c>
      <c r="E35" s="1523" t="s">
        <v>1503</v>
      </c>
      <c r="F35" s="1520">
        <v>16069</v>
      </c>
      <c r="G35" s="1521">
        <v>7862</v>
      </c>
      <c r="H35" s="1524">
        <v>8207</v>
      </c>
      <c r="I35" s="1523" t="s">
        <v>1504</v>
      </c>
      <c r="J35" s="1525">
        <v>10388</v>
      </c>
      <c r="K35" s="1521">
        <v>4035</v>
      </c>
      <c r="L35" s="1522">
        <v>6353</v>
      </c>
      <c r="M35" s="1527" t="s">
        <v>1769</v>
      </c>
      <c r="N35" s="1524">
        <v>0</v>
      </c>
      <c r="O35" s="1521">
        <v>0</v>
      </c>
      <c r="P35" s="1524">
        <v>0</v>
      </c>
    </row>
    <row r="36" spans="1:16" s="23" customFormat="1" ht="17.25" customHeight="1">
      <c r="A36" s="383" t="s">
        <v>1384</v>
      </c>
      <c r="B36" s="378">
        <v>2211</v>
      </c>
      <c r="C36" s="379">
        <v>1079</v>
      </c>
      <c r="D36" s="380">
        <v>1132</v>
      </c>
      <c r="E36" s="384" t="s">
        <v>1385</v>
      </c>
      <c r="F36" s="378">
        <v>3331</v>
      </c>
      <c r="G36" s="379">
        <v>1627</v>
      </c>
      <c r="H36" s="381">
        <v>1704</v>
      </c>
      <c r="I36" s="384" t="s">
        <v>1386</v>
      </c>
      <c r="J36" s="382">
        <v>2239</v>
      </c>
      <c r="K36" s="379">
        <v>908</v>
      </c>
      <c r="L36" s="380">
        <v>1331</v>
      </c>
      <c r="M36" s="1597"/>
      <c r="N36" s="1600"/>
      <c r="O36" s="1600"/>
      <c r="P36" s="1600"/>
    </row>
    <row r="37" spans="1:16" s="23" customFormat="1" ht="17.25" customHeight="1">
      <c r="A37" s="383" t="s">
        <v>1387</v>
      </c>
      <c r="B37" s="378">
        <v>2269</v>
      </c>
      <c r="C37" s="379">
        <v>1121</v>
      </c>
      <c r="D37" s="380">
        <v>1148</v>
      </c>
      <c r="E37" s="384" t="s">
        <v>1388</v>
      </c>
      <c r="F37" s="378">
        <v>3276</v>
      </c>
      <c r="G37" s="379">
        <v>1569</v>
      </c>
      <c r="H37" s="381">
        <v>1707</v>
      </c>
      <c r="I37" s="384" t="s">
        <v>1389</v>
      </c>
      <c r="J37" s="382">
        <v>2122</v>
      </c>
      <c r="K37" s="379">
        <v>830</v>
      </c>
      <c r="L37" s="380">
        <v>1292</v>
      </c>
      <c r="M37" s="1598"/>
      <c r="N37" s="1601"/>
      <c r="O37" s="1601"/>
      <c r="P37" s="1601"/>
    </row>
    <row r="38" spans="1:16" s="23" customFormat="1" ht="17.25" customHeight="1">
      <c r="A38" s="383" t="s">
        <v>1390</v>
      </c>
      <c r="B38" s="378">
        <v>2279</v>
      </c>
      <c r="C38" s="379">
        <v>1145</v>
      </c>
      <c r="D38" s="380">
        <v>1134</v>
      </c>
      <c r="E38" s="384" t="s">
        <v>1391</v>
      </c>
      <c r="F38" s="378">
        <v>3256</v>
      </c>
      <c r="G38" s="379">
        <v>1602</v>
      </c>
      <c r="H38" s="381">
        <v>1654</v>
      </c>
      <c r="I38" s="384" t="s">
        <v>1392</v>
      </c>
      <c r="J38" s="382">
        <v>2137</v>
      </c>
      <c r="K38" s="379">
        <v>823</v>
      </c>
      <c r="L38" s="380">
        <v>1314</v>
      </c>
      <c r="M38" s="1598"/>
      <c r="N38" s="1601"/>
      <c r="O38" s="1601"/>
      <c r="P38" s="1601"/>
    </row>
    <row r="39" spans="1:16" s="23" customFormat="1" ht="17.25" customHeight="1">
      <c r="A39" s="383" t="s">
        <v>1393</v>
      </c>
      <c r="B39" s="378">
        <v>2222</v>
      </c>
      <c r="C39" s="379">
        <v>1125</v>
      </c>
      <c r="D39" s="380">
        <v>1097</v>
      </c>
      <c r="E39" s="384" t="s">
        <v>1394</v>
      </c>
      <c r="F39" s="378">
        <v>3135</v>
      </c>
      <c r="G39" s="379">
        <v>1551</v>
      </c>
      <c r="H39" s="381">
        <v>1584</v>
      </c>
      <c r="I39" s="384" t="s">
        <v>1395</v>
      </c>
      <c r="J39" s="382">
        <v>2040</v>
      </c>
      <c r="K39" s="379">
        <v>763</v>
      </c>
      <c r="L39" s="380">
        <v>1277</v>
      </c>
      <c r="M39" s="1598"/>
      <c r="N39" s="1601"/>
      <c r="O39" s="1601"/>
      <c r="P39" s="1601"/>
    </row>
    <row r="40" spans="1:16" s="23" customFormat="1" ht="17.25" customHeight="1">
      <c r="A40" s="1533" t="s">
        <v>1396</v>
      </c>
      <c r="B40" s="1534">
        <v>2230</v>
      </c>
      <c r="C40" s="1535">
        <v>1124</v>
      </c>
      <c r="D40" s="1536">
        <v>1106</v>
      </c>
      <c r="E40" s="1537" t="s">
        <v>1397</v>
      </c>
      <c r="F40" s="1534">
        <v>3071</v>
      </c>
      <c r="G40" s="1535">
        <v>1513</v>
      </c>
      <c r="H40" s="1538">
        <v>1558</v>
      </c>
      <c r="I40" s="1537" t="s">
        <v>1398</v>
      </c>
      <c r="J40" s="1539">
        <v>1850</v>
      </c>
      <c r="K40" s="1535">
        <v>711</v>
      </c>
      <c r="L40" s="1536">
        <v>1139</v>
      </c>
      <c r="M40" s="1599"/>
      <c r="N40" s="1603"/>
      <c r="O40" s="1603"/>
      <c r="P40" s="1602"/>
    </row>
    <row r="41" spans="1:16" s="23" customFormat="1" ht="17.25" customHeight="1">
      <c r="A41" s="1532"/>
      <c r="B41" s="1531"/>
      <c r="C41" s="1531"/>
      <c r="D41" s="1531"/>
      <c r="E41" s="1532"/>
      <c r="F41" s="1531"/>
      <c r="G41" s="1531"/>
      <c r="H41" s="1531"/>
      <c r="I41" s="1532"/>
      <c r="J41" s="1531"/>
      <c r="K41" s="1531"/>
      <c r="L41" s="1531"/>
      <c r="M41" s="1530"/>
      <c r="N41" s="1529"/>
      <c r="O41" s="1529"/>
      <c r="P41" s="1529"/>
    </row>
    <row r="42" spans="1:16" s="23" customFormat="1" ht="17.25" customHeight="1">
      <c r="A42" s="1519" t="s">
        <v>67</v>
      </c>
      <c r="B42" s="1520">
        <v>10312</v>
      </c>
      <c r="C42" s="1521">
        <v>5170</v>
      </c>
      <c r="D42" s="1522">
        <v>5142</v>
      </c>
      <c r="E42" s="1523" t="s">
        <v>1505</v>
      </c>
      <c r="F42" s="1520">
        <v>14652</v>
      </c>
      <c r="G42" s="1521">
        <v>6976</v>
      </c>
      <c r="H42" s="1524">
        <v>7676</v>
      </c>
      <c r="I42" s="1523" t="s">
        <v>1506</v>
      </c>
      <c r="J42" s="1525">
        <v>6972</v>
      </c>
      <c r="K42" s="1521">
        <v>2440</v>
      </c>
      <c r="L42" s="1522">
        <v>4532</v>
      </c>
      <c r="M42" s="1528"/>
      <c r="N42" s="1529"/>
      <c r="O42" s="1529"/>
      <c r="P42" s="1529"/>
    </row>
    <row r="43" spans="1:16" s="23" customFormat="1" ht="17.25" customHeight="1">
      <c r="A43" s="383" t="s">
        <v>1399</v>
      </c>
      <c r="B43" s="378">
        <v>2102</v>
      </c>
      <c r="C43" s="379">
        <v>1051</v>
      </c>
      <c r="D43" s="380">
        <v>1051</v>
      </c>
      <c r="E43" s="384" t="s">
        <v>1400</v>
      </c>
      <c r="F43" s="378">
        <v>3054</v>
      </c>
      <c r="G43" s="379">
        <v>1431</v>
      </c>
      <c r="H43" s="381">
        <v>1623</v>
      </c>
      <c r="I43" s="384" t="s">
        <v>1401</v>
      </c>
      <c r="J43" s="382">
        <v>1530</v>
      </c>
      <c r="K43" s="379">
        <v>578</v>
      </c>
      <c r="L43" s="380">
        <v>952</v>
      </c>
      <c r="M43" s="1604"/>
      <c r="N43" s="1531"/>
      <c r="O43" s="1531"/>
      <c r="P43" s="1531"/>
    </row>
    <row r="44" spans="1:16" s="23" customFormat="1" ht="17.25" customHeight="1">
      <c r="A44" s="383" t="s">
        <v>1402</v>
      </c>
      <c r="B44" s="378">
        <v>2023</v>
      </c>
      <c r="C44" s="379">
        <v>1021</v>
      </c>
      <c r="D44" s="380">
        <v>1002</v>
      </c>
      <c r="E44" s="384" t="s">
        <v>1403</v>
      </c>
      <c r="F44" s="378">
        <v>3054</v>
      </c>
      <c r="G44" s="379">
        <v>1477</v>
      </c>
      <c r="H44" s="381">
        <v>1577</v>
      </c>
      <c r="I44" s="384" t="s">
        <v>1404</v>
      </c>
      <c r="J44" s="382">
        <v>1465</v>
      </c>
      <c r="K44" s="379">
        <v>530</v>
      </c>
      <c r="L44" s="380">
        <v>935</v>
      </c>
      <c r="M44" s="1605"/>
      <c r="N44" s="1601"/>
      <c r="O44" s="1601"/>
      <c r="P44" s="1601"/>
    </row>
    <row r="45" spans="1:16" s="23" customFormat="1" ht="17.25" customHeight="1">
      <c r="A45" s="383" t="s">
        <v>1405</v>
      </c>
      <c r="B45" s="378">
        <v>2053</v>
      </c>
      <c r="C45" s="379">
        <v>1009</v>
      </c>
      <c r="D45" s="380">
        <v>1044</v>
      </c>
      <c r="E45" s="384" t="s">
        <v>1406</v>
      </c>
      <c r="F45" s="378">
        <v>3044</v>
      </c>
      <c r="G45" s="379">
        <v>1478</v>
      </c>
      <c r="H45" s="381">
        <v>1566</v>
      </c>
      <c r="I45" s="384" t="s">
        <v>1407</v>
      </c>
      <c r="J45" s="382">
        <v>1468</v>
      </c>
      <c r="K45" s="379">
        <v>516</v>
      </c>
      <c r="L45" s="380">
        <v>952</v>
      </c>
      <c r="M45" s="1605"/>
      <c r="N45" s="1601"/>
      <c r="O45" s="1601"/>
      <c r="P45" s="1601"/>
    </row>
    <row r="46" spans="1:16" s="23" customFormat="1" ht="17.25" customHeight="1">
      <c r="A46" s="383" t="s">
        <v>1408</v>
      </c>
      <c r="B46" s="378">
        <v>2033</v>
      </c>
      <c r="C46" s="379">
        <v>1023</v>
      </c>
      <c r="D46" s="380">
        <v>1010</v>
      </c>
      <c r="E46" s="384" t="s">
        <v>1409</v>
      </c>
      <c r="F46" s="378">
        <v>2527</v>
      </c>
      <c r="G46" s="379">
        <v>1176</v>
      </c>
      <c r="H46" s="381">
        <v>1351</v>
      </c>
      <c r="I46" s="384" t="s">
        <v>1410</v>
      </c>
      <c r="J46" s="382">
        <v>1308</v>
      </c>
      <c r="K46" s="379">
        <v>445</v>
      </c>
      <c r="L46" s="380">
        <v>863</v>
      </c>
      <c r="M46" s="1605"/>
      <c r="N46" s="1601"/>
      <c r="O46" s="1601"/>
      <c r="P46" s="1601"/>
    </row>
    <row r="47" spans="1:16" s="23" customFormat="1" ht="17.25" customHeight="1" thickBot="1">
      <c r="A47" s="1508" t="s">
        <v>1411</v>
      </c>
      <c r="B47" s="386">
        <v>2101</v>
      </c>
      <c r="C47" s="387">
        <v>1066</v>
      </c>
      <c r="D47" s="388">
        <v>1035</v>
      </c>
      <c r="E47" s="1509" t="s">
        <v>1412</v>
      </c>
      <c r="F47" s="386">
        <v>2973</v>
      </c>
      <c r="G47" s="387">
        <v>1414</v>
      </c>
      <c r="H47" s="389">
        <v>1559</v>
      </c>
      <c r="I47" s="1509" t="s">
        <v>1413</v>
      </c>
      <c r="J47" s="1510">
        <v>1201</v>
      </c>
      <c r="K47" s="387">
        <v>371</v>
      </c>
      <c r="L47" s="388">
        <v>830</v>
      </c>
      <c r="M47" s="1606"/>
      <c r="N47" s="1607"/>
      <c r="O47" s="1607"/>
      <c r="P47" s="1607"/>
    </row>
    <row r="48" spans="1:16" s="23" customFormat="1" ht="13.5" customHeight="1">
      <c r="A48" s="22" t="s">
        <v>66</v>
      </c>
      <c r="B48" s="22"/>
      <c r="C48" s="22"/>
      <c r="D48" s="22"/>
      <c r="E48" s="22"/>
      <c r="F48" s="22"/>
      <c r="G48" s="22"/>
      <c r="H48" s="22"/>
      <c r="I48" s="22"/>
      <c r="J48" s="22"/>
      <c r="K48" s="22"/>
      <c r="L48" s="22"/>
      <c r="M48" s="22"/>
      <c r="N48" s="22"/>
      <c r="O48" s="22"/>
      <c r="P48" s="390"/>
    </row>
    <row r="49" spans="16:16" s="23" customFormat="1" ht="12">
      <c r="P49" s="24"/>
    </row>
    <row r="50" spans="16:16" s="23" customFormat="1" ht="12">
      <c r="P50" s="24"/>
    </row>
  </sheetData>
  <mergeCells count="3">
    <mergeCell ref="O3:P3"/>
    <mergeCell ref="A2:H2"/>
    <mergeCell ref="I2:P2"/>
  </mergeCells>
  <phoneticPr fontId="7"/>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8:A47 E8:E12 I8:I12 E15:E19 I15:I19 E14 I14 E22:E26 I22:I26 E21 I21 E29:E33 I29:I33 E28 I28 E41 E36:E40 I36:I40 E35 I35 E43:E47 I43:I47 E42 I42 M8:M12 M15:M19 M14 M22:M26 M21 M29:M33 M28 M44:M47 I41 M13 M20 M27 M3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44"/>
  <sheetViews>
    <sheetView showGridLines="0" zoomScale="85" zoomScaleNormal="85" workbookViewId="0">
      <selection activeCell="M55" sqref="M55"/>
    </sheetView>
  </sheetViews>
  <sheetFormatPr defaultColWidth="9" defaultRowHeight="13.5"/>
  <cols>
    <col min="1" max="1" width="11.375" style="28" customWidth="1"/>
    <col min="2" max="13" width="10.625" style="28" customWidth="1"/>
    <col min="14" max="14" width="10.625" style="29" customWidth="1"/>
    <col min="15" max="17" width="10.625" style="28" customWidth="1"/>
    <col min="18" max="16384" width="9" style="28"/>
  </cols>
  <sheetData>
    <row r="1" spans="1:17" s="32" customFormat="1" ht="30" customHeight="1">
      <c r="J1" s="35"/>
      <c r="N1" s="34"/>
      <c r="O1" s="34"/>
      <c r="P1" s="34"/>
      <c r="Q1" s="33"/>
    </row>
    <row r="2" spans="1:17" s="31" customFormat="1" ht="22.5" customHeight="1">
      <c r="A2" s="1655" t="s">
        <v>1866</v>
      </c>
      <c r="B2" s="1655"/>
      <c r="C2" s="1655"/>
      <c r="D2" s="1655"/>
      <c r="E2" s="1655"/>
      <c r="F2" s="1655"/>
      <c r="G2" s="1655"/>
      <c r="H2" s="1655"/>
      <c r="I2" s="1655"/>
      <c r="J2" s="1656" t="s">
        <v>2056</v>
      </c>
      <c r="K2" s="1656"/>
      <c r="L2" s="1656"/>
      <c r="M2" s="1656"/>
      <c r="N2" s="1656"/>
      <c r="O2" s="1656"/>
      <c r="P2" s="1656"/>
      <c r="Q2" s="1656"/>
    </row>
    <row r="3" spans="1:17" s="1" customFormat="1" ht="13.5" customHeight="1" thickBot="1">
      <c r="A3" s="391"/>
      <c r="B3" s="391"/>
      <c r="C3" s="391"/>
      <c r="D3" s="391"/>
      <c r="E3" s="391"/>
      <c r="F3" s="391"/>
      <c r="G3" s="391"/>
      <c r="H3" s="391"/>
      <c r="I3" s="391"/>
      <c r="J3" s="392"/>
      <c r="K3" s="391"/>
      <c r="L3" s="391"/>
      <c r="M3" s="391"/>
      <c r="N3" s="393"/>
      <c r="O3" s="393"/>
      <c r="P3" s="393"/>
      <c r="Q3" s="394" t="s">
        <v>1811</v>
      </c>
    </row>
    <row r="4" spans="1:17" s="1" customFormat="1" ht="18" customHeight="1">
      <c r="A4" s="1676" t="s">
        <v>116</v>
      </c>
      <c r="B4" s="395" t="s">
        <v>2108</v>
      </c>
      <c r="C4" s="395"/>
      <c r="D4" s="395"/>
      <c r="E4" s="395"/>
      <c r="F4" s="396" t="s">
        <v>2107</v>
      </c>
      <c r="G4" s="396"/>
      <c r="H4" s="396"/>
      <c r="I4" s="397"/>
      <c r="J4" s="398" t="s">
        <v>674</v>
      </c>
      <c r="K4" s="395"/>
      <c r="L4" s="395"/>
      <c r="M4" s="395"/>
      <c r="N4" s="1679" t="s">
        <v>115</v>
      </c>
      <c r="O4" s="1680"/>
      <c r="P4" s="395" t="s">
        <v>1414</v>
      </c>
      <c r="Q4" s="399"/>
    </row>
    <row r="5" spans="1:17" s="1" customFormat="1" ht="18" customHeight="1">
      <c r="A5" s="1677"/>
      <c r="B5" s="1672" t="s">
        <v>114</v>
      </c>
      <c r="C5" s="367" t="s">
        <v>0</v>
      </c>
      <c r="D5" s="367"/>
      <c r="E5" s="367"/>
      <c r="F5" s="1678" t="s">
        <v>114</v>
      </c>
      <c r="G5" s="401" t="s">
        <v>0</v>
      </c>
      <c r="H5" s="401"/>
      <c r="I5" s="402"/>
      <c r="J5" s="1674" t="s">
        <v>114</v>
      </c>
      <c r="K5" s="367" t="s">
        <v>0</v>
      </c>
      <c r="L5" s="367"/>
      <c r="M5" s="367"/>
      <c r="N5" s="1675" t="s">
        <v>114</v>
      </c>
      <c r="O5" s="1675" t="s">
        <v>113</v>
      </c>
      <c r="P5" s="1672" t="s">
        <v>2109</v>
      </c>
      <c r="Q5" s="1673" t="s">
        <v>2110</v>
      </c>
    </row>
    <row r="6" spans="1:17" s="30" customFormat="1" ht="18" customHeight="1">
      <c r="A6" s="1677"/>
      <c r="B6" s="1672"/>
      <c r="C6" s="201" t="s">
        <v>112</v>
      </c>
      <c r="D6" s="202" t="s">
        <v>5</v>
      </c>
      <c r="E6" s="203" t="s">
        <v>6</v>
      </c>
      <c r="F6" s="1678"/>
      <c r="G6" s="1346" t="s">
        <v>112</v>
      </c>
      <c r="H6" s="1347" t="s">
        <v>5</v>
      </c>
      <c r="I6" s="1348" t="s">
        <v>6</v>
      </c>
      <c r="J6" s="1674"/>
      <c r="K6" s="201" t="s">
        <v>112</v>
      </c>
      <c r="L6" s="202" t="s">
        <v>5</v>
      </c>
      <c r="M6" s="203" t="s">
        <v>6</v>
      </c>
      <c r="N6" s="1675"/>
      <c r="O6" s="1672"/>
      <c r="P6" s="1672"/>
      <c r="Q6" s="1673"/>
    </row>
    <row r="7" spans="1:17" s="1" customFormat="1" ht="24" customHeight="1">
      <c r="A7" s="403" t="s">
        <v>1816</v>
      </c>
      <c r="B7" s="1048">
        <v>104599</v>
      </c>
      <c r="C7" s="1327">
        <v>226719</v>
      </c>
      <c r="D7" s="1328">
        <v>107265</v>
      </c>
      <c r="E7" s="1329">
        <v>119454</v>
      </c>
      <c r="F7" s="1049">
        <v>100830</v>
      </c>
      <c r="G7" s="1349">
        <v>232624</v>
      </c>
      <c r="H7" s="1350">
        <v>109767</v>
      </c>
      <c r="I7" s="1351">
        <v>122857</v>
      </c>
      <c r="J7" s="1384">
        <v>3769</v>
      </c>
      <c r="K7" s="1507">
        <v>-5905</v>
      </c>
      <c r="L7" s="1548">
        <v>-2502</v>
      </c>
      <c r="M7" s="1507">
        <v>-3403</v>
      </c>
      <c r="N7" s="406">
        <v>3.7379748090845988</v>
      </c>
      <c r="O7" s="406">
        <v>-2.5384311163078599</v>
      </c>
      <c r="P7" s="407">
        <v>2.1675063815141637</v>
      </c>
      <c r="Q7" s="408">
        <v>2.3070911435088761</v>
      </c>
    </row>
    <row r="8" spans="1:17" s="1" customFormat="1" ht="20.25" customHeight="1">
      <c r="A8" s="946" t="s">
        <v>110</v>
      </c>
      <c r="B8" s="1050">
        <v>3570</v>
      </c>
      <c r="C8" s="1330">
        <v>6576</v>
      </c>
      <c r="D8" s="1331">
        <v>3013</v>
      </c>
      <c r="E8" s="1332">
        <v>3563</v>
      </c>
      <c r="F8" s="1051">
        <v>3484</v>
      </c>
      <c r="G8" s="1352">
        <v>6742</v>
      </c>
      <c r="H8" s="1353">
        <v>3110</v>
      </c>
      <c r="I8" s="1354">
        <v>3632</v>
      </c>
      <c r="J8" s="1385">
        <v>86</v>
      </c>
      <c r="K8" s="1388">
        <v>-166</v>
      </c>
      <c r="L8" s="1547">
        <v>-97</v>
      </c>
      <c r="M8" s="1391">
        <v>-69</v>
      </c>
      <c r="N8" s="412">
        <v>2.4684270952927578</v>
      </c>
      <c r="O8" s="412">
        <v>-2.4621773954316195</v>
      </c>
      <c r="P8" s="413">
        <v>1.842016806722689</v>
      </c>
      <c r="Q8" s="1375">
        <v>1.9351320321469576</v>
      </c>
    </row>
    <row r="9" spans="1:17" s="1" customFormat="1" ht="20.25" customHeight="1">
      <c r="A9" s="947" t="s">
        <v>109</v>
      </c>
      <c r="B9" s="1052">
        <v>4671</v>
      </c>
      <c r="C9" s="1333">
        <v>8674</v>
      </c>
      <c r="D9" s="1334">
        <v>4020</v>
      </c>
      <c r="E9" s="1335">
        <v>4654</v>
      </c>
      <c r="F9" s="1053">
        <v>4496</v>
      </c>
      <c r="G9" s="1355">
        <v>8760</v>
      </c>
      <c r="H9" s="1356">
        <v>4043</v>
      </c>
      <c r="I9" s="1357">
        <v>4717</v>
      </c>
      <c r="J9" s="1386">
        <v>175</v>
      </c>
      <c r="K9" s="1389">
        <v>-86</v>
      </c>
      <c r="L9" s="1392">
        <f>-23</f>
        <v>-23</v>
      </c>
      <c r="M9" s="1393">
        <v>-63</v>
      </c>
      <c r="N9" s="418">
        <v>3.8923487544483937</v>
      </c>
      <c r="O9" s="418">
        <v>-0.98173515981735404</v>
      </c>
      <c r="P9" s="419">
        <v>1.8569899379147934</v>
      </c>
      <c r="Q9" s="426">
        <v>1.9483985765124556</v>
      </c>
    </row>
    <row r="10" spans="1:17" s="1" customFormat="1" ht="20.25" customHeight="1">
      <c r="A10" s="947" t="s">
        <v>108</v>
      </c>
      <c r="B10" s="1052">
        <v>4671</v>
      </c>
      <c r="C10" s="1333">
        <v>9185</v>
      </c>
      <c r="D10" s="1334">
        <v>4422</v>
      </c>
      <c r="E10" s="1335">
        <v>4763</v>
      </c>
      <c r="F10" s="1053">
        <v>4407</v>
      </c>
      <c r="G10" s="1355">
        <v>9315</v>
      </c>
      <c r="H10" s="1356">
        <v>4382</v>
      </c>
      <c r="I10" s="1357">
        <v>4933</v>
      </c>
      <c r="J10" s="1386">
        <v>264</v>
      </c>
      <c r="K10" s="1389">
        <v>-130</v>
      </c>
      <c r="L10" s="1392">
        <v>40</v>
      </c>
      <c r="M10" s="1393">
        <v>-170</v>
      </c>
      <c r="N10" s="418">
        <v>5.9904697072838742</v>
      </c>
      <c r="O10" s="418">
        <v>-1.3955984970477675</v>
      </c>
      <c r="P10" s="419">
        <v>1.9663883536715907</v>
      </c>
      <c r="Q10" s="426">
        <v>2.1136827773995917</v>
      </c>
    </row>
    <row r="11" spans="1:17" s="1" customFormat="1" ht="20.25" customHeight="1">
      <c r="A11" s="947" t="s">
        <v>107</v>
      </c>
      <c r="B11" s="1052">
        <v>3886</v>
      </c>
      <c r="C11" s="1333">
        <v>8116</v>
      </c>
      <c r="D11" s="1334">
        <v>3820</v>
      </c>
      <c r="E11" s="1335">
        <v>4296</v>
      </c>
      <c r="F11" s="1053">
        <v>3843</v>
      </c>
      <c r="G11" s="1355">
        <v>8303</v>
      </c>
      <c r="H11" s="1356">
        <v>3852</v>
      </c>
      <c r="I11" s="1357">
        <v>4451</v>
      </c>
      <c r="J11" s="1386">
        <v>43</v>
      </c>
      <c r="K11" s="1389">
        <v>-187</v>
      </c>
      <c r="L11" s="1392">
        <v>-32</v>
      </c>
      <c r="M11" s="1393">
        <v>-155</v>
      </c>
      <c r="N11" s="418">
        <v>1.1189175123601292</v>
      </c>
      <c r="O11" s="418">
        <v>-2.2521980007226272</v>
      </c>
      <c r="P11" s="419">
        <v>2.0885229027277408</v>
      </c>
      <c r="Q11" s="426">
        <v>2.1605516523549309</v>
      </c>
    </row>
    <row r="12" spans="1:17" s="1" customFormat="1" ht="20.25" customHeight="1">
      <c r="A12" s="947" t="s">
        <v>106</v>
      </c>
      <c r="B12" s="1052">
        <v>5724</v>
      </c>
      <c r="C12" s="1333">
        <v>11144</v>
      </c>
      <c r="D12" s="1334">
        <v>5169</v>
      </c>
      <c r="E12" s="1335">
        <v>5975</v>
      </c>
      <c r="F12" s="1053">
        <v>5606</v>
      </c>
      <c r="G12" s="1355">
        <v>11439</v>
      </c>
      <c r="H12" s="1356">
        <v>5271</v>
      </c>
      <c r="I12" s="1357">
        <v>6168</v>
      </c>
      <c r="J12" s="1386">
        <v>118</v>
      </c>
      <c r="K12" s="1389">
        <v>-295</v>
      </c>
      <c r="L12" s="1392">
        <v>-102</v>
      </c>
      <c r="M12" s="1393">
        <v>-193</v>
      </c>
      <c r="N12" s="418">
        <v>2.1048876204067035</v>
      </c>
      <c r="O12" s="418">
        <v>-2.5788967567095034</v>
      </c>
      <c r="P12" s="419">
        <v>1.9468902865129281</v>
      </c>
      <c r="Q12" s="426">
        <v>2.0404923296468072</v>
      </c>
    </row>
    <row r="13" spans="1:17" s="1" customFormat="1" ht="20.25" customHeight="1">
      <c r="A13" s="947" t="s">
        <v>105</v>
      </c>
      <c r="B13" s="1052">
        <v>2661</v>
      </c>
      <c r="C13" s="1333">
        <v>5747</v>
      </c>
      <c r="D13" s="1334">
        <v>2652</v>
      </c>
      <c r="E13" s="1335">
        <v>3095</v>
      </c>
      <c r="F13" s="1053">
        <v>2463</v>
      </c>
      <c r="G13" s="1355">
        <v>5656</v>
      </c>
      <c r="H13" s="1356">
        <v>2578</v>
      </c>
      <c r="I13" s="1357">
        <v>3078</v>
      </c>
      <c r="J13" s="1386">
        <v>198</v>
      </c>
      <c r="K13" s="1389">
        <v>91</v>
      </c>
      <c r="L13" s="1392">
        <v>74</v>
      </c>
      <c r="M13" s="1393">
        <v>17</v>
      </c>
      <c r="N13" s="418">
        <v>8.0389768574908658</v>
      </c>
      <c r="O13" s="418">
        <v>1.6089108910890992</v>
      </c>
      <c r="P13" s="419">
        <v>2.1597143930853062</v>
      </c>
      <c r="Q13" s="426">
        <v>2.296386520503451</v>
      </c>
    </row>
    <row r="14" spans="1:17" s="1" customFormat="1" ht="20.25" customHeight="1">
      <c r="A14" s="947" t="s">
        <v>104</v>
      </c>
      <c r="B14" s="1052">
        <v>2209</v>
      </c>
      <c r="C14" s="1333">
        <v>4964</v>
      </c>
      <c r="D14" s="1334">
        <v>2263</v>
      </c>
      <c r="E14" s="1335">
        <v>2701</v>
      </c>
      <c r="F14" s="1053">
        <v>2072</v>
      </c>
      <c r="G14" s="1355">
        <v>4876</v>
      </c>
      <c r="H14" s="1356">
        <v>2250</v>
      </c>
      <c r="I14" s="1357">
        <v>2626</v>
      </c>
      <c r="J14" s="1386">
        <v>137</v>
      </c>
      <c r="K14" s="1389">
        <v>88</v>
      </c>
      <c r="L14" s="1392">
        <v>13</v>
      </c>
      <c r="M14" s="1393">
        <v>75</v>
      </c>
      <c r="N14" s="418">
        <v>6.6119691119691071</v>
      </c>
      <c r="O14" s="418">
        <v>1.8047579983593076</v>
      </c>
      <c r="P14" s="419">
        <v>2.2471706654594841</v>
      </c>
      <c r="Q14" s="426">
        <v>2.3532818532818531</v>
      </c>
    </row>
    <row r="15" spans="1:17" s="1" customFormat="1" ht="20.25" customHeight="1">
      <c r="A15" s="947" t="s">
        <v>103</v>
      </c>
      <c r="B15" s="1052">
        <v>2469</v>
      </c>
      <c r="C15" s="1333">
        <v>5522</v>
      </c>
      <c r="D15" s="1334">
        <v>2636</v>
      </c>
      <c r="E15" s="1335">
        <v>2886</v>
      </c>
      <c r="F15" s="1053">
        <v>2324</v>
      </c>
      <c r="G15" s="1355">
        <v>5487</v>
      </c>
      <c r="H15" s="1356">
        <v>2610</v>
      </c>
      <c r="I15" s="1357">
        <v>2877</v>
      </c>
      <c r="J15" s="1386">
        <v>145</v>
      </c>
      <c r="K15" s="1389">
        <v>35</v>
      </c>
      <c r="L15" s="1392">
        <v>26</v>
      </c>
      <c r="M15" s="1393">
        <v>9</v>
      </c>
      <c r="N15" s="418">
        <v>6.2392426850258254</v>
      </c>
      <c r="O15" s="418">
        <v>0.63787133223984771</v>
      </c>
      <c r="P15" s="419">
        <v>2.2365330093155125</v>
      </c>
      <c r="Q15" s="426">
        <v>2.3610154905335627</v>
      </c>
    </row>
    <row r="16" spans="1:17" s="1" customFormat="1" ht="20.25" customHeight="1">
      <c r="A16" s="947" t="s">
        <v>102</v>
      </c>
      <c r="B16" s="1052">
        <v>6694</v>
      </c>
      <c r="C16" s="1333">
        <v>15157</v>
      </c>
      <c r="D16" s="1334">
        <v>7158</v>
      </c>
      <c r="E16" s="1335">
        <v>7999</v>
      </c>
      <c r="F16" s="1053">
        <v>6418</v>
      </c>
      <c r="G16" s="1355">
        <v>15668</v>
      </c>
      <c r="H16" s="1356">
        <v>7398</v>
      </c>
      <c r="I16" s="1357">
        <v>8270</v>
      </c>
      <c r="J16" s="1386">
        <v>276</v>
      </c>
      <c r="K16" s="1389">
        <v>-511</v>
      </c>
      <c r="L16" s="1392">
        <v>-240</v>
      </c>
      <c r="M16" s="1393">
        <v>-271</v>
      </c>
      <c r="N16" s="418">
        <v>4.3004051106263708</v>
      </c>
      <c r="O16" s="418">
        <v>-3.2614245596119473</v>
      </c>
      <c r="P16" s="419">
        <v>2.2642665073199879</v>
      </c>
      <c r="Q16" s="426">
        <v>2.4412589591773139</v>
      </c>
    </row>
    <row r="17" spans="1:17" s="1" customFormat="1" ht="20.25" customHeight="1">
      <c r="A17" s="947" t="s">
        <v>101</v>
      </c>
      <c r="B17" s="1052">
        <v>6557</v>
      </c>
      <c r="C17" s="1333">
        <v>14250</v>
      </c>
      <c r="D17" s="1334">
        <v>6639</v>
      </c>
      <c r="E17" s="1335">
        <v>7611</v>
      </c>
      <c r="F17" s="1053">
        <v>6169</v>
      </c>
      <c r="G17" s="1355">
        <v>14010</v>
      </c>
      <c r="H17" s="1356">
        <v>6557</v>
      </c>
      <c r="I17" s="1357">
        <v>7453</v>
      </c>
      <c r="J17" s="1386">
        <v>388</v>
      </c>
      <c r="K17" s="1389">
        <v>240</v>
      </c>
      <c r="L17" s="1392">
        <v>82</v>
      </c>
      <c r="M17" s="1393">
        <v>158</v>
      </c>
      <c r="N17" s="418">
        <v>6.2895120765115831</v>
      </c>
      <c r="O17" s="418">
        <v>1.7130620985010614</v>
      </c>
      <c r="P17" s="419">
        <v>2.1732499618728078</v>
      </c>
      <c r="Q17" s="426">
        <v>2.2710325822661694</v>
      </c>
    </row>
    <row r="18" spans="1:17" s="1" customFormat="1" ht="20.25" customHeight="1">
      <c r="A18" s="947" t="s">
        <v>100</v>
      </c>
      <c r="B18" s="1052">
        <v>5522</v>
      </c>
      <c r="C18" s="1333">
        <v>12345</v>
      </c>
      <c r="D18" s="1334">
        <v>5737</v>
      </c>
      <c r="E18" s="1335">
        <v>6608</v>
      </c>
      <c r="F18" s="1053">
        <v>5406</v>
      </c>
      <c r="G18" s="1355">
        <v>12556</v>
      </c>
      <c r="H18" s="1356">
        <v>5871</v>
      </c>
      <c r="I18" s="1357">
        <v>6685</v>
      </c>
      <c r="J18" s="1386">
        <v>116</v>
      </c>
      <c r="K18" s="1389">
        <v>-211</v>
      </c>
      <c r="L18" s="1392">
        <v>-134</v>
      </c>
      <c r="M18" s="1393">
        <v>-77</v>
      </c>
      <c r="N18" s="418">
        <v>2.145763965963754</v>
      </c>
      <c r="O18" s="418">
        <v>-1.6804714877349469</v>
      </c>
      <c r="P18" s="419">
        <v>2.2356030423759505</v>
      </c>
      <c r="Q18" s="426">
        <v>2.3226045135035145</v>
      </c>
    </row>
    <row r="19" spans="1:17" s="1" customFormat="1" ht="20.25" customHeight="1">
      <c r="A19" s="947" t="s">
        <v>99</v>
      </c>
      <c r="B19" s="1052">
        <v>6178</v>
      </c>
      <c r="C19" s="1333">
        <v>12163</v>
      </c>
      <c r="D19" s="1334">
        <v>6019</v>
      </c>
      <c r="E19" s="1335">
        <v>6144</v>
      </c>
      <c r="F19" s="1053">
        <v>5811</v>
      </c>
      <c r="G19" s="1355">
        <v>12127</v>
      </c>
      <c r="H19" s="1356">
        <v>5942</v>
      </c>
      <c r="I19" s="1357">
        <v>6185</v>
      </c>
      <c r="J19" s="1386">
        <v>367</v>
      </c>
      <c r="K19" s="1389">
        <v>36</v>
      </c>
      <c r="L19" s="1392">
        <v>77</v>
      </c>
      <c r="M19" s="1393">
        <v>-41</v>
      </c>
      <c r="N19" s="418">
        <v>6.3156083290311527</v>
      </c>
      <c r="O19" s="418">
        <v>0.29685825018552769</v>
      </c>
      <c r="P19" s="419">
        <v>1.9687601165425703</v>
      </c>
      <c r="Q19" s="426">
        <v>2.0869041473068317</v>
      </c>
    </row>
    <row r="20" spans="1:17" s="1" customFormat="1" ht="20.25" customHeight="1">
      <c r="A20" s="947" t="s">
        <v>98</v>
      </c>
      <c r="B20" s="1052">
        <v>5878</v>
      </c>
      <c r="C20" s="1333">
        <v>12687</v>
      </c>
      <c r="D20" s="1334">
        <v>6073</v>
      </c>
      <c r="E20" s="1335">
        <v>6614</v>
      </c>
      <c r="F20" s="1053">
        <v>5613</v>
      </c>
      <c r="G20" s="1355">
        <v>12980</v>
      </c>
      <c r="H20" s="1356">
        <v>6147</v>
      </c>
      <c r="I20" s="1357">
        <v>6833</v>
      </c>
      <c r="J20" s="1386">
        <v>265</v>
      </c>
      <c r="K20" s="1389">
        <v>-293</v>
      </c>
      <c r="L20" s="1392">
        <v>-74</v>
      </c>
      <c r="M20" s="1393">
        <v>-219</v>
      </c>
      <c r="N20" s="418">
        <v>4.7211829681097495</v>
      </c>
      <c r="O20" s="418">
        <v>-2.2573189522342108</v>
      </c>
      <c r="P20" s="419">
        <v>2.1583872065328342</v>
      </c>
      <c r="Q20" s="426">
        <v>2.312488865134509</v>
      </c>
    </row>
    <row r="21" spans="1:17" s="1" customFormat="1" ht="20.25" customHeight="1">
      <c r="A21" s="947" t="s">
        <v>97</v>
      </c>
      <c r="B21" s="1052">
        <v>2080</v>
      </c>
      <c r="C21" s="1333">
        <v>4365</v>
      </c>
      <c r="D21" s="1334">
        <v>2107</v>
      </c>
      <c r="E21" s="1335">
        <v>2258</v>
      </c>
      <c r="F21" s="1053">
        <v>2046</v>
      </c>
      <c r="G21" s="1355">
        <v>4521</v>
      </c>
      <c r="H21" s="1356">
        <v>2186</v>
      </c>
      <c r="I21" s="1357">
        <v>2335</v>
      </c>
      <c r="J21" s="1386">
        <v>34</v>
      </c>
      <c r="K21" s="1389">
        <v>-156</v>
      </c>
      <c r="L21" s="1392">
        <v>-79</v>
      </c>
      <c r="M21" s="1393">
        <v>-77</v>
      </c>
      <c r="N21" s="418">
        <v>1.6617790811339184</v>
      </c>
      <c r="O21" s="418">
        <v>-3.4505640345056432</v>
      </c>
      <c r="P21" s="419">
        <v>2.0985576923076925</v>
      </c>
      <c r="Q21" s="426">
        <v>2.2096774193548385</v>
      </c>
    </row>
    <row r="22" spans="1:17" s="1" customFormat="1" ht="20.25" customHeight="1">
      <c r="A22" s="947" t="s">
        <v>96</v>
      </c>
      <c r="B22" s="1052">
        <v>1774</v>
      </c>
      <c r="C22" s="1333">
        <v>3649</v>
      </c>
      <c r="D22" s="1334">
        <v>1767</v>
      </c>
      <c r="E22" s="1335">
        <v>1882</v>
      </c>
      <c r="F22" s="1053">
        <v>1646</v>
      </c>
      <c r="G22" s="1355">
        <v>3700</v>
      </c>
      <c r="H22" s="1356">
        <v>1763</v>
      </c>
      <c r="I22" s="1357">
        <v>1937</v>
      </c>
      <c r="J22" s="1386">
        <v>128</v>
      </c>
      <c r="K22" s="1389">
        <v>-51</v>
      </c>
      <c r="L22" s="1392">
        <v>4</v>
      </c>
      <c r="M22" s="1393">
        <v>-55</v>
      </c>
      <c r="N22" s="418">
        <v>7.7764277035236917</v>
      </c>
      <c r="O22" s="418">
        <v>-1.3783783783783754</v>
      </c>
      <c r="P22" s="419">
        <v>2.0569334836527622</v>
      </c>
      <c r="Q22" s="426">
        <v>2.2478736330498177</v>
      </c>
    </row>
    <row r="23" spans="1:17" s="1" customFormat="1" ht="20.25" customHeight="1">
      <c r="A23" s="947" t="s">
        <v>95</v>
      </c>
      <c r="B23" s="1052">
        <v>748</v>
      </c>
      <c r="C23" s="1333">
        <v>1675</v>
      </c>
      <c r="D23" s="1334">
        <v>799</v>
      </c>
      <c r="E23" s="1335">
        <v>876</v>
      </c>
      <c r="F23" s="1054">
        <v>704</v>
      </c>
      <c r="G23" s="1355">
        <v>1749</v>
      </c>
      <c r="H23" s="1358">
        <v>832</v>
      </c>
      <c r="I23" s="1359">
        <v>917</v>
      </c>
      <c r="J23" s="1386">
        <v>44</v>
      </c>
      <c r="K23" s="1389">
        <v>-74</v>
      </c>
      <c r="L23" s="1392">
        <v>-33</v>
      </c>
      <c r="M23" s="1393">
        <v>-41</v>
      </c>
      <c r="N23" s="418">
        <v>6.25</v>
      </c>
      <c r="O23" s="418">
        <v>-4.2309891366495105</v>
      </c>
      <c r="P23" s="419">
        <v>2.2393048128342246</v>
      </c>
      <c r="Q23" s="426">
        <v>2.484375</v>
      </c>
    </row>
    <row r="24" spans="1:17" s="1" customFormat="1" ht="20.25" customHeight="1">
      <c r="A24" s="947" t="s">
        <v>94</v>
      </c>
      <c r="B24" s="1052">
        <v>3222</v>
      </c>
      <c r="C24" s="1333">
        <v>6785</v>
      </c>
      <c r="D24" s="1334">
        <v>3154</v>
      </c>
      <c r="E24" s="1335">
        <v>3631</v>
      </c>
      <c r="F24" s="1053">
        <v>3177</v>
      </c>
      <c r="G24" s="1355">
        <v>7057</v>
      </c>
      <c r="H24" s="1356">
        <v>3282</v>
      </c>
      <c r="I24" s="1357">
        <v>3775</v>
      </c>
      <c r="J24" s="1386">
        <v>45</v>
      </c>
      <c r="K24" s="1389">
        <v>-272</v>
      </c>
      <c r="L24" s="1392">
        <v>-128</v>
      </c>
      <c r="M24" s="1393">
        <v>-144</v>
      </c>
      <c r="N24" s="418">
        <v>1.4164305949008416</v>
      </c>
      <c r="O24" s="418">
        <v>-3.8543290350007031</v>
      </c>
      <c r="P24" s="419">
        <v>2.1058348851644939</v>
      </c>
      <c r="Q24" s="426">
        <v>2.2212779351589549</v>
      </c>
    </row>
    <row r="25" spans="1:17" s="1" customFormat="1" ht="20.25" customHeight="1">
      <c r="A25" s="947" t="s">
        <v>93</v>
      </c>
      <c r="B25" s="1052">
        <v>3910</v>
      </c>
      <c r="C25" s="1333">
        <v>7923</v>
      </c>
      <c r="D25" s="1334">
        <v>3686</v>
      </c>
      <c r="E25" s="1335">
        <v>4237</v>
      </c>
      <c r="F25" s="1053">
        <v>3825</v>
      </c>
      <c r="G25" s="1355">
        <v>7927</v>
      </c>
      <c r="H25" s="1356">
        <v>3692</v>
      </c>
      <c r="I25" s="1357">
        <v>4235</v>
      </c>
      <c r="J25" s="1386">
        <v>85</v>
      </c>
      <c r="K25" s="1389">
        <v>-4</v>
      </c>
      <c r="L25" s="1392">
        <v>-6</v>
      </c>
      <c r="M25" s="1393">
        <v>2</v>
      </c>
      <c r="N25" s="418">
        <v>2.2222222222222143</v>
      </c>
      <c r="O25" s="418">
        <v>-5.0460451621037183E-2</v>
      </c>
      <c r="P25" s="419">
        <v>2.0263427109974423</v>
      </c>
      <c r="Q25" s="426">
        <v>2.0724183006535948</v>
      </c>
    </row>
    <row r="26" spans="1:17" s="1" customFormat="1" ht="20.25" customHeight="1">
      <c r="A26" s="947" t="s">
        <v>92</v>
      </c>
      <c r="B26" s="1052">
        <v>3950</v>
      </c>
      <c r="C26" s="1333">
        <v>8773</v>
      </c>
      <c r="D26" s="1334">
        <v>4106</v>
      </c>
      <c r="E26" s="1335">
        <v>4667</v>
      </c>
      <c r="F26" s="1053">
        <v>3997</v>
      </c>
      <c r="G26" s="1355">
        <v>9506</v>
      </c>
      <c r="H26" s="1356">
        <v>4433</v>
      </c>
      <c r="I26" s="1357">
        <v>5073</v>
      </c>
      <c r="J26" s="1386">
        <v>-47</v>
      </c>
      <c r="K26" s="1389">
        <v>-733</v>
      </c>
      <c r="L26" s="1392">
        <v>-327</v>
      </c>
      <c r="M26" s="1393">
        <v>-406</v>
      </c>
      <c r="N26" s="418">
        <v>-1.1758819114335739</v>
      </c>
      <c r="O26" s="418">
        <v>-7.7109194193141217</v>
      </c>
      <c r="P26" s="419">
        <v>2.2210126582278482</v>
      </c>
      <c r="Q26" s="426">
        <v>2.3782837127845884</v>
      </c>
    </row>
    <row r="27" spans="1:17" s="1" customFormat="1" ht="20.25" customHeight="1">
      <c r="A27" s="947" t="s">
        <v>91</v>
      </c>
      <c r="B27" s="1052">
        <v>2362</v>
      </c>
      <c r="C27" s="1336">
        <v>5188</v>
      </c>
      <c r="D27" s="1337">
        <v>2481</v>
      </c>
      <c r="E27" s="1338">
        <v>2707</v>
      </c>
      <c r="F27" s="1053">
        <v>2332</v>
      </c>
      <c r="G27" s="1360">
        <v>5555</v>
      </c>
      <c r="H27" s="1361">
        <v>2649</v>
      </c>
      <c r="I27" s="1362">
        <v>2906</v>
      </c>
      <c r="J27" s="1386">
        <v>30</v>
      </c>
      <c r="K27" s="1389">
        <v>-367</v>
      </c>
      <c r="L27" s="1392">
        <v>-168</v>
      </c>
      <c r="M27" s="1393">
        <v>-199</v>
      </c>
      <c r="N27" s="418">
        <v>1.2864493996569415</v>
      </c>
      <c r="O27" s="418">
        <v>-6.6066606660666105</v>
      </c>
      <c r="P27" s="419">
        <v>2.1964436917866217</v>
      </c>
      <c r="Q27" s="426">
        <v>2.3820754716981134</v>
      </c>
    </row>
    <row r="28" spans="1:17" s="1" customFormat="1" ht="20.25" customHeight="1">
      <c r="A28" s="947" t="s">
        <v>90</v>
      </c>
      <c r="B28" s="1052">
        <v>1928</v>
      </c>
      <c r="C28" s="1336">
        <v>4556</v>
      </c>
      <c r="D28" s="1337">
        <v>2185</v>
      </c>
      <c r="E28" s="1338">
        <v>2371</v>
      </c>
      <c r="F28" s="1053">
        <v>1858</v>
      </c>
      <c r="G28" s="1360">
        <v>4858</v>
      </c>
      <c r="H28" s="1361">
        <v>2324</v>
      </c>
      <c r="I28" s="1362">
        <v>2534</v>
      </c>
      <c r="J28" s="1386">
        <v>70</v>
      </c>
      <c r="K28" s="1389">
        <v>-302</v>
      </c>
      <c r="L28" s="1392">
        <v>-139</v>
      </c>
      <c r="M28" s="1393">
        <v>-163</v>
      </c>
      <c r="N28" s="418">
        <v>3.7674919268030127</v>
      </c>
      <c r="O28" s="418">
        <v>-6.2165500205845987</v>
      </c>
      <c r="P28" s="419">
        <v>2.3630705394190872</v>
      </c>
      <c r="Q28" s="426">
        <v>2.6146393972012918</v>
      </c>
    </row>
    <row r="29" spans="1:17" s="1" customFormat="1" ht="20.25" customHeight="1">
      <c r="A29" s="947" t="s">
        <v>89</v>
      </c>
      <c r="B29" s="1052">
        <v>3879</v>
      </c>
      <c r="C29" s="1339">
        <v>8747</v>
      </c>
      <c r="D29" s="1340">
        <v>4120</v>
      </c>
      <c r="E29" s="1341">
        <v>4627</v>
      </c>
      <c r="F29" s="1053">
        <v>3676</v>
      </c>
      <c r="G29" s="1355">
        <v>8638</v>
      </c>
      <c r="H29" s="1356">
        <v>4076</v>
      </c>
      <c r="I29" s="1357">
        <v>4562</v>
      </c>
      <c r="J29" s="1386">
        <v>203</v>
      </c>
      <c r="K29" s="1389">
        <v>109</v>
      </c>
      <c r="L29" s="1392">
        <v>44</v>
      </c>
      <c r="M29" s="1393">
        <v>65</v>
      </c>
      <c r="N29" s="418">
        <v>5.5223068552774812</v>
      </c>
      <c r="O29" s="418">
        <v>1.2618661727251679</v>
      </c>
      <c r="P29" s="419">
        <v>2.2549626192317609</v>
      </c>
      <c r="Q29" s="426">
        <v>2.3498367791077257</v>
      </c>
    </row>
    <row r="30" spans="1:17" s="1" customFormat="1" ht="20.25" customHeight="1">
      <c r="A30" s="947" t="s">
        <v>88</v>
      </c>
      <c r="B30" s="1052">
        <v>2243</v>
      </c>
      <c r="C30" s="1339">
        <v>5735</v>
      </c>
      <c r="D30" s="1340">
        <v>2749</v>
      </c>
      <c r="E30" s="1341">
        <v>2986</v>
      </c>
      <c r="F30" s="1053">
        <v>2113</v>
      </c>
      <c r="G30" s="1355">
        <v>5730</v>
      </c>
      <c r="H30" s="1356">
        <v>2722</v>
      </c>
      <c r="I30" s="1357">
        <v>3008</v>
      </c>
      <c r="J30" s="1386">
        <v>130</v>
      </c>
      <c r="K30" s="1389">
        <v>5</v>
      </c>
      <c r="L30" s="1392">
        <v>27</v>
      </c>
      <c r="M30" s="1393">
        <v>-22</v>
      </c>
      <c r="N30" s="418">
        <v>6.1523899668717519</v>
      </c>
      <c r="O30" s="418">
        <v>8.7260034904024231E-2</v>
      </c>
      <c r="P30" s="419">
        <v>2.5568435131520286</v>
      </c>
      <c r="Q30" s="426">
        <v>2.7117841930903928</v>
      </c>
    </row>
    <row r="31" spans="1:17" s="1" customFormat="1" ht="20.25" customHeight="1">
      <c r="A31" s="947" t="s">
        <v>87</v>
      </c>
      <c r="B31" s="1052">
        <v>344</v>
      </c>
      <c r="C31" s="1339">
        <v>829</v>
      </c>
      <c r="D31" s="1340">
        <v>400</v>
      </c>
      <c r="E31" s="1341">
        <v>429</v>
      </c>
      <c r="F31" s="1054">
        <v>371</v>
      </c>
      <c r="G31" s="1355">
        <v>972</v>
      </c>
      <c r="H31" s="1358">
        <v>465</v>
      </c>
      <c r="I31" s="1359">
        <v>507</v>
      </c>
      <c r="J31" s="1386">
        <v>-27</v>
      </c>
      <c r="K31" s="1389">
        <v>-143</v>
      </c>
      <c r="L31" s="1392">
        <v>-65</v>
      </c>
      <c r="M31" s="1393">
        <v>-78</v>
      </c>
      <c r="N31" s="418">
        <v>-7.2776280323450182</v>
      </c>
      <c r="O31" s="418">
        <v>-14.711934156378604</v>
      </c>
      <c r="P31" s="419">
        <v>2.4098837209302326</v>
      </c>
      <c r="Q31" s="426">
        <v>2.6199460916442048</v>
      </c>
    </row>
    <row r="32" spans="1:17" s="1" customFormat="1" ht="20.25" customHeight="1">
      <c r="A32" s="947" t="s">
        <v>86</v>
      </c>
      <c r="B32" s="1052">
        <v>3429</v>
      </c>
      <c r="C32" s="1339">
        <v>8031</v>
      </c>
      <c r="D32" s="1340">
        <v>3828</v>
      </c>
      <c r="E32" s="1341">
        <v>4203</v>
      </c>
      <c r="F32" s="1053">
        <v>3160</v>
      </c>
      <c r="G32" s="1355">
        <v>7742</v>
      </c>
      <c r="H32" s="1356">
        <v>3692</v>
      </c>
      <c r="I32" s="1357">
        <v>4050</v>
      </c>
      <c r="J32" s="1386">
        <v>269</v>
      </c>
      <c r="K32" s="1389">
        <v>289</v>
      </c>
      <c r="L32" s="1392">
        <v>136</v>
      </c>
      <c r="M32" s="1393">
        <v>153</v>
      </c>
      <c r="N32" s="418">
        <v>8.5126582278481031</v>
      </c>
      <c r="O32" s="418">
        <v>3.7328855592870136</v>
      </c>
      <c r="P32" s="419">
        <v>2.3420822397200349</v>
      </c>
      <c r="Q32" s="426">
        <v>2.4500000000000002</v>
      </c>
    </row>
    <row r="33" spans="1:17" s="1" customFormat="1" ht="20.25" customHeight="1">
      <c r="A33" s="947" t="s">
        <v>85</v>
      </c>
      <c r="B33" s="1052">
        <v>960</v>
      </c>
      <c r="C33" s="1342">
        <v>2073</v>
      </c>
      <c r="D33" s="1180">
        <v>993</v>
      </c>
      <c r="E33" s="1343">
        <v>1080</v>
      </c>
      <c r="F33" s="1053">
        <v>1008</v>
      </c>
      <c r="G33" s="1363">
        <v>2387</v>
      </c>
      <c r="H33" s="1364">
        <v>1137</v>
      </c>
      <c r="I33" s="1365">
        <v>1250</v>
      </c>
      <c r="J33" s="1386">
        <v>-48</v>
      </c>
      <c r="K33" s="1389">
        <v>-314</v>
      </c>
      <c r="L33" s="1392">
        <v>-144</v>
      </c>
      <c r="M33" s="1393">
        <v>-170</v>
      </c>
      <c r="N33" s="418">
        <v>-4.7619047619047672</v>
      </c>
      <c r="O33" s="418">
        <v>-13.154587348135738</v>
      </c>
      <c r="P33" s="419">
        <v>2.1593749999999998</v>
      </c>
      <c r="Q33" s="426">
        <v>2.3680555555555554</v>
      </c>
    </row>
    <row r="34" spans="1:17" s="1" customFormat="1" ht="20.25" customHeight="1">
      <c r="A34" s="947" t="s">
        <v>84</v>
      </c>
      <c r="B34" s="1052">
        <v>309</v>
      </c>
      <c r="C34" s="1342">
        <v>737</v>
      </c>
      <c r="D34" s="1180">
        <v>364</v>
      </c>
      <c r="E34" s="1343">
        <v>373</v>
      </c>
      <c r="F34" s="1054">
        <v>322</v>
      </c>
      <c r="G34" s="1366">
        <v>866</v>
      </c>
      <c r="H34" s="1367">
        <v>433</v>
      </c>
      <c r="I34" s="1368">
        <v>433</v>
      </c>
      <c r="J34" s="1386">
        <v>-13</v>
      </c>
      <c r="K34" s="1389">
        <v>-129</v>
      </c>
      <c r="L34" s="1392">
        <v>-69</v>
      </c>
      <c r="M34" s="1393">
        <v>-60</v>
      </c>
      <c r="N34" s="418">
        <v>-4.0372670807453437</v>
      </c>
      <c r="O34" s="418">
        <v>-14.896073903002305</v>
      </c>
      <c r="P34" s="419">
        <v>2.3851132686084142</v>
      </c>
      <c r="Q34" s="426">
        <v>2.68944099378882</v>
      </c>
    </row>
    <row r="35" spans="1:17" s="1" customFormat="1" ht="20.25" customHeight="1">
      <c r="A35" s="902" t="s">
        <v>83</v>
      </c>
      <c r="B35" s="1052">
        <v>134</v>
      </c>
      <c r="C35" s="1342">
        <v>344</v>
      </c>
      <c r="D35" s="1180">
        <v>167</v>
      </c>
      <c r="E35" s="1343">
        <v>177</v>
      </c>
      <c r="F35" s="1054">
        <v>134</v>
      </c>
      <c r="G35" s="1366">
        <v>361</v>
      </c>
      <c r="H35" s="1367">
        <v>170</v>
      </c>
      <c r="I35" s="1368">
        <v>191</v>
      </c>
      <c r="J35" s="1433">
        <v>0</v>
      </c>
      <c r="K35" s="1389">
        <v>-17</v>
      </c>
      <c r="L35" s="1392">
        <v>-3</v>
      </c>
      <c r="M35" s="1393">
        <v>-14</v>
      </c>
      <c r="N35" s="418">
        <v>0</v>
      </c>
      <c r="O35" s="418">
        <v>-4.7091412742382266</v>
      </c>
      <c r="P35" s="419">
        <v>2.5671641791044775</v>
      </c>
      <c r="Q35" s="426">
        <v>2.6940298507462686</v>
      </c>
    </row>
    <row r="36" spans="1:17" s="1" customFormat="1" ht="20.25" customHeight="1">
      <c r="A36" s="948" t="s">
        <v>82</v>
      </c>
      <c r="B36" s="1052">
        <v>485</v>
      </c>
      <c r="C36" s="1342">
        <v>1098</v>
      </c>
      <c r="D36" s="1180">
        <v>530</v>
      </c>
      <c r="E36" s="1343">
        <v>568</v>
      </c>
      <c r="F36" s="1054">
        <v>492</v>
      </c>
      <c r="G36" s="1363">
        <v>1276</v>
      </c>
      <c r="H36" s="1367">
        <v>622</v>
      </c>
      <c r="I36" s="1368">
        <v>654</v>
      </c>
      <c r="J36" s="1386">
        <v>-7</v>
      </c>
      <c r="K36" s="1389">
        <v>-178</v>
      </c>
      <c r="L36" s="1392">
        <v>-92</v>
      </c>
      <c r="M36" s="1393">
        <v>-86</v>
      </c>
      <c r="N36" s="418">
        <v>-1.4227642276422814</v>
      </c>
      <c r="O36" s="418">
        <v>-13.949843260188089</v>
      </c>
      <c r="P36" s="419">
        <v>2.2639175257731958</v>
      </c>
      <c r="Q36" s="426">
        <v>2.5934959349593494</v>
      </c>
    </row>
    <row r="37" spans="1:17" s="1" customFormat="1" ht="20.25" customHeight="1">
      <c r="A37" s="977" t="s">
        <v>79</v>
      </c>
      <c r="B37" s="1052">
        <v>1266</v>
      </c>
      <c r="C37" s="1336">
        <v>2718</v>
      </c>
      <c r="D37" s="1180">
        <v>1317</v>
      </c>
      <c r="E37" s="1343">
        <v>1401</v>
      </c>
      <c r="F37" s="1055">
        <v>1270</v>
      </c>
      <c r="G37" s="1369">
        <v>3049</v>
      </c>
      <c r="H37" s="1370">
        <v>1471</v>
      </c>
      <c r="I37" s="1371">
        <v>1578</v>
      </c>
      <c r="J37" s="1386">
        <v>-4</v>
      </c>
      <c r="K37" s="1389">
        <v>-331</v>
      </c>
      <c r="L37" s="1392">
        <v>-154</v>
      </c>
      <c r="M37" s="1393">
        <v>-177</v>
      </c>
      <c r="N37" s="418">
        <v>-0.31496062992125706</v>
      </c>
      <c r="O37" s="418">
        <v>-10.856018366677599</v>
      </c>
      <c r="P37" s="419">
        <v>2.1469194312796209</v>
      </c>
      <c r="Q37" s="426">
        <v>2.400787401574803</v>
      </c>
    </row>
    <row r="38" spans="1:17" s="1" customFormat="1" ht="20.25" customHeight="1">
      <c r="A38" s="977" t="s">
        <v>78</v>
      </c>
      <c r="B38" s="1052">
        <v>542</v>
      </c>
      <c r="C38" s="1336">
        <v>1412</v>
      </c>
      <c r="D38" s="1180">
        <v>697</v>
      </c>
      <c r="E38" s="1343">
        <v>715</v>
      </c>
      <c r="F38" s="1053">
        <v>541</v>
      </c>
      <c r="G38" s="1363">
        <v>1561</v>
      </c>
      <c r="H38" s="1364">
        <v>772</v>
      </c>
      <c r="I38" s="1365">
        <v>789</v>
      </c>
      <c r="J38" s="1386">
        <v>1</v>
      </c>
      <c r="K38" s="1389">
        <v>-149</v>
      </c>
      <c r="L38" s="1392">
        <v>-75</v>
      </c>
      <c r="M38" s="1393">
        <v>-74</v>
      </c>
      <c r="N38" s="418">
        <v>0.1848428835489857</v>
      </c>
      <c r="O38" s="418">
        <v>-9.5451633568225507</v>
      </c>
      <c r="P38" s="419">
        <v>2.6051660516605164</v>
      </c>
      <c r="Q38" s="426">
        <v>2.8853974121996302</v>
      </c>
    </row>
    <row r="39" spans="1:17" s="1" customFormat="1" ht="20.25" customHeight="1">
      <c r="A39" s="977" t="s">
        <v>81</v>
      </c>
      <c r="B39" s="1052">
        <v>2224</v>
      </c>
      <c r="C39" s="1336">
        <v>5435</v>
      </c>
      <c r="D39" s="1180">
        <v>2583</v>
      </c>
      <c r="E39" s="1343">
        <v>2852</v>
      </c>
      <c r="F39" s="1053">
        <v>2156</v>
      </c>
      <c r="G39" s="1363">
        <v>5779</v>
      </c>
      <c r="H39" s="1364">
        <v>2737</v>
      </c>
      <c r="I39" s="1365">
        <v>3042</v>
      </c>
      <c r="J39" s="1386">
        <v>68</v>
      </c>
      <c r="K39" s="1389">
        <v>-344</v>
      </c>
      <c r="L39" s="1392">
        <v>-154</v>
      </c>
      <c r="M39" s="1393">
        <v>-190</v>
      </c>
      <c r="N39" s="418">
        <v>3.153988868274582</v>
      </c>
      <c r="O39" s="418">
        <v>-5.9525869527599973</v>
      </c>
      <c r="P39" s="419">
        <v>2.4437949640287768</v>
      </c>
      <c r="Q39" s="426">
        <v>2.6804267161410018</v>
      </c>
    </row>
    <row r="40" spans="1:17" s="1" customFormat="1" ht="20.25" customHeight="1">
      <c r="A40" s="977" t="s">
        <v>1818</v>
      </c>
      <c r="B40" s="1052">
        <v>2162</v>
      </c>
      <c r="C40" s="1336">
        <v>5240</v>
      </c>
      <c r="D40" s="1180">
        <v>2509</v>
      </c>
      <c r="E40" s="1343">
        <v>2731</v>
      </c>
      <c r="F40" s="1054">
        <v>2050</v>
      </c>
      <c r="G40" s="1363">
        <v>5460</v>
      </c>
      <c r="H40" s="1367">
        <v>2628</v>
      </c>
      <c r="I40" s="1368">
        <v>2832</v>
      </c>
      <c r="J40" s="1386">
        <v>112</v>
      </c>
      <c r="K40" s="1389">
        <v>-220</v>
      </c>
      <c r="L40" s="1392">
        <v>-119</v>
      </c>
      <c r="M40" s="1393">
        <v>-101</v>
      </c>
      <c r="N40" s="418">
        <v>5.4634146341463463</v>
      </c>
      <c r="O40" s="418">
        <v>-4.0293040293040256</v>
      </c>
      <c r="P40" s="419">
        <v>2.4236817761332099</v>
      </c>
      <c r="Q40" s="426">
        <v>2.6634146341463416</v>
      </c>
    </row>
    <row r="41" spans="1:17" s="1" customFormat="1" ht="20.25" customHeight="1">
      <c r="A41" s="947" t="s">
        <v>77</v>
      </c>
      <c r="B41" s="1052">
        <v>2971</v>
      </c>
      <c r="C41" s="1342">
        <v>7606</v>
      </c>
      <c r="D41" s="1180">
        <v>3664</v>
      </c>
      <c r="E41" s="1343">
        <v>3942</v>
      </c>
      <c r="F41" s="1053">
        <v>2926</v>
      </c>
      <c r="G41" s="1363">
        <v>8218</v>
      </c>
      <c r="H41" s="1364">
        <v>3937</v>
      </c>
      <c r="I41" s="1365">
        <v>4281</v>
      </c>
      <c r="J41" s="1386">
        <v>45</v>
      </c>
      <c r="K41" s="1389">
        <v>-612</v>
      </c>
      <c r="L41" s="1392">
        <v>-273</v>
      </c>
      <c r="M41" s="1393">
        <v>-339</v>
      </c>
      <c r="N41" s="418">
        <v>1.5379357484620604</v>
      </c>
      <c r="O41" s="418">
        <v>-7.4470674129958674</v>
      </c>
      <c r="P41" s="419">
        <v>2.560080780881858</v>
      </c>
      <c r="Q41" s="426">
        <v>2.8086124401913874</v>
      </c>
    </row>
    <row r="42" spans="1:17" s="1" customFormat="1" ht="20.25" customHeight="1" thickBot="1">
      <c r="A42" s="949" t="s">
        <v>76</v>
      </c>
      <c r="B42" s="1056">
        <v>2987</v>
      </c>
      <c r="C42" s="1344">
        <v>7270</v>
      </c>
      <c r="D42" s="1181">
        <v>3438</v>
      </c>
      <c r="E42" s="1345">
        <v>3832</v>
      </c>
      <c r="F42" s="1057">
        <v>2914</v>
      </c>
      <c r="G42" s="1372">
        <v>7793</v>
      </c>
      <c r="H42" s="1373">
        <v>3733</v>
      </c>
      <c r="I42" s="1374">
        <v>4060</v>
      </c>
      <c r="J42" s="1387">
        <v>73</v>
      </c>
      <c r="K42" s="1390">
        <v>-523</v>
      </c>
      <c r="L42" s="1394">
        <v>-295</v>
      </c>
      <c r="M42" s="1395">
        <v>-228</v>
      </c>
      <c r="N42" s="429">
        <v>2.5051475634866094</v>
      </c>
      <c r="O42" s="429">
        <v>-6.7111510329783126</v>
      </c>
      <c r="P42" s="430">
        <v>2.4338801473049885</v>
      </c>
      <c r="Q42" s="431">
        <v>2.6743308167467399</v>
      </c>
    </row>
    <row r="43" spans="1:17" s="1" customFormat="1" ht="13.5" customHeight="1">
      <c r="A43" s="171" t="s">
        <v>66</v>
      </c>
      <c r="B43" s="171"/>
      <c r="C43" s="171"/>
      <c r="D43" s="171"/>
      <c r="E43" s="171"/>
      <c r="F43" s="155"/>
      <c r="G43" s="155"/>
      <c r="H43" s="1432"/>
      <c r="I43" s="155"/>
      <c r="J43" s="171"/>
      <c r="K43" s="171"/>
      <c r="L43" s="171"/>
      <c r="M43" s="171"/>
      <c r="N43" s="35"/>
      <c r="O43" s="171"/>
      <c r="P43" s="171"/>
      <c r="Q43" s="171"/>
    </row>
    <row r="44" spans="1:17" s="1" customFormat="1" ht="13.5" customHeight="1">
      <c r="A44" s="154"/>
      <c r="B44" s="155"/>
      <c r="C44" s="155"/>
      <c r="D44" s="155"/>
      <c r="E44" s="155"/>
      <c r="F44" s="155"/>
      <c r="G44" s="155"/>
      <c r="H44" s="155"/>
      <c r="I44" s="155"/>
      <c r="J44" s="155"/>
      <c r="K44" s="155"/>
      <c r="L44" s="155"/>
      <c r="M44" s="155"/>
      <c r="N44" s="156"/>
      <c r="O44" s="155"/>
      <c r="P44" s="155"/>
      <c r="Q44" s="155"/>
    </row>
  </sheetData>
  <mergeCells count="11">
    <mergeCell ref="A2:I2"/>
    <mergeCell ref="P5:P6"/>
    <mergeCell ref="Q5:Q6"/>
    <mergeCell ref="J5:J6"/>
    <mergeCell ref="N5:N6"/>
    <mergeCell ref="A4:A6"/>
    <mergeCell ref="F5:F6"/>
    <mergeCell ref="B5:B6"/>
    <mergeCell ref="O5:O6"/>
    <mergeCell ref="N4:O4"/>
    <mergeCell ref="J2:Q2"/>
  </mergeCells>
  <phoneticPr fontId="7"/>
  <printOptions horizontalCentered="1"/>
  <pageMargins left="0.78740157480314965" right="0.78740157480314965" top="0.78740157480314965" bottom="0.78740157480314965" header="0.59055118110236227" footer="0.59055118110236227"/>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5"/>
  <sheetViews>
    <sheetView showGridLines="0" zoomScaleNormal="100" workbookViewId="0"/>
  </sheetViews>
  <sheetFormatPr defaultColWidth="8.625" defaultRowHeight="13.5"/>
  <cols>
    <col min="1" max="1" width="8.125" style="171" customWidth="1"/>
    <col min="2" max="2" width="4.375" style="171" bestFit="1" customWidth="1"/>
    <col min="3" max="23" width="8" style="171" customWidth="1"/>
    <col min="24" max="24" width="12.75" style="171" customWidth="1"/>
    <col min="25" max="25" width="8.125" style="171" customWidth="1"/>
    <col min="26" max="16384" width="8.625" style="171"/>
  </cols>
  <sheetData>
    <row r="1" spans="1:25" ht="30" customHeight="1">
      <c r="X1" s="39"/>
    </row>
    <row r="2" spans="1:25" ht="22.5" customHeight="1">
      <c r="A2" s="1690" t="s">
        <v>2130</v>
      </c>
      <c r="B2" s="1690"/>
      <c r="C2" s="1690"/>
      <c r="D2" s="1690"/>
      <c r="E2" s="1690"/>
      <c r="F2" s="1690"/>
      <c r="G2" s="1690"/>
      <c r="H2" s="1690"/>
      <c r="I2" s="1690"/>
      <c r="J2" s="1690"/>
      <c r="K2" s="1690"/>
      <c r="L2" s="1690"/>
      <c r="M2" s="1690"/>
      <c r="N2" s="1656" t="s">
        <v>2052</v>
      </c>
      <c r="O2" s="1656"/>
      <c r="P2" s="1656"/>
      <c r="Q2" s="1656"/>
      <c r="R2" s="1656"/>
      <c r="S2" s="1656"/>
      <c r="T2" s="1656"/>
      <c r="U2" s="1656"/>
      <c r="V2" s="1656"/>
      <c r="W2" s="1656"/>
      <c r="X2" s="1656"/>
      <c r="Y2" s="1656"/>
    </row>
    <row r="3" spans="1:25" s="200" customFormat="1" ht="13.5" customHeight="1" thickBot="1">
      <c r="A3" s="157"/>
      <c r="B3" s="157"/>
      <c r="C3" s="157"/>
      <c r="D3" s="157"/>
      <c r="E3" s="157"/>
      <c r="F3" s="157"/>
      <c r="G3" s="157"/>
      <c r="H3" s="157"/>
      <c r="I3" s="157"/>
      <c r="J3" s="157"/>
      <c r="K3" s="157"/>
      <c r="L3" s="157"/>
      <c r="M3" s="157"/>
      <c r="N3" s="157"/>
      <c r="O3" s="157"/>
      <c r="P3" s="157"/>
      <c r="Q3" s="157"/>
      <c r="R3" s="157"/>
      <c r="S3" s="1413"/>
      <c r="T3" s="157"/>
      <c r="U3" s="157"/>
      <c r="V3" s="157"/>
      <c r="W3" s="1703" t="s">
        <v>2054</v>
      </c>
      <c r="X3" s="1703"/>
    </row>
    <row r="4" spans="1:25" s="200" customFormat="1" ht="19.5" customHeight="1">
      <c r="A4" s="1692" t="s">
        <v>1820</v>
      </c>
      <c r="B4" s="1693"/>
      <c r="C4" s="1696" t="s">
        <v>1415</v>
      </c>
      <c r="D4" s="1697"/>
      <c r="E4" s="1697"/>
      <c r="F4" s="1697"/>
      <c r="G4" s="1697"/>
      <c r="H4" s="1697"/>
      <c r="I4" s="1697"/>
      <c r="J4" s="1697"/>
      <c r="K4" s="1697"/>
      <c r="L4" s="1697"/>
      <c r="M4" s="1697"/>
      <c r="N4" s="1698" t="s">
        <v>1416</v>
      </c>
      <c r="O4" s="1698"/>
      <c r="P4" s="1698"/>
      <c r="Q4" s="1698"/>
      <c r="R4" s="1698"/>
      <c r="S4" s="1698"/>
      <c r="T4" s="1698"/>
      <c r="U4" s="1698"/>
      <c r="V4" s="1698"/>
      <c r="W4" s="1704"/>
      <c r="X4" s="1705" t="s">
        <v>142</v>
      </c>
    </row>
    <row r="5" spans="1:25" s="200" customFormat="1" ht="19.5" customHeight="1">
      <c r="A5" s="1694"/>
      <c r="B5" s="1695"/>
      <c r="C5" s="306" t="s">
        <v>1417</v>
      </c>
      <c r="D5" s="306" t="s">
        <v>1418</v>
      </c>
      <c r="E5" s="306" t="s">
        <v>141</v>
      </c>
      <c r="F5" s="306" t="s">
        <v>140</v>
      </c>
      <c r="G5" s="306" t="s">
        <v>139</v>
      </c>
      <c r="H5" s="306" t="s">
        <v>138</v>
      </c>
      <c r="I5" s="306" t="s">
        <v>137</v>
      </c>
      <c r="J5" s="306" t="s">
        <v>136</v>
      </c>
      <c r="K5" s="306" t="s">
        <v>135</v>
      </c>
      <c r="L5" s="306" t="s">
        <v>134</v>
      </c>
      <c r="M5" s="1046" t="s">
        <v>133</v>
      </c>
      <c r="N5" s="305" t="s">
        <v>132</v>
      </c>
      <c r="O5" s="306" t="s">
        <v>131</v>
      </c>
      <c r="P5" s="306" t="s">
        <v>130</v>
      </c>
      <c r="Q5" s="306" t="s">
        <v>129</v>
      </c>
      <c r="R5" s="306" t="s">
        <v>128</v>
      </c>
      <c r="S5" s="306" t="s">
        <v>127</v>
      </c>
      <c r="T5" s="306" t="s">
        <v>126</v>
      </c>
      <c r="U5" s="306" t="s">
        <v>125</v>
      </c>
      <c r="V5" s="306" t="s">
        <v>1419</v>
      </c>
      <c r="W5" s="306" t="s">
        <v>315</v>
      </c>
      <c r="X5" s="1706"/>
    </row>
    <row r="6" spans="1:25" s="200" customFormat="1" ht="21.75" customHeight="1">
      <c r="A6" s="1681" t="s">
        <v>111</v>
      </c>
      <c r="B6" s="1450" t="s">
        <v>111</v>
      </c>
      <c r="C6" s="1447">
        <f>C9+C12+C15+C18+C21+C24+C27+C30+C33+C36+C39+C47+C50+C53+C56+C59+C62+C65+C68+C71+C74+C77+C80+C88+C91+C94+C97+C100+C103+C106+C109+C112+C115+C118+C121</f>
        <v>8130</v>
      </c>
      <c r="D6" s="1447">
        <f t="shared" ref="D6:X6" si="0">D9+D12+D15+D18+D21+D24+D27+D30+D33+D36+D39+D47+D50+D53+D56+D59+D62+D65+D68+D71+D74+D77+D80+D88+D91+D94+D97+D100+D103+D106+D109+D112+D115+D118+D121</f>
        <v>10161</v>
      </c>
      <c r="E6" s="1447">
        <f t="shared" si="0"/>
        <v>11074</v>
      </c>
      <c r="F6" s="1447">
        <f t="shared" si="0"/>
        <v>10983</v>
      </c>
      <c r="G6" s="1447">
        <f t="shared" si="0"/>
        <v>11211</v>
      </c>
      <c r="H6" s="1447">
        <f t="shared" si="0"/>
        <v>10312</v>
      </c>
      <c r="I6" s="1447">
        <f t="shared" si="0"/>
        <v>10829</v>
      </c>
      <c r="J6" s="1447">
        <f t="shared" si="0"/>
        <v>12612</v>
      </c>
      <c r="K6" s="1447">
        <f t="shared" si="0"/>
        <v>14281</v>
      </c>
      <c r="L6" s="1447">
        <f t="shared" si="0"/>
        <v>15298</v>
      </c>
      <c r="M6" s="1451">
        <f t="shared" si="0"/>
        <v>16069</v>
      </c>
      <c r="N6" s="1448">
        <f t="shared" si="0"/>
        <v>14652</v>
      </c>
      <c r="O6" s="1447">
        <f t="shared" si="0"/>
        <v>14283</v>
      </c>
      <c r="P6" s="1447">
        <f t="shared" si="0"/>
        <v>14547</v>
      </c>
      <c r="Q6" s="1447">
        <f t="shared" si="0"/>
        <v>15887</v>
      </c>
      <c r="R6" s="1447">
        <f t="shared" si="0"/>
        <v>13456</v>
      </c>
      <c r="S6" s="1447">
        <f t="shared" si="0"/>
        <v>10388</v>
      </c>
      <c r="T6" s="1447">
        <f t="shared" si="0"/>
        <v>6972</v>
      </c>
      <c r="U6" s="1447">
        <f t="shared" si="0"/>
        <v>4092</v>
      </c>
      <c r="V6" s="1447">
        <f t="shared" si="0"/>
        <v>1309</v>
      </c>
      <c r="W6" s="1447">
        <f t="shared" si="0"/>
        <v>173</v>
      </c>
      <c r="X6" s="1451">
        <f t="shared" si="0"/>
        <v>226719</v>
      </c>
    </row>
    <row r="7" spans="1:25" s="200" customFormat="1" ht="21.75" customHeight="1">
      <c r="A7" s="1682"/>
      <c r="B7" s="1459" t="s">
        <v>118</v>
      </c>
      <c r="C7" s="1453">
        <f>C10+C13+C16+C19+C22+C25+C28+C31+C34+C37+C40+C48+C51+C54+C57+C60+C63+C66+C69+C72+C75+C78+C81+C89+C92+C95+C98+C101+C104+C107+C110+C113+C116+C119+C122</f>
        <v>4223</v>
      </c>
      <c r="D7" s="1453">
        <f t="shared" ref="D7:X7" si="1">D10+D13+D16+D19+D22+D25+D28+D31+D34+D37+D40+D48+D51+D54+D57+D60+D63+D66+D69+D72+D75+D78+D81+D89+D92+D95+D98+D101+D104+D107+D110+D113+D116+D119+D122</f>
        <v>5196</v>
      </c>
      <c r="E7" s="1453">
        <f t="shared" si="1"/>
        <v>5731</v>
      </c>
      <c r="F7" s="1453">
        <f t="shared" si="1"/>
        <v>5546</v>
      </c>
      <c r="G7" s="1453">
        <f t="shared" si="1"/>
        <v>5594</v>
      </c>
      <c r="H7" s="1453">
        <f t="shared" si="1"/>
        <v>5170</v>
      </c>
      <c r="I7" s="1453">
        <f t="shared" si="1"/>
        <v>5452</v>
      </c>
      <c r="J7" s="1453">
        <f t="shared" si="1"/>
        <v>6182</v>
      </c>
      <c r="K7" s="1453">
        <f t="shared" si="1"/>
        <v>7095</v>
      </c>
      <c r="L7" s="1453">
        <f t="shared" si="1"/>
        <v>7544</v>
      </c>
      <c r="M7" s="1454">
        <f t="shared" si="1"/>
        <v>7862</v>
      </c>
      <c r="N7" s="1455">
        <f t="shared" si="1"/>
        <v>6976</v>
      </c>
      <c r="O7" s="1453">
        <f t="shared" si="1"/>
        <v>6743</v>
      </c>
      <c r="P7" s="1453">
        <f t="shared" si="1"/>
        <v>6857</v>
      </c>
      <c r="Q7" s="1453">
        <f t="shared" si="1"/>
        <v>7377</v>
      </c>
      <c r="R7" s="1453">
        <f t="shared" si="1"/>
        <v>5901</v>
      </c>
      <c r="S7" s="1453">
        <f t="shared" si="1"/>
        <v>4035</v>
      </c>
      <c r="T7" s="1453">
        <f t="shared" si="1"/>
        <v>2440</v>
      </c>
      <c r="U7" s="1453">
        <f t="shared" si="1"/>
        <v>1076</v>
      </c>
      <c r="V7" s="1453">
        <f t="shared" si="1"/>
        <v>242</v>
      </c>
      <c r="W7" s="1453">
        <f t="shared" si="1"/>
        <v>23</v>
      </c>
      <c r="X7" s="1454">
        <f t="shared" si="1"/>
        <v>107265</v>
      </c>
    </row>
    <row r="8" spans="1:25" s="200" customFormat="1" ht="21.75" customHeight="1">
      <c r="A8" s="1682"/>
      <c r="B8" s="1460" t="s">
        <v>117</v>
      </c>
      <c r="C8" s="1461">
        <f>C11+C14+C17+C20+C23+C26+C29+C32+C35+C38+C41+C49+C52+C55+C58+C61+C64+C67+C70+C73+C76+C79+C82+C90+C93+C96+C99+C102+C105+C108+C111+C114+C117+C120+C123</f>
        <v>3907</v>
      </c>
      <c r="D8" s="1461">
        <f t="shared" ref="D8:X8" si="2">D11+D14+D17+D20+D23+D26+D29+D32+D35+D38+D41+D49+D52+D55+D58+D61+D64+D67+D70+D73+D76+D79+D82+D90+D93+D96+D99+D102+D105+D108+D111+D114+D117+D120+D123</f>
        <v>4965</v>
      </c>
      <c r="E8" s="1461">
        <f t="shared" si="2"/>
        <v>5343</v>
      </c>
      <c r="F8" s="1461">
        <f t="shared" si="2"/>
        <v>5437</v>
      </c>
      <c r="G8" s="1461">
        <f t="shared" si="2"/>
        <v>5617</v>
      </c>
      <c r="H8" s="1461">
        <f t="shared" si="2"/>
        <v>5142</v>
      </c>
      <c r="I8" s="1461">
        <f t="shared" si="2"/>
        <v>5377</v>
      </c>
      <c r="J8" s="1461">
        <f t="shared" si="2"/>
        <v>6430</v>
      </c>
      <c r="K8" s="1461">
        <f t="shared" si="2"/>
        <v>7186</v>
      </c>
      <c r="L8" s="1461">
        <f t="shared" si="2"/>
        <v>7754</v>
      </c>
      <c r="M8" s="1462">
        <f t="shared" si="2"/>
        <v>8207</v>
      </c>
      <c r="N8" s="1463">
        <f t="shared" si="2"/>
        <v>7676</v>
      </c>
      <c r="O8" s="1461">
        <f t="shared" si="2"/>
        <v>7540</v>
      </c>
      <c r="P8" s="1461">
        <f t="shared" si="2"/>
        <v>7690</v>
      </c>
      <c r="Q8" s="1461">
        <f t="shared" si="2"/>
        <v>8510</v>
      </c>
      <c r="R8" s="1461">
        <f t="shared" si="2"/>
        <v>7555</v>
      </c>
      <c r="S8" s="1461">
        <f t="shared" si="2"/>
        <v>6353</v>
      </c>
      <c r="T8" s="1461">
        <f t="shared" si="2"/>
        <v>4532</v>
      </c>
      <c r="U8" s="1461">
        <f t="shared" si="2"/>
        <v>3016</v>
      </c>
      <c r="V8" s="1461">
        <f t="shared" si="2"/>
        <v>1067</v>
      </c>
      <c r="W8" s="1461">
        <f t="shared" si="2"/>
        <v>150</v>
      </c>
      <c r="X8" s="1462">
        <f t="shared" si="2"/>
        <v>119454</v>
      </c>
    </row>
    <row r="9" spans="1:25" s="200" customFormat="1" ht="21.75" customHeight="1">
      <c r="A9" s="1688" t="s">
        <v>167</v>
      </c>
      <c r="B9" s="1465" t="s">
        <v>111</v>
      </c>
      <c r="C9" s="1449">
        <v>179</v>
      </c>
      <c r="D9" s="1449">
        <v>221</v>
      </c>
      <c r="E9" s="1449">
        <v>293</v>
      </c>
      <c r="F9" s="1449">
        <v>310</v>
      </c>
      <c r="G9" s="1449">
        <v>379</v>
      </c>
      <c r="H9" s="1449">
        <v>334</v>
      </c>
      <c r="I9" s="1449">
        <v>305</v>
      </c>
      <c r="J9" s="1449">
        <v>340</v>
      </c>
      <c r="K9" s="1449">
        <v>395</v>
      </c>
      <c r="L9" s="1449">
        <v>508</v>
      </c>
      <c r="M9" s="1466">
        <v>524</v>
      </c>
      <c r="N9" s="1467">
        <v>488</v>
      </c>
      <c r="O9" s="1449">
        <v>467</v>
      </c>
      <c r="P9" s="1449">
        <v>387</v>
      </c>
      <c r="Q9" s="1449">
        <v>394</v>
      </c>
      <c r="R9" s="1449">
        <v>389</v>
      </c>
      <c r="S9" s="1449">
        <v>329</v>
      </c>
      <c r="T9" s="1449">
        <v>192</v>
      </c>
      <c r="U9" s="1449">
        <v>96</v>
      </c>
      <c r="V9" s="1449">
        <v>42</v>
      </c>
      <c r="W9" s="1449">
        <v>4</v>
      </c>
      <c r="X9" s="1466">
        <f>SUM(C9:W9)</f>
        <v>6576</v>
      </c>
    </row>
    <row r="10" spans="1:25" s="200" customFormat="1" ht="21.75" customHeight="1">
      <c r="A10" s="1686"/>
      <c r="B10" s="1459" t="s">
        <v>118</v>
      </c>
      <c r="C10" s="1456">
        <v>89</v>
      </c>
      <c r="D10" s="1456">
        <v>114</v>
      </c>
      <c r="E10" s="1456">
        <v>146</v>
      </c>
      <c r="F10" s="1456">
        <v>137</v>
      </c>
      <c r="G10" s="1456">
        <v>167</v>
      </c>
      <c r="H10" s="1456">
        <v>154</v>
      </c>
      <c r="I10" s="1456">
        <v>158</v>
      </c>
      <c r="J10" s="1456">
        <v>187</v>
      </c>
      <c r="K10" s="1456">
        <v>192</v>
      </c>
      <c r="L10" s="1456">
        <v>253</v>
      </c>
      <c r="M10" s="1457">
        <v>244</v>
      </c>
      <c r="N10" s="1458">
        <v>235</v>
      </c>
      <c r="O10" s="1456">
        <v>219</v>
      </c>
      <c r="P10" s="1456">
        <v>165</v>
      </c>
      <c r="Q10" s="1456">
        <v>183</v>
      </c>
      <c r="R10" s="1456">
        <v>148</v>
      </c>
      <c r="S10" s="1456">
        <v>125</v>
      </c>
      <c r="T10" s="1456">
        <v>61</v>
      </c>
      <c r="U10" s="1456">
        <v>29</v>
      </c>
      <c r="V10" s="1456">
        <v>5</v>
      </c>
      <c r="W10" s="1456">
        <v>2</v>
      </c>
      <c r="X10" s="1457">
        <f>SUM(C10:W10)</f>
        <v>3013</v>
      </c>
    </row>
    <row r="11" spans="1:25" s="200" customFormat="1" ht="21.75" customHeight="1">
      <c r="A11" s="1689"/>
      <c r="B11" s="1468" t="s">
        <v>117</v>
      </c>
      <c r="C11" s="1469">
        <v>90</v>
      </c>
      <c r="D11" s="1469">
        <v>107</v>
      </c>
      <c r="E11" s="1469">
        <v>147</v>
      </c>
      <c r="F11" s="1469">
        <v>173</v>
      </c>
      <c r="G11" s="1469">
        <v>212</v>
      </c>
      <c r="H11" s="1469">
        <v>180</v>
      </c>
      <c r="I11" s="1469">
        <v>147</v>
      </c>
      <c r="J11" s="1469">
        <v>153</v>
      </c>
      <c r="K11" s="1469">
        <v>203</v>
      </c>
      <c r="L11" s="1469">
        <v>255</v>
      </c>
      <c r="M11" s="1470">
        <v>280</v>
      </c>
      <c r="N11" s="1471">
        <v>253</v>
      </c>
      <c r="O11" s="1469">
        <v>248</v>
      </c>
      <c r="P11" s="1469">
        <v>222</v>
      </c>
      <c r="Q11" s="1469">
        <v>211</v>
      </c>
      <c r="R11" s="1469">
        <v>241</v>
      </c>
      <c r="S11" s="1469">
        <v>204</v>
      </c>
      <c r="T11" s="1469">
        <v>131</v>
      </c>
      <c r="U11" s="1469">
        <v>67</v>
      </c>
      <c r="V11" s="1469">
        <v>37</v>
      </c>
      <c r="W11" s="1469">
        <v>2</v>
      </c>
      <c r="X11" s="1470">
        <f>SUM(C11:W11)</f>
        <v>3563</v>
      </c>
    </row>
    <row r="12" spans="1:25" s="200" customFormat="1" ht="21.75" customHeight="1">
      <c r="A12" s="1688" t="s">
        <v>166</v>
      </c>
      <c r="B12" s="1465" t="s">
        <v>111</v>
      </c>
      <c r="C12" s="1475">
        <v>287</v>
      </c>
      <c r="D12" s="1475">
        <v>307</v>
      </c>
      <c r="E12" s="1475">
        <v>312</v>
      </c>
      <c r="F12" s="1475">
        <v>357</v>
      </c>
      <c r="G12" s="1475">
        <v>448</v>
      </c>
      <c r="H12" s="1475">
        <v>475</v>
      </c>
      <c r="I12" s="1475">
        <v>525</v>
      </c>
      <c r="J12" s="1475">
        <v>506</v>
      </c>
      <c r="K12" s="1475">
        <v>521</v>
      </c>
      <c r="L12" s="1475">
        <v>606</v>
      </c>
      <c r="M12" s="1476">
        <v>600</v>
      </c>
      <c r="N12" s="1477">
        <v>561</v>
      </c>
      <c r="O12" s="1475">
        <v>554</v>
      </c>
      <c r="P12" s="1475">
        <v>550</v>
      </c>
      <c r="Q12" s="1475">
        <v>576</v>
      </c>
      <c r="R12" s="1475">
        <v>540</v>
      </c>
      <c r="S12" s="1475">
        <v>440</v>
      </c>
      <c r="T12" s="1475">
        <v>287</v>
      </c>
      <c r="U12" s="1475">
        <v>166</v>
      </c>
      <c r="V12" s="1475">
        <v>52</v>
      </c>
      <c r="W12" s="1475">
        <v>4</v>
      </c>
      <c r="X12" s="1476">
        <f t="shared" ref="X12:X14" si="3">SUM(C12:W12)</f>
        <v>8674</v>
      </c>
    </row>
    <row r="13" spans="1:25" s="200" customFormat="1" ht="21.75" customHeight="1">
      <c r="A13" s="1686"/>
      <c r="B13" s="1459" t="s">
        <v>118</v>
      </c>
      <c r="C13" s="1456">
        <v>151</v>
      </c>
      <c r="D13" s="1456">
        <v>159</v>
      </c>
      <c r="E13" s="1456">
        <v>164</v>
      </c>
      <c r="F13" s="1456">
        <v>171</v>
      </c>
      <c r="G13" s="1456">
        <v>221</v>
      </c>
      <c r="H13" s="1456">
        <v>236</v>
      </c>
      <c r="I13" s="1456">
        <v>254</v>
      </c>
      <c r="J13" s="1456">
        <v>270</v>
      </c>
      <c r="K13" s="1456">
        <v>258</v>
      </c>
      <c r="L13" s="1456">
        <v>293</v>
      </c>
      <c r="M13" s="1457">
        <v>304</v>
      </c>
      <c r="N13" s="1458">
        <v>273</v>
      </c>
      <c r="O13" s="1456">
        <v>226</v>
      </c>
      <c r="P13" s="1456">
        <v>263</v>
      </c>
      <c r="Q13" s="1456">
        <v>259</v>
      </c>
      <c r="R13" s="1456">
        <v>209</v>
      </c>
      <c r="S13" s="1456">
        <v>163</v>
      </c>
      <c r="T13" s="1456">
        <v>89</v>
      </c>
      <c r="U13" s="1456">
        <v>45</v>
      </c>
      <c r="V13" s="1456">
        <v>11</v>
      </c>
      <c r="W13" s="1456">
        <v>1</v>
      </c>
      <c r="X13" s="1457">
        <f t="shared" si="3"/>
        <v>4020</v>
      </c>
    </row>
    <row r="14" spans="1:25" s="200" customFormat="1" ht="21.75" customHeight="1">
      <c r="A14" s="1689"/>
      <c r="B14" s="1468" t="s">
        <v>117</v>
      </c>
      <c r="C14" s="1469">
        <v>136</v>
      </c>
      <c r="D14" s="1469">
        <v>148</v>
      </c>
      <c r="E14" s="1469">
        <v>148</v>
      </c>
      <c r="F14" s="1469">
        <v>186</v>
      </c>
      <c r="G14" s="1469">
        <v>227</v>
      </c>
      <c r="H14" s="1469">
        <v>239</v>
      </c>
      <c r="I14" s="1469">
        <v>271</v>
      </c>
      <c r="J14" s="1469">
        <v>236</v>
      </c>
      <c r="K14" s="1469">
        <v>263</v>
      </c>
      <c r="L14" s="1469">
        <v>313</v>
      </c>
      <c r="M14" s="1470">
        <v>296</v>
      </c>
      <c r="N14" s="1471">
        <v>288</v>
      </c>
      <c r="O14" s="1469">
        <v>328</v>
      </c>
      <c r="P14" s="1469">
        <v>287</v>
      </c>
      <c r="Q14" s="1469">
        <v>317</v>
      </c>
      <c r="R14" s="1469">
        <v>331</v>
      </c>
      <c r="S14" s="1469">
        <v>277</v>
      </c>
      <c r="T14" s="1469">
        <v>198</v>
      </c>
      <c r="U14" s="1469">
        <v>121</v>
      </c>
      <c r="V14" s="1469">
        <v>41</v>
      </c>
      <c r="W14" s="1469">
        <v>3</v>
      </c>
      <c r="X14" s="1470">
        <f t="shared" si="3"/>
        <v>4654</v>
      </c>
    </row>
    <row r="15" spans="1:25" s="200" customFormat="1" ht="21.75" customHeight="1">
      <c r="A15" s="1685" t="s">
        <v>165</v>
      </c>
      <c r="B15" s="1464" t="s">
        <v>111</v>
      </c>
      <c r="C15" s="1472">
        <v>289</v>
      </c>
      <c r="D15" s="1472">
        <v>349</v>
      </c>
      <c r="E15" s="1472">
        <v>378</v>
      </c>
      <c r="F15" s="1472">
        <v>465</v>
      </c>
      <c r="G15" s="1472">
        <v>548</v>
      </c>
      <c r="H15" s="1472">
        <v>501</v>
      </c>
      <c r="I15" s="1472">
        <v>405</v>
      </c>
      <c r="J15" s="1472">
        <v>512</v>
      </c>
      <c r="K15" s="1472">
        <v>516</v>
      </c>
      <c r="L15" s="1472">
        <v>535</v>
      </c>
      <c r="M15" s="1473">
        <v>612</v>
      </c>
      <c r="N15" s="1474">
        <v>623</v>
      </c>
      <c r="O15" s="1472">
        <v>560</v>
      </c>
      <c r="P15" s="1472">
        <v>620</v>
      </c>
      <c r="Q15" s="1472">
        <v>662</v>
      </c>
      <c r="R15" s="1472">
        <v>586</v>
      </c>
      <c r="S15" s="1472">
        <v>436</v>
      </c>
      <c r="T15" s="1472">
        <v>279</v>
      </c>
      <c r="U15" s="1472">
        <v>222</v>
      </c>
      <c r="V15" s="1472">
        <v>79</v>
      </c>
      <c r="W15" s="1472">
        <v>8</v>
      </c>
      <c r="X15" s="1473">
        <f t="shared" ref="X15:X20" si="4">SUM(C15:W15)</f>
        <v>9185</v>
      </c>
    </row>
    <row r="16" spans="1:25" s="200" customFormat="1" ht="21.75" customHeight="1">
      <c r="A16" s="1686"/>
      <c r="B16" s="1459" t="s">
        <v>118</v>
      </c>
      <c r="C16" s="1453">
        <v>153</v>
      </c>
      <c r="D16" s="1453">
        <v>185</v>
      </c>
      <c r="E16" s="1453">
        <v>206</v>
      </c>
      <c r="F16" s="1453">
        <v>238</v>
      </c>
      <c r="G16" s="1453">
        <v>311</v>
      </c>
      <c r="H16" s="1453">
        <v>264</v>
      </c>
      <c r="I16" s="1453">
        <v>218</v>
      </c>
      <c r="J16" s="1453">
        <v>240</v>
      </c>
      <c r="K16" s="1453">
        <v>263</v>
      </c>
      <c r="L16" s="1453">
        <v>252</v>
      </c>
      <c r="M16" s="1454">
        <v>298</v>
      </c>
      <c r="N16" s="1455">
        <v>301</v>
      </c>
      <c r="O16" s="1453">
        <v>293</v>
      </c>
      <c r="P16" s="1453">
        <v>276</v>
      </c>
      <c r="Q16" s="1453">
        <v>294</v>
      </c>
      <c r="R16" s="1453">
        <v>273</v>
      </c>
      <c r="S16" s="1453">
        <v>170</v>
      </c>
      <c r="T16" s="1453">
        <v>98</v>
      </c>
      <c r="U16" s="1453">
        <v>70</v>
      </c>
      <c r="V16" s="1453">
        <v>18</v>
      </c>
      <c r="W16" s="1453">
        <v>1</v>
      </c>
      <c r="X16" s="1454">
        <f t="shared" si="4"/>
        <v>4422</v>
      </c>
    </row>
    <row r="17" spans="1:24" s="200" customFormat="1" ht="21.75" customHeight="1">
      <c r="A17" s="1687"/>
      <c r="B17" s="1460" t="s">
        <v>117</v>
      </c>
      <c r="C17" s="1461">
        <v>136</v>
      </c>
      <c r="D17" s="1461">
        <v>164</v>
      </c>
      <c r="E17" s="1461">
        <v>172</v>
      </c>
      <c r="F17" s="1461">
        <v>227</v>
      </c>
      <c r="G17" s="1461">
        <v>237</v>
      </c>
      <c r="H17" s="1461">
        <v>237</v>
      </c>
      <c r="I17" s="1461">
        <v>187</v>
      </c>
      <c r="J17" s="1461">
        <v>272</v>
      </c>
      <c r="K17" s="1461">
        <v>253</v>
      </c>
      <c r="L17" s="1461">
        <v>283</v>
      </c>
      <c r="M17" s="1462">
        <v>314</v>
      </c>
      <c r="N17" s="1463">
        <v>322</v>
      </c>
      <c r="O17" s="1461">
        <v>267</v>
      </c>
      <c r="P17" s="1461">
        <v>344</v>
      </c>
      <c r="Q17" s="1461">
        <v>368</v>
      </c>
      <c r="R17" s="1461">
        <v>313</v>
      </c>
      <c r="S17" s="1461">
        <v>266</v>
      </c>
      <c r="T17" s="1461">
        <v>181</v>
      </c>
      <c r="U17" s="1461">
        <v>152</v>
      </c>
      <c r="V17" s="1461">
        <v>61</v>
      </c>
      <c r="W17" s="1461">
        <v>7</v>
      </c>
      <c r="X17" s="1462">
        <f t="shared" si="4"/>
        <v>4763</v>
      </c>
    </row>
    <row r="18" spans="1:24" s="200" customFormat="1" ht="21.75" customHeight="1">
      <c r="A18" s="1688" t="s">
        <v>164</v>
      </c>
      <c r="B18" s="1465" t="s">
        <v>111</v>
      </c>
      <c r="C18" s="1449">
        <v>269</v>
      </c>
      <c r="D18" s="1449">
        <v>427</v>
      </c>
      <c r="E18" s="1449">
        <v>438</v>
      </c>
      <c r="F18" s="1449">
        <v>464</v>
      </c>
      <c r="G18" s="1449">
        <v>400</v>
      </c>
      <c r="H18" s="1449">
        <v>330</v>
      </c>
      <c r="I18" s="1449">
        <v>347</v>
      </c>
      <c r="J18" s="1449">
        <v>428</v>
      </c>
      <c r="K18" s="1449">
        <v>593</v>
      </c>
      <c r="L18" s="1449">
        <v>586</v>
      </c>
      <c r="M18" s="1466">
        <v>655</v>
      </c>
      <c r="N18" s="1467">
        <v>521</v>
      </c>
      <c r="O18" s="1449">
        <v>549</v>
      </c>
      <c r="P18" s="1449">
        <v>501</v>
      </c>
      <c r="Q18" s="1449">
        <v>516</v>
      </c>
      <c r="R18" s="1449">
        <v>390</v>
      </c>
      <c r="S18" s="1449">
        <v>288</v>
      </c>
      <c r="T18" s="1449">
        <v>218</v>
      </c>
      <c r="U18" s="1449">
        <v>135</v>
      </c>
      <c r="V18" s="1449">
        <v>54</v>
      </c>
      <c r="W18" s="1449">
        <v>7</v>
      </c>
      <c r="X18" s="1466">
        <f t="shared" si="4"/>
        <v>8116</v>
      </c>
    </row>
    <row r="19" spans="1:24" s="200" customFormat="1" ht="21.75" customHeight="1">
      <c r="A19" s="1686"/>
      <c r="B19" s="1459" t="s">
        <v>118</v>
      </c>
      <c r="C19" s="1453">
        <v>138</v>
      </c>
      <c r="D19" s="1453">
        <v>222</v>
      </c>
      <c r="E19" s="1453">
        <v>221</v>
      </c>
      <c r="F19" s="1453">
        <v>226</v>
      </c>
      <c r="G19" s="1453">
        <v>202</v>
      </c>
      <c r="H19" s="1453">
        <v>174</v>
      </c>
      <c r="I19" s="1453">
        <v>170</v>
      </c>
      <c r="J19" s="1453">
        <v>200</v>
      </c>
      <c r="K19" s="1453">
        <v>280</v>
      </c>
      <c r="L19" s="1453">
        <v>267</v>
      </c>
      <c r="M19" s="1454">
        <v>315</v>
      </c>
      <c r="N19" s="1455">
        <v>250</v>
      </c>
      <c r="O19" s="1453">
        <v>274</v>
      </c>
      <c r="P19" s="1453">
        <v>231</v>
      </c>
      <c r="Q19" s="1453">
        <v>248</v>
      </c>
      <c r="R19" s="1453">
        <v>156</v>
      </c>
      <c r="S19" s="1453">
        <v>121</v>
      </c>
      <c r="T19" s="1453">
        <v>78</v>
      </c>
      <c r="U19" s="1453">
        <v>36</v>
      </c>
      <c r="V19" s="1453">
        <v>11</v>
      </c>
      <c r="W19" s="1453">
        <v>0</v>
      </c>
      <c r="X19" s="1454">
        <f t="shared" si="4"/>
        <v>3820</v>
      </c>
    </row>
    <row r="20" spans="1:24" s="200" customFormat="1" ht="21.75" customHeight="1">
      <c r="A20" s="1689"/>
      <c r="B20" s="1468" t="s">
        <v>117</v>
      </c>
      <c r="C20" s="1478">
        <v>131</v>
      </c>
      <c r="D20" s="1478">
        <v>205</v>
      </c>
      <c r="E20" s="1478">
        <v>217</v>
      </c>
      <c r="F20" s="1478">
        <v>238</v>
      </c>
      <c r="G20" s="1478">
        <v>198</v>
      </c>
      <c r="H20" s="1478">
        <v>156</v>
      </c>
      <c r="I20" s="1478">
        <v>177</v>
      </c>
      <c r="J20" s="1478">
        <v>228</v>
      </c>
      <c r="K20" s="1478">
        <v>313</v>
      </c>
      <c r="L20" s="1478">
        <v>319</v>
      </c>
      <c r="M20" s="1479">
        <v>340</v>
      </c>
      <c r="N20" s="1480">
        <v>271</v>
      </c>
      <c r="O20" s="1478">
        <v>275</v>
      </c>
      <c r="P20" s="1478">
        <v>270</v>
      </c>
      <c r="Q20" s="1478">
        <v>268</v>
      </c>
      <c r="R20" s="1478">
        <v>234</v>
      </c>
      <c r="S20" s="1478">
        <v>167</v>
      </c>
      <c r="T20" s="1478">
        <v>140</v>
      </c>
      <c r="U20" s="1478">
        <v>99</v>
      </c>
      <c r="V20" s="1478">
        <v>43</v>
      </c>
      <c r="W20" s="1478">
        <v>7</v>
      </c>
      <c r="X20" s="1479">
        <f t="shared" si="4"/>
        <v>4296</v>
      </c>
    </row>
    <row r="21" spans="1:24" s="200" customFormat="1" ht="21.75" customHeight="1">
      <c r="A21" s="1685" t="s">
        <v>163</v>
      </c>
      <c r="B21" s="1464" t="s">
        <v>111</v>
      </c>
      <c r="C21" s="1472">
        <v>366</v>
      </c>
      <c r="D21" s="1472">
        <v>444</v>
      </c>
      <c r="E21" s="1472">
        <v>503</v>
      </c>
      <c r="F21" s="1472">
        <v>554</v>
      </c>
      <c r="G21" s="1472">
        <v>565</v>
      </c>
      <c r="H21" s="1472">
        <v>551</v>
      </c>
      <c r="I21" s="1472">
        <v>530</v>
      </c>
      <c r="J21" s="1472">
        <v>590</v>
      </c>
      <c r="K21" s="1472">
        <v>747</v>
      </c>
      <c r="L21" s="1472">
        <v>799</v>
      </c>
      <c r="M21" s="1473">
        <v>829</v>
      </c>
      <c r="N21" s="1474">
        <v>830</v>
      </c>
      <c r="O21" s="1472">
        <v>773</v>
      </c>
      <c r="P21" s="1472">
        <v>710</v>
      </c>
      <c r="Q21" s="1472">
        <v>775</v>
      </c>
      <c r="R21" s="1472">
        <v>573</v>
      </c>
      <c r="S21" s="1472">
        <v>437</v>
      </c>
      <c r="T21" s="1472">
        <v>310</v>
      </c>
      <c r="U21" s="1472">
        <v>190</v>
      </c>
      <c r="V21" s="1472">
        <v>61</v>
      </c>
      <c r="W21" s="1472">
        <v>7</v>
      </c>
      <c r="X21" s="1473">
        <v>11144</v>
      </c>
    </row>
    <row r="22" spans="1:24" s="200" customFormat="1" ht="21.75" customHeight="1">
      <c r="A22" s="1686"/>
      <c r="B22" s="1459" t="s">
        <v>118</v>
      </c>
      <c r="C22" s="1453">
        <v>196</v>
      </c>
      <c r="D22" s="1453">
        <v>216</v>
      </c>
      <c r="E22" s="1453">
        <v>258</v>
      </c>
      <c r="F22" s="1453">
        <v>270</v>
      </c>
      <c r="G22" s="1453">
        <v>283</v>
      </c>
      <c r="H22" s="1453">
        <v>273</v>
      </c>
      <c r="I22" s="1453">
        <v>263</v>
      </c>
      <c r="J22" s="1453">
        <v>290</v>
      </c>
      <c r="K22" s="1453">
        <v>353</v>
      </c>
      <c r="L22" s="1453">
        <v>379</v>
      </c>
      <c r="M22" s="1454">
        <v>393</v>
      </c>
      <c r="N22" s="1455">
        <v>388</v>
      </c>
      <c r="O22" s="1453">
        <v>361</v>
      </c>
      <c r="P22" s="1453">
        <v>331</v>
      </c>
      <c r="Q22" s="1453">
        <v>336</v>
      </c>
      <c r="R22" s="1453">
        <v>255</v>
      </c>
      <c r="S22" s="1453">
        <v>159</v>
      </c>
      <c r="T22" s="1453">
        <v>100</v>
      </c>
      <c r="U22" s="1453">
        <v>51</v>
      </c>
      <c r="V22" s="1453">
        <v>14</v>
      </c>
      <c r="W22" s="1453">
        <v>0</v>
      </c>
      <c r="X22" s="1454">
        <v>5169</v>
      </c>
    </row>
    <row r="23" spans="1:24" s="200" customFormat="1" ht="21.75" customHeight="1">
      <c r="A23" s="1687"/>
      <c r="B23" s="1460" t="s">
        <v>117</v>
      </c>
      <c r="C23" s="1461">
        <v>170</v>
      </c>
      <c r="D23" s="1461">
        <v>228</v>
      </c>
      <c r="E23" s="1461">
        <v>245</v>
      </c>
      <c r="F23" s="1461">
        <v>284</v>
      </c>
      <c r="G23" s="1461">
        <v>282</v>
      </c>
      <c r="H23" s="1461">
        <v>278</v>
      </c>
      <c r="I23" s="1461">
        <v>267</v>
      </c>
      <c r="J23" s="1461">
        <v>300</v>
      </c>
      <c r="K23" s="1461">
        <v>394</v>
      </c>
      <c r="L23" s="1461">
        <v>420</v>
      </c>
      <c r="M23" s="1462">
        <v>436</v>
      </c>
      <c r="N23" s="1463">
        <v>442</v>
      </c>
      <c r="O23" s="1461">
        <v>412</v>
      </c>
      <c r="P23" s="1461">
        <v>379</v>
      </c>
      <c r="Q23" s="1461">
        <v>439</v>
      </c>
      <c r="R23" s="1461">
        <v>318</v>
      </c>
      <c r="S23" s="1461">
        <v>278</v>
      </c>
      <c r="T23" s="1461">
        <v>210</v>
      </c>
      <c r="U23" s="1461">
        <v>139</v>
      </c>
      <c r="V23" s="1461">
        <v>47</v>
      </c>
      <c r="W23" s="1461">
        <v>7</v>
      </c>
      <c r="X23" s="1462">
        <v>5975</v>
      </c>
    </row>
    <row r="24" spans="1:24" s="200" customFormat="1" ht="21.75" customHeight="1">
      <c r="A24" s="1688" t="s">
        <v>162</v>
      </c>
      <c r="B24" s="1465" t="s">
        <v>111</v>
      </c>
      <c r="C24" s="1449">
        <v>247</v>
      </c>
      <c r="D24" s="1449">
        <v>300</v>
      </c>
      <c r="E24" s="1449">
        <v>273</v>
      </c>
      <c r="F24" s="1449">
        <v>251</v>
      </c>
      <c r="G24" s="1449">
        <v>259</v>
      </c>
      <c r="H24" s="1449">
        <v>220</v>
      </c>
      <c r="I24" s="1449">
        <v>322</v>
      </c>
      <c r="J24" s="1449">
        <v>311</v>
      </c>
      <c r="K24" s="1449">
        <v>368</v>
      </c>
      <c r="L24" s="1449">
        <v>336</v>
      </c>
      <c r="M24" s="1466">
        <v>374</v>
      </c>
      <c r="N24" s="1467">
        <v>327</v>
      </c>
      <c r="O24" s="1449">
        <v>361</v>
      </c>
      <c r="P24" s="1449">
        <v>371</v>
      </c>
      <c r="Q24" s="1449">
        <v>420</v>
      </c>
      <c r="R24" s="1449">
        <v>360</v>
      </c>
      <c r="S24" s="1449">
        <v>312</v>
      </c>
      <c r="T24" s="1449">
        <v>176</v>
      </c>
      <c r="U24" s="1449">
        <v>113</v>
      </c>
      <c r="V24" s="1449">
        <v>39</v>
      </c>
      <c r="W24" s="1449">
        <v>7</v>
      </c>
      <c r="X24" s="1466">
        <f t="shared" ref="X24:X35" si="5">SUM(C24:W24)</f>
        <v>5747</v>
      </c>
    </row>
    <row r="25" spans="1:24" s="200" customFormat="1" ht="21.75" customHeight="1">
      <c r="A25" s="1686"/>
      <c r="B25" s="1459" t="s">
        <v>118</v>
      </c>
      <c r="C25" s="1453">
        <v>141</v>
      </c>
      <c r="D25" s="1453">
        <v>136</v>
      </c>
      <c r="E25" s="1453">
        <v>144</v>
      </c>
      <c r="F25" s="1453">
        <v>127</v>
      </c>
      <c r="G25" s="1453">
        <v>121</v>
      </c>
      <c r="H25" s="1453">
        <v>105</v>
      </c>
      <c r="I25" s="1453">
        <v>158</v>
      </c>
      <c r="J25" s="1453">
        <v>151</v>
      </c>
      <c r="K25" s="1453">
        <v>189</v>
      </c>
      <c r="L25" s="1453">
        <v>171</v>
      </c>
      <c r="M25" s="1454">
        <v>187</v>
      </c>
      <c r="N25" s="1455">
        <v>151</v>
      </c>
      <c r="O25" s="1453">
        <v>160</v>
      </c>
      <c r="P25" s="1453">
        <v>164</v>
      </c>
      <c r="Q25" s="1453">
        <v>187</v>
      </c>
      <c r="R25" s="1453">
        <v>143</v>
      </c>
      <c r="S25" s="1453">
        <v>116</v>
      </c>
      <c r="T25" s="1453">
        <v>62</v>
      </c>
      <c r="U25" s="1453">
        <v>32</v>
      </c>
      <c r="V25" s="1453">
        <v>7</v>
      </c>
      <c r="W25" s="1453">
        <v>0</v>
      </c>
      <c r="X25" s="1454">
        <f t="shared" si="5"/>
        <v>2652</v>
      </c>
    </row>
    <row r="26" spans="1:24" s="200" customFormat="1" ht="21.75" customHeight="1">
      <c r="A26" s="1689"/>
      <c r="B26" s="1468" t="s">
        <v>117</v>
      </c>
      <c r="C26" s="1478">
        <v>106</v>
      </c>
      <c r="D26" s="1478">
        <v>164</v>
      </c>
      <c r="E26" s="1478">
        <v>129</v>
      </c>
      <c r="F26" s="1478">
        <v>124</v>
      </c>
      <c r="G26" s="1478">
        <v>138</v>
      </c>
      <c r="H26" s="1478">
        <v>115</v>
      </c>
      <c r="I26" s="1478">
        <v>164</v>
      </c>
      <c r="J26" s="1478">
        <v>160</v>
      </c>
      <c r="K26" s="1478">
        <v>179</v>
      </c>
      <c r="L26" s="1478">
        <v>165</v>
      </c>
      <c r="M26" s="1479">
        <v>187</v>
      </c>
      <c r="N26" s="1480">
        <v>176</v>
      </c>
      <c r="O26" s="1478">
        <v>201</v>
      </c>
      <c r="P26" s="1478">
        <v>207</v>
      </c>
      <c r="Q26" s="1478">
        <v>233</v>
      </c>
      <c r="R26" s="1478">
        <v>217</v>
      </c>
      <c r="S26" s="1478">
        <v>196</v>
      </c>
      <c r="T26" s="1478">
        <v>114</v>
      </c>
      <c r="U26" s="1478">
        <v>81</v>
      </c>
      <c r="V26" s="1478">
        <v>32</v>
      </c>
      <c r="W26" s="1478">
        <v>7</v>
      </c>
      <c r="X26" s="1479">
        <f t="shared" si="5"/>
        <v>3095</v>
      </c>
    </row>
    <row r="27" spans="1:24" s="200" customFormat="1" ht="21.75" customHeight="1">
      <c r="A27" s="1685" t="s">
        <v>161</v>
      </c>
      <c r="B27" s="1464" t="s">
        <v>111</v>
      </c>
      <c r="C27" s="1472">
        <v>215</v>
      </c>
      <c r="D27" s="1472">
        <v>239</v>
      </c>
      <c r="E27" s="1472">
        <v>218</v>
      </c>
      <c r="F27" s="1472">
        <v>194</v>
      </c>
      <c r="G27" s="1472">
        <v>201</v>
      </c>
      <c r="H27" s="1472">
        <v>197</v>
      </c>
      <c r="I27" s="1472">
        <v>254</v>
      </c>
      <c r="J27" s="1472">
        <v>277</v>
      </c>
      <c r="K27" s="1472">
        <v>275</v>
      </c>
      <c r="L27" s="1472">
        <v>298</v>
      </c>
      <c r="M27" s="1473">
        <v>293</v>
      </c>
      <c r="N27" s="1474">
        <v>276</v>
      </c>
      <c r="O27" s="1472">
        <v>311</v>
      </c>
      <c r="P27" s="1472">
        <v>365</v>
      </c>
      <c r="Q27" s="1472">
        <v>348</v>
      </c>
      <c r="R27" s="1472">
        <v>333</v>
      </c>
      <c r="S27" s="1472">
        <v>250</v>
      </c>
      <c r="T27" s="1472">
        <v>215</v>
      </c>
      <c r="U27" s="1472">
        <v>153</v>
      </c>
      <c r="V27" s="1472">
        <v>48</v>
      </c>
      <c r="W27" s="1472">
        <v>4</v>
      </c>
      <c r="X27" s="1473">
        <f t="shared" si="5"/>
        <v>4964</v>
      </c>
    </row>
    <row r="28" spans="1:24" ht="21.75" customHeight="1">
      <c r="A28" s="1686"/>
      <c r="B28" s="1459" t="s">
        <v>118</v>
      </c>
      <c r="C28" s="1453">
        <v>103</v>
      </c>
      <c r="D28" s="1453">
        <v>122</v>
      </c>
      <c r="E28" s="1453">
        <v>95</v>
      </c>
      <c r="F28" s="1453">
        <v>100</v>
      </c>
      <c r="G28" s="1453">
        <v>92</v>
      </c>
      <c r="H28" s="1453">
        <v>99</v>
      </c>
      <c r="I28" s="1453">
        <v>135</v>
      </c>
      <c r="J28" s="1453">
        <v>131</v>
      </c>
      <c r="K28" s="1453">
        <v>136</v>
      </c>
      <c r="L28" s="1453">
        <v>139</v>
      </c>
      <c r="M28" s="1454">
        <v>157</v>
      </c>
      <c r="N28" s="1455">
        <v>117</v>
      </c>
      <c r="O28" s="1453">
        <v>149</v>
      </c>
      <c r="P28" s="1453">
        <v>175</v>
      </c>
      <c r="Q28" s="1453">
        <v>159</v>
      </c>
      <c r="R28" s="1453">
        <v>147</v>
      </c>
      <c r="S28" s="1453">
        <v>88</v>
      </c>
      <c r="T28" s="1453">
        <v>71</v>
      </c>
      <c r="U28" s="1453">
        <v>37</v>
      </c>
      <c r="V28" s="1453">
        <v>11</v>
      </c>
      <c r="W28" s="1453">
        <v>0</v>
      </c>
      <c r="X28" s="1454">
        <f t="shared" si="5"/>
        <v>2263</v>
      </c>
    </row>
    <row r="29" spans="1:24" ht="21.75" customHeight="1">
      <c r="A29" s="1687"/>
      <c r="B29" s="1460" t="s">
        <v>117</v>
      </c>
      <c r="C29" s="1461">
        <v>112</v>
      </c>
      <c r="D29" s="1461">
        <v>117</v>
      </c>
      <c r="E29" s="1461">
        <v>123</v>
      </c>
      <c r="F29" s="1461">
        <v>94</v>
      </c>
      <c r="G29" s="1461">
        <v>109</v>
      </c>
      <c r="H29" s="1461">
        <v>98</v>
      </c>
      <c r="I29" s="1461">
        <v>119</v>
      </c>
      <c r="J29" s="1461">
        <v>146</v>
      </c>
      <c r="K29" s="1461">
        <v>139</v>
      </c>
      <c r="L29" s="1461">
        <v>159</v>
      </c>
      <c r="M29" s="1462">
        <v>136</v>
      </c>
      <c r="N29" s="1463">
        <v>159</v>
      </c>
      <c r="O29" s="1461">
        <v>162</v>
      </c>
      <c r="P29" s="1461">
        <v>190</v>
      </c>
      <c r="Q29" s="1461">
        <v>189</v>
      </c>
      <c r="R29" s="1461">
        <v>186</v>
      </c>
      <c r="S29" s="1461">
        <v>162</v>
      </c>
      <c r="T29" s="1461">
        <v>144</v>
      </c>
      <c r="U29" s="1461">
        <v>116</v>
      </c>
      <c r="V29" s="1461">
        <v>37</v>
      </c>
      <c r="W29" s="1461">
        <v>4</v>
      </c>
      <c r="X29" s="1462">
        <f t="shared" si="5"/>
        <v>2701</v>
      </c>
    </row>
    <row r="30" spans="1:24" ht="21.75" customHeight="1">
      <c r="A30" s="1688" t="s">
        <v>160</v>
      </c>
      <c r="B30" s="1465" t="s">
        <v>111</v>
      </c>
      <c r="C30" s="1449">
        <v>276</v>
      </c>
      <c r="D30" s="1449">
        <v>324</v>
      </c>
      <c r="E30" s="1449">
        <v>307</v>
      </c>
      <c r="F30" s="1449">
        <v>267</v>
      </c>
      <c r="G30" s="1449">
        <v>227</v>
      </c>
      <c r="H30" s="1449">
        <v>285</v>
      </c>
      <c r="I30" s="1449">
        <v>365</v>
      </c>
      <c r="J30" s="1449">
        <v>365</v>
      </c>
      <c r="K30" s="1449">
        <v>418</v>
      </c>
      <c r="L30" s="1449">
        <v>395</v>
      </c>
      <c r="M30" s="1466">
        <v>386</v>
      </c>
      <c r="N30" s="1467">
        <v>323</v>
      </c>
      <c r="O30" s="1449">
        <v>251</v>
      </c>
      <c r="P30" s="1449">
        <v>264</v>
      </c>
      <c r="Q30" s="1449">
        <v>337</v>
      </c>
      <c r="R30" s="1449">
        <v>304</v>
      </c>
      <c r="S30" s="1449">
        <v>210</v>
      </c>
      <c r="T30" s="1449">
        <v>132</v>
      </c>
      <c r="U30" s="1449">
        <v>58</v>
      </c>
      <c r="V30" s="1449">
        <v>25</v>
      </c>
      <c r="W30" s="1449">
        <v>3</v>
      </c>
      <c r="X30" s="1466">
        <f t="shared" si="5"/>
        <v>5522</v>
      </c>
    </row>
    <row r="31" spans="1:24" ht="21.75" customHeight="1">
      <c r="A31" s="1686"/>
      <c r="B31" s="1459" t="s">
        <v>118</v>
      </c>
      <c r="C31" s="1453">
        <v>138</v>
      </c>
      <c r="D31" s="1453">
        <v>180</v>
      </c>
      <c r="E31" s="1453">
        <v>163</v>
      </c>
      <c r="F31" s="1453">
        <v>142</v>
      </c>
      <c r="G31" s="1453">
        <v>112</v>
      </c>
      <c r="H31" s="1453">
        <v>148</v>
      </c>
      <c r="I31" s="1453">
        <v>177</v>
      </c>
      <c r="J31" s="1453">
        <v>168</v>
      </c>
      <c r="K31" s="1453">
        <v>215</v>
      </c>
      <c r="L31" s="1453">
        <v>192</v>
      </c>
      <c r="M31" s="1454">
        <v>193</v>
      </c>
      <c r="N31" s="1455">
        <v>160</v>
      </c>
      <c r="O31" s="1453">
        <v>123</v>
      </c>
      <c r="P31" s="1453">
        <v>116</v>
      </c>
      <c r="Q31" s="1453">
        <v>146</v>
      </c>
      <c r="R31" s="1453">
        <v>131</v>
      </c>
      <c r="S31" s="1453">
        <v>69</v>
      </c>
      <c r="T31" s="1453">
        <v>44</v>
      </c>
      <c r="U31" s="1453">
        <v>14</v>
      </c>
      <c r="V31" s="1453">
        <v>4</v>
      </c>
      <c r="W31" s="1453">
        <v>1</v>
      </c>
      <c r="X31" s="1454">
        <f t="shared" si="5"/>
        <v>2636</v>
      </c>
    </row>
    <row r="32" spans="1:24" ht="21.75" customHeight="1">
      <c r="A32" s="1689"/>
      <c r="B32" s="1468" t="s">
        <v>117</v>
      </c>
      <c r="C32" s="1478">
        <v>138</v>
      </c>
      <c r="D32" s="1478">
        <v>144</v>
      </c>
      <c r="E32" s="1478">
        <v>144</v>
      </c>
      <c r="F32" s="1478">
        <v>125</v>
      </c>
      <c r="G32" s="1478">
        <v>115</v>
      </c>
      <c r="H32" s="1478">
        <v>137</v>
      </c>
      <c r="I32" s="1478">
        <v>188</v>
      </c>
      <c r="J32" s="1478">
        <v>197</v>
      </c>
      <c r="K32" s="1478">
        <v>203</v>
      </c>
      <c r="L32" s="1478">
        <v>203</v>
      </c>
      <c r="M32" s="1479">
        <v>193</v>
      </c>
      <c r="N32" s="1480">
        <v>163</v>
      </c>
      <c r="O32" s="1478">
        <v>128</v>
      </c>
      <c r="P32" s="1478">
        <v>148</v>
      </c>
      <c r="Q32" s="1478">
        <v>191</v>
      </c>
      <c r="R32" s="1478">
        <v>173</v>
      </c>
      <c r="S32" s="1478">
        <v>141</v>
      </c>
      <c r="T32" s="1478">
        <v>88</v>
      </c>
      <c r="U32" s="1478">
        <v>44</v>
      </c>
      <c r="V32" s="1478">
        <v>21</v>
      </c>
      <c r="W32" s="1478">
        <v>2</v>
      </c>
      <c r="X32" s="1479">
        <f t="shared" si="5"/>
        <v>2886</v>
      </c>
    </row>
    <row r="33" spans="1:25" ht="21.75" customHeight="1">
      <c r="A33" s="1685" t="s">
        <v>159</v>
      </c>
      <c r="B33" s="1464" t="s">
        <v>111</v>
      </c>
      <c r="C33" s="1472">
        <v>658</v>
      </c>
      <c r="D33" s="1472">
        <v>792</v>
      </c>
      <c r="E33" s="1472">
        <v>896</v>
      </c>
      <c r="F33" s="1472">
        <v>864</v>
      </c>
      <c r="G33" s="1472">
        <v>863</v>
      </c>
      <c r="H33" s="1472">
        <v>852</v>
      </c>
      <c r="I33" s="1472">
        <v>869</v>
      </c>
      <c r="J33" s="1472">
        <v>861</v>
      </c>
      <c r="K33" s="1472">
        <v>1061</v>
      </c>
      <c r="L33" s="1472">
        <v>1225</v>
      </c>
      <c r="M33" s="1473">
        <v>1313</v>
      </c>
      <c r="N33" s="1474">
        <v>1066</v>
      </c>
      <c r="O33" s="1472">
        <v>915</v>
      </c>
      <c r="P33" s="1472">
        <v>778</v>
      </c>
      <c r="Q33" s="1472">
        <v>710</v>
      </c>
      <c r="R33" s="1472">
        <v>591</v>
      </c>
      <c r="S33" s="1472">
        <v>380</v>
      </c>
      <c r="T33" s="1472">
        <v>259</v>
      </c>
      <c r="U33" s="1472">
        <v>154</v>
      </c>
      <c r="V33" s="1472">
        <v>46</v>
      </c>
      <c r="W33" s="1472">
        <v>4</v>
      </c>
      <c r="X33" s="1473">
        <f t="shared" si="5"/>
        <v>15157</v>
      </c>
    </row>
    <row r="34" spans="1:25" ht="21.75" customHeight="1">
      <c r="A34" s="1686"/>
      <c r="B34" s="1459" t="s">
        <v>118</v>
      </c>
      <c r="C34" s="1453">
        <v>362</v>
      </c>
      <c r="D34" s="1453">
        <v>380</v>
      </c>
      <c r="E34" s="1453">
        <v>449</v>
      </c>
      <c r="F34" s="1453">
        <v>445</v>
      </c>
      <c r="G34" s="1453">
        <v>415</v>
      </c>
      <c r="H34" s="1453">
        <v>416</v>
      </c>
      <c r="I34" s="1453">
        <v>421</v>
      </c>
      <c r="J34" s="1453">
        <v>403</v>
      </c>
      <c r="K34" s="1453">
        <v>493</v>
      </c>
      <c r="L34" s="1453">
        <v>587</v>
      </c>
      <c r="M34" s="1454">
        <v>615</v>
      </c>
      <c r="N34" s="1455">
        <v>481</v>
      </c>
      <c r="O34" s="1453">
        <v>454</v>
      </c>
      <c r="P34" s="1453">
        <v>365</v>
      </c>
      <c r="Q34" s="1453">
        <v>329</v>
      </c>
      <c r="R34" s="1453">
        <v>251</v>
      </c>
      <c r="S34" s="1453">
        <v>156</v>
      </c>
      <c r="T34" s="1453">
        <v>92</v>
      </c>
      <c r="U34" s="1453">
        <v>33</v>
      </c>
      <c r="V34" s="1453">
        <v>11</v>
      </c>
      <c r="W34" s="1453">
        <v>0</v>
      </c>
      <c r="X34" s="1454">
        <f t="shared" si="5"/>
        <v>7158</v>
      </c>
    </row>
    <row r="35" spans="1:25" ht="21.75" customHeight="1">
      <c r="A35" s="1687"/>
      <c r="B35" s="1460" t="s">
        <v>117</v>
      </c>
      <c r="C35" s="1461">
        <v>296</v>
      </c>
      <c r="D35" s="1461">
        <v>412</v>
      </c>
      <c r="E35" s="1461">
        <v>447</v>
      </c>
      <c r="F35" s="1461">
        <v>419</v>
      </c>
      <c r="G35" s="1461">
        <v>448</v>
      </c>
      <c r="H35" s="1461">
        <v>436</v>
      </c>
      <c r="I35" s="1461">
        <v>448</v>
      </c>
      <c r="J35" s="1461">
        <v>458</v>
      </c>
      <c r="K35" s="1461">
        <v>568</v>
      </c>
      <c r="L35" s="1461">
        <v>638</v>
      </c>
      <c r="M35" s="1462">
        <v>698</v>
      </c>
      <c r="N35" s="1463">
        <v>585</v>
      </c>
      <c r="O35" s="1461">
        <v>461</v>
      </c>
      <c r="P35" s="1461">
        <v>413</v>
      </c>
      <c r="Q35" s="1461">
        <v>381</v>
      </c>
      <c r="R35" s="1461">
        <v>340</v>
      </c>
      <c r="S35" s="1461">
        <v>224</v>
      </c>
      <c r="T35" s="1461">
        <v>167</v>
      </c>
      <c r="U35" s="1461">
        <v>121</v>
      </c>
      <c r="V35" s="1461">
        <v>35</v>
      </c>
      <c r="W35" s="1461">
        <v>4</v>
      </c>
      <c r="X35" s="1462">
        <f t="shared" si="5"/>
        <v>7999</v>
      </c>
    </row>
    <row r="36" spans="1:25" ht="21.75" customHeight="1">
      <c r="A36" s="1688" t="s">
        <v>158</v>
      </c>
      <c r="B36" s="1465" t="s">
        <v>111</v>
      </c>
      <c r="C36" s="1449">
        <v>609</v>
      </c>
      <c r="D36" s="1449">
        <v>678</v>
      </c>
      <c r="E36" s="1449">
        <v>726</v>
      </c>
      <c r="F36" s="1449">
        <v>664</v>
      </c>
      <c r="G36" s="1449">
        <v>669</v>
      </c>
      <c r="H36" s="1449">
        <v>609</v>
      </c>
      <c r="I36" s="1449">
        <v>688</v>
      </c>
      <c r="J36" s="1449">
        <v>873</v>
      </c>
      <c r="K36" s="1449">
        <v>905</v>
      </c>
      <c r="L36" s="1449">
        <v>914</v>
      </c>
      <c r="M36" s="1466">
        <v>1062</v>
      </c>
      <c r="N36" s="1467">
        <v>808</v>
      </c>
      <c r="O36" s="1449">
        <v>754</v>
      </c>
      <c r="P36" s="1449">
        <v>826</v>
      </c>
      <c r="Q36" s="1449">
        <v>966</v>
      </c>
      <c r="R36" s="1449">
        <v>879</v>
      </c>
      <c r="S36" s="1449">
        <v>762</v>
      </c>
      <c r="T36" s="1449">
        <v>481</v>
      </c>
      <c r="U36" s="1449">
        <v>273</v>
      </c>
      <c r="V36" s="1449">
        <v>87</v>
      </c>
      <c r="W36" s="1449">
        <v>17</v>
      </c>
      <c r="X36" s="1466">
        <f t="shared" ref="X36:X41" si="6">SUM(C36:W36)</f>
        <v>14250</v>
      </c>
    </row>
    <row r="37" spans="1:25" ht="21.75" customHeight="1">
      <c r="A37" s="1686"/>
      <c r="B37" s="1459" t="s">
        <v>118</v>
      </c>
      <c r="C37" s="1453">
        <v>278</v>
      </c>
      <c r="D37" s="1453">
        <v>355</v>
      </c>
      <c r="E37" s="1453">
        <v>360</v>
      </c>
      <c r="F37" s="1453">
        <v>342</v>
      </c>
      <c r="G37" s="1453">
        <v>337</v>
      </c>
      <c r="H37" s="1453">
        <v>299</v>
      </c>
      <c r="I37" s="1453">
        <v>336</v>
      </c>
      <c r="J37" s="1453">
        <v>405</v>
      </c>
      <c r="K37" s="1453">
        <v>455</v>
      </c>
      <c r="L37" s="1453">
        <v>447</v>
      </c>
      <c r="M37" s="1454">
        <v>545</v>
      </c>
      <c r="N37" s="1455">
        <v>403</v>
      </c>
      <c r="O37" s="1453">
        <v>329</v>
      </c>
      <c r="P37" s="1453">
        <v>391</v>
      </c>
      <c r="Q37" s="1453">
        <v>433</v>
      </c>
      <c r="R37" s="1453">
        <v>362</v>
      </c>
      <c r="S37" s="1453">
        <v>292</v>
      </c>
      <c r="T37" s="1453">
        <v>178</v>
      </c>
      <c r="U37" s="1453">
        <v>72</v>
      </c>
      <c r="V37" s="1453">
        <v>18</v>
      </c>
      <c r="W37" s="1453">
        <v>2</v>
      </c>
      <c r="X37" s="1454">
        <f t="shared" si="6"/>
        <v>6639</v>
      </c>
    </row>
    <row r="38" spans="1:25" s="200" customFormat="1" ht="21.75" customHeight="1">
      <c r="A38" s="1689"/>
      <c r="B38" s="1468" t="s">
        <v>117</v>
      </c>
      <c r="C38" s="1478">
        <v>331</v>
      </c>
      <c r="D38" s="1478">
        <v>323</v>
      </c>
      <c r="E38" s="1478">
        <v>366</v>
      </c>
      <c r="F38" s="1478">
        <v>322</v>
      </c>
      <c r="G38" s="1478">
        <v>332</v>
      </c>
      <c r="H38" s="1478">
        <v>310</v>
      </c>
      <c r="I38" s="1478">
        <v>352</v>
      </c>
      <c r="J38" s="1478">
        <v>468</v>
      </c>
      <c r="K38" s="1478">
        <v>450</v>
      </c>
      <c r="L38" s="1478">
        <v>467</v>
      </c>
      <c r="M38" s="1479">
        <v>517</v>
      </c>
      <c r="N38" s="1480">
        <v>405</v>
      </c>
      <c r="O38" s="1478">
        <v>425</v>
      </c>
      <c r="P38" s="1478">
        <v>435</v>
      </c>
      <c r="Q38" s="1478">
        <v>533</v>
      </c>
      <c r="R38" s="1478">
        <v>517</v>
      </c>
      <c r="S38" s="1478">
        <v>470</v>
      </c>
      <c r="T38" s="1478">
        <v>303</v>
      </c>
      <c r="U38" s="1478">
        <v>201</v>
      </c>
      <c r="V38" s="1478">
        <v>69</v>
      </c>
      <c r="W38" s="1478">
        <v>15</v>
      </c>
      <c r="X38" s="1479">
        <f t="shared" si="6"/>
        <v>7611</v>
      </c>
    </row>
    <row r="39" spans="1:25" s="200" customFormat="1" ht="21.75" customHeight="1">
      <c r="A39" s="1682" t="s">
        <v>157</v>
      </c>
      <c r="B39" s="1464" t="s">
        <v>111</v>
      </c>
      <c r="C39" s="1472">
        <v>509</v>
      </c>
      <c r="D39" s="1472">
        <v>660</v>
      </c>
      <c r="E39" s="1472">
        <v>694</v>
      </c>
      <c r="F39" s="1472">
        <v>554</v>
      </c>
      <c r="G39" s="1472">
        <v>511</v>
      </c>
      <c r="H39" s="1472">
        <v>475</v>
      </c>
      <c r="I39" s="1472">
        <v>610</v>
      </c>
      <c r="J39" s="1472">
        <v>738</v>
      </c>
      <c r="K39" s="1472">
        <v>848</v>
      </c>
      <c r="L39" s="1472">
        <v>852</v>
      </c>
      <c r="M39" s="1473">
        <v>854</v>
      </c>
      <c r="N39" s="1474">
        <v>786</v>
      </c>
      <c r="O39" s="1472">
        <v>697</v>
      </c>
      <c r="P39" s="1472">
        <v>659</v>
      </c>
      <c r="Q39" s="1472">
        <v>793</v>
      </c>
      <c r="R39" s="1472">
        <v>776</v>
      </c>
      <c r="S39" s="1472">
        <v>622</v>
      </c>
      <c r="T39" s="1472">
        <v>418</v>
      </c>
      <c r="U39" s="1472">
        <v>212</v>
      </c>
      <c r="V39" s="1472">
        <v>69</v>
      </c>
      <c r="W39" s="1472">
        <v>8</v>
      </c>
      <c r="X39" s="1473">
        <f t="shared" si="6"/>
        <v>12345</v>
      </c>
      <c r="Y39" s="37"/>
    </row>
    <row r="40" spans="1:25" s="200" customFormat="1" ht="21.75" customHeight="1">
      <c r="A40" s="1682"/>
      <c r="B40" s="1459" t="s">
        <v>118</v>
      </c>
      <c r="C40" s="1453">
        <v>255</v>
      </c>
      <c r="D40" s="1453">
        <v>340</v>
      </c>
      <c r="E40" s="1453">
        <v>324</v>
      </c>
      <c r="F40" s="1453">
        <v>271</v>
      </c>
      <c r="G40" s="1453">
        <v>242</v>
      </c>
      <c r="H40" s="1453">
        <v>236</v>
      </c>
      <c r="I40" s="1453">
        <v>299</v>
      </c>
      <c r="J40" s="1453">
        <v>339</v>
      </c>
      <c r="K40" s="1453">
        <v>416</v>
      </c>
      <c r="L40" s="1453">
        <v>425</v>
      </c>
      <c r="M40" s="1454">
        <v>425</v>
      </c>
      <c r="N40" s="1455">
        <v>367</v>
      </c>
      <c r="O40" s="1453">
        <v>320</v>
      </c>
      <c r="P40" s="1453">
        <v>319</v>
      </c>
      <c r="Q40" s="1453">
        <v>342</v>
      </c>
      <c r="R40" s="1453">
        <v>348</v>
      </c>
      <c r="S40" s="1453">
        <v>239</v>
      </c>
      <c r="T40" s="1453">
        <v>152</v>
      </c>
      <c r="U40" s="1453">
        <v>64</v>
      </c>
      <c r="V40" s="1453">
        <v>11</v>
      </c>
      <c r="W40" s="1453">
        <v>3</v>
      </c>
      <c r="X40" s="1454">
        <f t="shared" si="6"/>
        <v>5737</v>
      </c>
      <c r="Y40" s="37"/>
    </row>
    <row r="41" spans="1:25" s="200" customFormat="1" ht="21.75" customHeight="1" thickBot="1">
      <c r="A41" s="1684"/>
      <c r="B41" s="1452" t="s">
        <v>117</v>
      </c>
      <c r="C41" s="1410">
        <v>254</v>
      </c>
      <c r="D41" s="1410">
        <v>320</v>
      </c>
      <c r="E41" s="1410">
        <v>370</v>
      </c>
      <c r="F41" s="1410">
        <v>283</v>
      </c>
      <c r="G41" s="1410">
        <v>269</v>
      </c>
      <c r="H41" s="1410">
        <v>239</v>
      </c>
      <c r="I41" s="1410">
        <v>311</v>
      </c>
      <c r="J41" s="1410">
        <v>399</v>
      </c>
      <c r="K41" s="1410">
        <v>432</v>
      </c>
      <c r="L41" s="1410">
        <v>427</v>
      </c>
      <c r="M41" s="1411">
        <v>429</v>
      </c>
      <c r="N41" s="1412">
        <v>419</v>
      </c>
      <c r="O41" s="1410">
        <v>377</v>
      </c>
      <c r="P41" s="1410">
        <v>340</v>
      </c>
      <c r="Q41" s="1410">
        <v>451</v>
      </c>
      <c r="R41" s="1410">
        <v>428</v>
      </c>
      <c r="S41" s="1410">
        <v>383</v>
      </c>
      <c r="T41" s="1410">
        <v>266</v>
      </c>
      <c r="U41" s="1410">
        <v>148</v>
      </c>
      <c r="V41" s="1410">
        <v>58</v>
      </c>
      <c r="W41" s="1410">
        <v>5</v>
      </c>
      <c r="X41" s="1411">
        <f t="shared" si="6"/>
        <v>6608</v>
      </c>
      <c r="Y41" s="37"/>
    </row>
    <row r="42" spans="1:25" s="200" customFormat="1" ht="13.5" customHeight="1">
      <c r="A42" s="178"/>
      <c r="B42" s="178"/>
      <c r="C42" s="179"/>
      <c r="D42" s="179"/>
      <c r="E42" s="179"/>
      <c r="F42" s="179"/>
      <c r="G42" s="179"/>
      <c r="H42" s="179"/>
      <c r="I42" s="179"/>
      <c r="J42" s="179"/>
      <c r="K42" s="179"/>
      <c r="L42" s="179"/>
      <c r="M42" s="179"/>
      <c r="N42" s="180"/>
      <c r="O42" s="180"/>
      <c r="P42" s="180"/>
      <c r="Q42" s="180"/>
      <c r="R42" s="180"/>
      <c r="S42" s="180"/>
      <c r="T42" s="180"/>
      <c r="U42" s="180"/>
      <c r="V42" s="180"/>
      <c r="W42" s="180"/>
      <c r="X42" s="181"/>
    </row>
    <row r="43" spans="1:25" ht="22.5" customHeight="1">
      <c r="A43" s="1690" t="s">
        <v>2130</v>
      </c>
      <c r="B43" s="1690"/>
      <c r="C43" s="1690"/>
      <c r="D43" s="1690"/>
      <c r="E43" s="1690"/>
      <c r="F43" s="1690"/>
      <c r="G43" s="1690"/>
      <c r="H43" s="1690"/>
      <c r="I43" s="1690"/>
      <c r="J43" s="1690"/>
      <c r="K43" s="1690"/>
      <c r="L43" s="1690"/>
      <c r="M43" s="1690"/>
      <c r="N43" s="1656" t="s">
        <v>2055</v>
      </c>
      <c r="O43" s="1656"/>
      <c r="P43" s="1656"/>
      <c r="Q43" s="1656"/>
      <c r="R43" s="1656"/>
      <c r="S43" s="1656"/>
      <c r="T43" s="1656"/>
      <c r="U43" s="1656"/>
      <c r="V43" s="1656"/>
      <c r="W43" s="1656"/>
      <c r="X43" s="1656"/>
      <c r="Y43" s="1656"/>
    </row>
    <row r="44" spans="1:25" s="200" customFormat="1" ht="13.5" customHeight="1" thickBot="1">
      <c r="A44" s="176"/>
      <c r="B44" s="176"/>
      <c r="C44" s="176"/>
      <c r="D44" s="176"/>
      <c r="E44" s="176"/>
      <c r="F44" s="176"/>
      <c r="G44" s="176"/>
      <c r="H44" s="176"/>
      <c r="I44" s="176"/>
      <c r="J44" s="176"/>
      <c r="K44" s="176"/>
      <c r="L44" s="176"/>
      <c r="M44" s="176"/>
      <c r="N44" s="176"/>
      <c r="O44" s="176"/>
      <c r="P44" s="176"/>
      <c r="Q44" s="176"/>
      <c r="R44" s="176"/>
      <c r="S44" s="1047"/>
      <c r="T44" s="176"/>
      <c r="U44" s="176"/>
      <c r="V44" s="176"/>
      <c r="W44" s="1691"/>
      <c r="X44" s="1691"/>
    </row>
    <row r="45" spans="1:25" s="200" customFormat="1" ht="19.5" customHeight="1">
      <c r="A45" s="1692"/>
      <c r="B45" s="1693"/>
      <c r="C45" s="1696" t="s">
        <v>1415</v>
      </c>
      <c r="D45" s="1697"/>
      <c r="E45" s="1697"/>
      <c r="F45" s="1697"/>
      <c r="G45" s="1697"/>
      <c r="H45" s="1697"/>
      <c r="I45" s="1697"/>
      <c r="J45" s="1697"/>
      <c r="K45" s="1697"/>
      <c r="L45" s="1697"/>
      <c r="M45" s="1697"/>
      <c r="N45" s="1698" t="s">
        <v>1416</v>
      </c>
      <c r="O45" s="1699"/>
      <c r="P45" s="1699"/>
      <c r="Q45" s="1699"/>
      <c r="R45" s="1699"/>
      <c r="S45" s="1699"/>
      <c r="T45" s="1699"/>
      <c r="U45" s="1699"/>
      <c r="V45" s="1699"/>
      <c r="W45" s="1700"/>
      <c r="X45" s="1701" t="s">
        <v>142</v>
      </c>
    </row>
    <row r="46" spans="1:25" s="200" customFormat="1" ht="19.5" customHeight="1">
      <c r="A46" s="1694"/>
      <c r="B46" s="1695"/>
      <c r="C46" s="306" t="s">
        <v>1417</v>
      </c>
      <c r="D46" s="306" t="s">
        <v>1418</v>
      </c>
      <c r="E46" s="306" t="s">
        <v>141</v>
      </c>
      <c r="F46" s="306" t="s">
        <v>140</v>
      </c>
      <c r="G46" s="306" t="s">
        <v>139</v>
      </c>
      <c r="H46" s="306" t="s">
        <v>138</v>
      </c>
      <c r="I46" s="306" t="s">
        <v>137</v>
      </c>
      <c r="J46" s="306" t="s">
        <v>136</v>
      </c>
      <c r="K46" s="306" t="s">
        <v>135</v>
      </c>
      <c r="L46" s="306" t="s">
        <v>134</v>
      </c>
      <c r="M46" s="1046" t="s">
        <v>133</v>
      </c>
      <c r="N46" s="305" t="s">
        <v>132</v>
      </c>
      <c r="O46" s="306" t="s">
        <v>131</v>
      </c>
      <c r="P46" s="306" t="s">
        <v>130</v>
      </c>
      <c r="Q46" s="306" t="s">
        <v>129</v>
      </c>
      <c r="R46" s="306" t="s">
        <v>128</v>
      </c>
      <c r="S46" s="306" t="s">
        <v>127</v>
      </c>
      <c r="T46" s="306" t="s">
        <v>126</v>
      </c>
      <c r="U46" s="306" t="s">
        <v>125</v>
      </c>
      <c r="V46" s="306" t="s">
        <v>1419</v>
      </c>
      <c r="W46" s="306" t="s">
        <v>315</v>
      </c>
      <c r="X46" s="1702"/>
    </row>
    <row r="47" spans="1:25" s="200" customFormat="1" ht="21.75" customHeight="1">
      <c r="A47" s="1681" t="s">
        <v>156</v>
      </c>
      <c r="B47" s="1450" t="s">
        <v>111</v>
      </c>
      <c r="C47" s="1447">
        <v>423</v>
      </c>
      <c r="D47" s="1447">
        <v>545</v>
      </c>
      <c r="E47" s="1447">
        <v>592</v>
      </c>
      <c r="F47" s="1447">
        <v>675</v>
      </c>
      <c r="G47" s="1447">
        <v>962</v>
      </c>
      <c r="H47" s="1447">
        <v>700</v>
      </c>
      <c r="I47" s="1447">
        <v>595</v>
      </c>
      <c r="J47" s="1447">
        <v>725</v>
      </c>
      <c r="K47" s="1447">
        <v>749</v>
      </c>
      <c r="L47" s="1447">
        <v>865</v>
      </c>
      <c r="M47" s="1451">
        <v>790</v>
      </c>
      <c r="N47" s="1448">
        <v>754</v>
      </c>
      <c r="O47" s="1447">
        <v>704</v>
      </c>
      <c r="P47" s="1447">
        <v>709</v>
      </c>
      <c r="Q47" s="1447">
        <v>720</v>
      </c>
      <c r="R47" s="1447">
        <v>572</v>
      </c>
      <c r="S47" s="1447">
        <v>462</v>
      </c>
      <c r="T47" s="1447">
        <v>352</v>
      </c>
      <c r="U47" s="1447">
        <v>199</v>
      </c>
      <c r="V47" s="1447">
        <v>66</v>
      </c>
      <c r="W47" s="1447">
        <v>4</v>
      </c>
      <c r="X47" s="1451">
        <f t="shared" ref="X47:X55" si="7">SUM(C47:W47)</f>
        <v>12163</v>
      </c>
      <c r="Y47" s="37"/>
    </row>
    <row r="48" spans="1:25" s="200" customFormat="1" ht="21.75" customHeight="1">
      <c r="A48" s="1682"/>
      <c r="B48" s="1459" t="s">
        <v>118</v>
      </c>
      <c r="C48" s="1453">
        <v>226</v>
      </c>
      <c r="D48" s="1453">
        <v>294</v>
      </c>
      <c r="E48" s="1453">
        <v>318</v>
      </c>
      <c r="F48" s="1453">
        <v>346</v>
      </c>
      <c r="G48" s="1453">
        <v>529</v>
      </c>
      <c r="H48" s="1453">
        <v>353</v>
      </c>
      <c r="I48" s="1453">
        <v>328</v>
      </c>
      <c r="J48" s="1453">
        <v>381</v>
      </c>
      <c r="K48" s="1453">
        <v>387</v>
      </c>
      <c r="L48" s="1453">
        <v>443</v>
      </c>
      <c r="M48" s="1454">
        <v>382</v>
      </c>
      <c r="N48" s="1455">
        <v>388</v>
      </c>
      <c r="O48" s="1453">
        <v>344</v>
      </c>
      <c r="P48" s="1453">
        <v>349</v>
      </c>
      <c r="Q48" s="1453">
        <v>329</v>
      </c>
      <c r="R48" s="1453">
        <v>263</v>
      </c>
      <c r="S48" s="1453">
        <v>180</v>
      </c>
      <c r="T48" s="1453">
        <v>119</v>
      </c>
      <c r="U48" s="1453">
        <v>48</v>
      </c>
      <c r="V48" s="1453">
        <v>12</v>
      </c>
      <c r="W48" s="1453">
        <v>0</v>
      </c>
      <c r="X48" s="1454">
        <f t="shared" si="7"/>
        <v>6019</v>
      </c>
      <c r="Y48" s="37"/>
    </row>
    <row r="49" spans="1:25" s="200" customFormat="1" ht="21.75" customHeight="1">
      <c r="A49" s="1682"/>
      <c r="B49" s="1460" t="s">
        <v>117</v>
      </c>
      <c r="C49" s="1461">
        <v>197</v>
      </c>
      <c r="D49" s="1461">
        <v>251</v>
      </c>
      <c r="E49" s="1461">
        <v>274</v>
      </c>
      <c r="F49" s="1461">
        <v>329</v>
      </c>
      <c r="G49" s="1461">
        <v>433</v>
      </c>
      <c r="H49" s="1461">
        <v>347</v>
      </c>
      <c r="I49" s="1461">
        <v>267</v>
      </c>
      <c r="J49" s="1461">
        <v>344</v>
      </c>
      <c r="K49" s="1461">
        <v>362</v>
      </c>
      <c r="L49" s="1461">
        <v>422</v>
      </c>
      <c r="M49" s="1462">
        <v>408</v>
      </c>
      <c r="N49" s="1463">
        <v>366</v>
      </c>
      <c r="O49" s="1461">
        <v>360</v>
      </c>
      <c r="P49" s="1461">
        <v>360</v>
      </c>
      <c r="Q49" s="1461">
        <v>391</v>
      </c>
      <c r="R49" s="1461">
        <v>309</v>
      </c>
      <c r="S49" s="1461">
        <v>282</v>
      </c>
      <c r="T49" s="1461">
        <v>233</v>
      </c>
      <c r="U49" s="1461">
        <v>151</v>
      </c>
      <c r="V49" s="1461">
        <v>54</v>
      </c>
      <c r="W49" s="1461">
        <v>4</v>
      </c>
      <c r="X49" s="1462">
        <f t="shared" si="7"/>
        <v>6144</v>
      </c>
    </row>
    <row r="50" spans="1:25" s="200" customFormat="1" ht="21.75" customHeight="1">
      <c r="A50" s="1688" t="s">
        <v>155</v>
      </c>
      <c r="B50" s="1465" t="s">
        <v>111</v>
      </c>
      <c r="C50" s="1449">
        <v>483</v>
      </c>
      <c r="D50" s="1449">
        <v>598</v>
      </c>
      <c r="E50" s="1449">
        <v>748</v>
      </c>
      <c r="F50" s="1449">
        <v>713</v>
      </c>
      <c r="G50" s="1449">
        <v>784</v>
      </c>
      <c r="H50" s="1449">
        <v>688</v>
      </c>
      <c r="I50" s="1449">
        <v>631</v>
      </c>
      <c r="J50" s="1449">
        <v>781</v>
      </c>
      <c r="K50" s="1449">
        <v>881</v>
      </c>
      <c r="L50" s="1449">
        <v>891</v>
      </c>
      <c r="M50" s="1466">
        <v>969</v>
      </c>
      <c r="N50" s="1467">
        <v>859</v>
      </c>
      <c r="O50" s="1449">
        <v>872</v>
      </c>
      <c r="P50" s="1449">
        <v>793</v>
      </c>
      <c r="Q50" s="1449">
        <v>768</v>
      </c>
      <c r="R50" s="1449">
        <v>518</v>
      </c>
      <c r="S50" s="1449">
        <v>296</v>
      </c>
      <c r="T50" s="1449">
        <v>208</v>
      </c>
      <c r="U50" s="1449">
        <v>152</v>
      </c>
      <c r="V50" s="1449">
        <v>51</v>
      </c>
      <c r="W50" s="1449">
        <v>3</v>
      </c>
      <c r="X50" s="1466">
        <f t="shared" si="7"/>
        <v>12687</v>
      </c>
    </row>
    <row r="51" spans="1:25" s="200" customFormat="1" ht="21.75" customHeight="1">
      <c r="A51" s="1686"/>
      <c r="B51" s="1459" t="s">
        <v>118</v>
      </c>
      <c r="C51" s="1456">
        <v>257</v>
      </c>
      <c r="D51" s="1456">
        <v>290</v>
      </c>
      <c r="E51" s="1456">
        <v>392</v>
      </c>
      <c r="F51" s="1456">
        <v>362</v>
      </c>
      <c r="G51" s="1456">
        <v>395</v>
      </c>
      <c r="H51" s="1456">
        <v>347</v>
      </c>
      <c r="I51" s="1456">
        <v>305</v>
      </c>
      <c r="J51" s="1456">
        <v>375</v>
      </c>
      <c r="K51" s="1456">
        <v>433</v>
      </c>
      <c r="L51" s="1456">
        <v>438</v>
      </c>
      <c r="M51" s="1457">
        <v>450</v>
      </c>
      <c r="N51" s="1458">
        <v>396</v>
      </c>
      <c r="O51" s="1456">
        <v>398</v>
      </c>
      <c r="P51" s="1456">
        <v>373</v>
      </c>
      <c r="Q51" s="1456">
        <v>385</v>
      </c>
      <c r="R51" s="1456">
        <v>251</v>
      </c>
      <c r="S51" s="1456">
        <v>121</v>
      </c>
      <c r="T51" s="1456">
        <v>65</v>
      </c>
      <c r="U51" s="1456">
        <v>31</v>
      </c>
      <c r="V51" s="1456">
        <v>9</v>
      </c>
      <c r="W51" s="1456">
        <v>0</v>
      </c>
      <c r="X51" s="1457">
        <f t="shared" si="7"/>
        <v>6073</v>
      </c>
    </row>
    <row r="52" spans="1:25" s="200" customFormat="1" ht="21.75" customHeight="1">
      <c r="A52" s="1689"/>
      <c r="B52" s="1468" t="s">
        <v>117</v>
      </c>
      <c r="C52" s="1469">
        <v>226</v>
      </c>
      <c r="D52" s="1469">
        <v>308</v>
      </c>
      <c r="E52" s="1469">
        <v>356</v>
      </c>
      <c r="F52" s="1469">
        <v>351</v>
      </c>
      <c r="G52" s="1469">
        <v>389</v>
      </c>
      <c r="H52" s="1469">
        <v>341</v>
      </c>
      <c r="I52" s="1469">
        <v>326</v>
      </c>
      <c r="J52" s="1469">
        <v>406</v>
      </c>
      <c r="K52" s="1469">
        <v>448</v>
      </c>
      <c r="L52" s="1469">
        <v>453</v>
      </c>
      <c r="M52" s="1470">
        <v>519</v>
      </c>
      <c r="N52" s="1471">
        <v>463</v>
      </c>
      <c r="O52" s="1469">
        <v>474</v>
      </c>
      <c r="P52" s="1469">
        <v>420</v>
      </c>
      <c r="Q52" s="1469">
        <v>383</v>
      </c>
      <c r="R52" s="1469">
        <v>267</v>
      </c>
      <c r="S52" s="1469">
        <v>175</v>
      </c>
      <c r="T52" s="1469">
        <v>143</v>
      </c>
      <c r="U52" s="1469">
        <v>121</v>
      </c>
      <c r="V52" s="1469">
        <v>42</v>
      </c>
      <c r="W52" s="1469">
        <v>3</v>
      </c>
      <c r="X52" s="1470">
        <f t="shared" si="7"/>
        <v>6614</v>
      </c>
    </row>
    <row r="53" spans="1:25" s="200" customFormat="1" ht="21.75" customHeight="1">
      <c r="A53" s="1688" t="s">
        <v>154</v>
      </c>
      <c r="B53" s="1465" t="s">
        <v>111</v>
      </c>
      <c r="C53" s="1475">
        <v>139</v>
      </c>
      <c r="D53" s="1475">
        <v>192</v>
      </c>
      <c r="E53" s="1475">
        <v>195</v>
      </c>
      <c r="F53" s="1475">
        <v>205</v>
      </c>
      <c r="G53" s="1475">
        <v>179</v>
      </c>
      <c r="H53" s="1475">
        <v>143</v>
      </c>
      <c r="I53" s="1475">
        <v>192</v>
      </c>
      <c r="J53" s="1475">
        <v>228</v>
      </c>
      <c r="K53" s="1475">
        <v>287</v>
      </c>
      <c r="L53" s="1475">
        <v>299</v>
      </c>
      <c r="M53" s="1476">
        <v>289</v>
      </c>
      <c r="N53" s="1477">
        <v>235</v>
      </c>
      <c r="O53" s="1475">
        <v>281</v>
      </c>
      <c r="P53" s="1475">
        <v>289</v>
      </c>
      <c r="Q53" s="1475">
        <v>346</v>
      </c>
      <c r="R53" s="1475">
        <v>315</v>
      </c>
      <c r="S53" s="1475">
        <v>250</v>
      </c>
      <c r="T53" s="1475">
        <v>161</v>
      </c>
      <c r="U53" s="1475">
        <v>104</v>
      </c>
      <c r="V53" s="1475">
        <v>31</v>
      </c>
      <c r="W53" s="1475">
        <v>5</v>
      </c>
      <c r="X53" s="1476">
        <f t="shared" si="7"/>
        <v>4365</v>
      </c>
    </row>
    <row r="54" spans="1:25" s="200" customFormat="1" ht="21.75" customHeight="1">
      <c r="A54" s="1686"/>
      <c r="B54" s="1459" t="s">
        <v>118</v>
      </c>
      <c r="C54" s="1456">
        <v>74</v>
      </c>
      <c r="D54" s="1456">
        <v>101</v>
      </c>
      <c r="E54" s="1456">
        <v>104</v>
      </c>
      <c r="F54" s="1456">
        <v>109</v>
      </c>
      <c r="G54" s="1456">
        <v>90</v>
      </c>
      <c r="H54" s="1456">
        <v>75</v>
      </c>
      <c r="I54" s="1456">
        <v>96</v>
      </c>
      <c r="J54" s="1456">
        <v>119</v>
      </c>
      <c r="K54" s="1456">
        <v>154</v>
      </c>
      <c r="L54" s="1456">
        <v>154</v>
      </c>
      <c r="M54" s="1457">
        <v>154</v>
      </c>
      <c r="N54" s="1458">
        <v>112</v>
      </c>
      <c r="O54" s="1456">
        <v>132</v>
      </c>
      <c r="P54" s="1456">
        <v>141</v>
      </c>
      <c r="Q54" s="1456">
        <v>157</v>
      </c>
      <c r="R54" s="1456">
        <v>145</v>
      </c>
      <c r="S54" s="1456">
        <v>104</v>
      </c>
      <c r="T54" s="1456">
        <v>51</v>
      </c>
      <c r="U54" s="1456">
        <v>28</v>
      </c>
      <c r="V54" s="1456">
        <v>6</v>
      </c>
      <c r="W54" s="1456">
        <v>1</v>
      </c>
      <c r="X54" s="1457">
        <f t="shared" si="7"/>
        <v>2107</v>
      </c>
    </row>
    <row r="55" spans="1:25" s="200" customFormat="1" ht="21.75" customHeight="1">
      <c r="A55" s="1689"/>
      <c r="B55" s="1468" t="s">
        <v>117</v>
      </c>
      <c r="C55" s="1469">
        <v>65</v>
      </c>
      <c r="D55" s="1469">
        <v>91</v>
      </c>
      <c r="E55" s="1469">
        <v>91</v>
      </c>
      <c r="F55" s="1469">
        <v>96</v>
      </c>
      <c r="G55" s="1469">
        <v>89</v>
      </c>
      <c r="H55" s="1469">
        <v>68</v>
      </c>
      <c r="I55" s="1469">
        <v>96</v>
      </c>
      <c r="J55" s="1469">
        <v>109</v>
      </c>
      <c r="K55" s="1469">
        <v>133</v>
      </c>
      <c r="L55" s="1469">
        <v>145</v>
      </c>
      <c r="M55" s="1470">
        <v>135</v>
      </c>
      <c r="N55" s="1471">
        <v>123</v>
      </c>
      <c r="O55" s="1469">
        <v>149</v>
      </c>
      <c r="P55" s="1469">
        <v>148</v>
      </c>
      <c r="Q55" s="1469">
        <v>189</v>
      </c>
      <c r="R55" s="1469">
        <v>170</v>
      </c>
      <c r="S55" s="1469">
        <v>146</v>
      </c>
      <c r="T55" s="1469">
        <v>110</v>
      </c>
      <c r="U55" s="1469">
        <v>76</v>
      </c>
      <c r="V55" s="1469">
        <v>25</v>
      </c>
      <c r="W55" s="1469">
        <v>4</v>
      </c>
      <c r="X55" s="1470">
        <f t="shared" si="7"/>
        <v>2258</v>
      </c>
    </row>
    <row r="56" spans="1:25" s="200" customFormat="1" ht="21.75" customHeight="1">
      <c r="A56" s="1685" t="s">
        <v>153</v>
      </c>
      <c r="B56" s="1464" t="s">
        <v>111</v>
      </c>
      <c r="C56" s="1472">
        <v>101</v>
      </c>
      <c r="D56" s="1472">
        <v>131</v>
      </c>
      <c r="E56" s="1472">
        <v>144</v>
      </c>
      <c r="F56" s="1472">
        <v>147</v>
      </c>
      <c r="G56" s="1472">
        <v>162</v>
      </c>
      <c r="H56" s="1472">
        <v>127</v>
      </c>
      <c r="I56" s="1472">
        <v>140</v>
      </c>
      <c r="J56" s="1472">
        <v>229</v>
      </c>
      <c r="K56" s="1472">
        <v>182</v>
      </c>
      <c r="L56" s="1472">
        <v>228</v>
      </c>
      <c r="M56" s="1473">
        <v>208</v>
      </c>
      <c r="N56" s="1474">
        <v>224</v>
      </c>
      <c r="O56" s="1472">
        <v>218</v>
      </c>
      <c r="P56" s="1472">
        <v>253</v>
      </c>
      <c r="Q56" s="1472">
        <v>331</v>
      </c>
      <c r="R56" s="1472">
        <v>282</v>
      </c>
      <c r="S56" s="1472">
        <v>236</v>
      </c>
      <c r="T56" s="1472">
        <v>168</v>
      </c>
      <c r="U56" s="1472">
        <v>96</v>
      </c>
      <c r="V56" s="1472">
        <v>35</v>
      </c>
      <c r="W56" s="1472">
        <v>7</v>
      </c>
      <c r="X56" s="1473">
        <f t="shared" ref="X56:X67" si="8">SUM(C56:W56)</f>
        <v>3649</v>
      </c>
      <c r="Y56" s="181"/>
    </row>
    <row r="57" spans="1:25" s="200" customFormat="1" ht="21.75" customHeight="1">
      <c r="A57" s="1686"/>
      <c r="B57" s="1459" t="s">
        <v>118</v>
      </c>
      <c r="C57" s="1453">
        <v>47</v>
      </c>
      <c r="D57" s="1453">
        <v>71</v>
      </c>
      <c r="E57" s="1453">
        <v>81</v>
      </c>
      <c r="F57" s="1453">
        <v>80</v>
      </c>
      <c r="G57" s="1453">
        <v>78</v>
      </c>
      <c r="H57" s="1453">
        <v>60</v>
      </c>
      <c r="I57" s="1453">
        <v>83</v>
      </c>
      <c r="J57" s="1453">
        <v>120</v>
      </c>
      <c r="K57" s="1453">
        <v>95</v>
      </c>
      <c r="L57" s="1453">
        <v>120</v>
      </c>
      <c r="M57" s="1454">
        <v>105</v>
      </c>
      <c r="N57" s="1455">
        <v>122</v>
      </c>
      <c r="O57" s="1453">
        <v>115</v>
      </c>
      <c r="P57" s="1453">
        <v>119</v>
      </c>
      <c r="Q57" s="1453">
        <v>168</v>
      </c>
      <c r="R57" s="1453">
        <v>132</v>
      </c>
      <c r="S57" s="1453">
        <v>82</v>
      </c>
      <c r="T57" s="1453">
        <v>68</v>
      </c>
      <c r="U57" s="1453">
        <v>17</v>
      </c>
      <c r="V57" s="1453">
        <v>3</v>
      </c>
      <c r="W57" s="1453">
        <v>1</v>
      </c>
      <c r="X57" s="1454">
        <f t="shared" si="8"/>
        <v>1767</v>
      </c>
      <c r="Y57" s="181"/>
    </row>
    <row r="58" spans="1:25" s="200" customFormat="1" ht="21.75" customHeight="1">
      <c r="A58" s="1687"/>
      <c r="B58" s="1460" t="s">
        <v>117</v>
      </c>
      <c r="C58" s="1461">
        <v>54</v>
      </c>
      <c r="D58" s="1461">
        <v>60</v>
      </c>
      <c r="E58" s="1461">
        <v>63</v>
      </c>
      <c r="F58" s="1461">
        <v>67</v>
      </c>
      <c r="G58" s="1461">
        <v>84</v>
      </c>
      <c r="H58" s="1461">
        <v>67</v>
      </c>
      <c r="I58" s="1461">
        <v>57</v>
      </c>
      <c r="J58" s="1461">
        <v>109</v>
      </c>
      <c r="K58" s="1461">
        <v>87</v>
      </c>
      <c r="L58" s="1461">
        <v>108</v>
      </c>
      <c r="M58" s="1462">
        <v>103</v>
      </c>
      <c r="N58" s="1463">
        <v>102</v>
      </c>
      <c r="O58" s="1461">
        <v>103</v>
      </c>
      <c r="P58" s="1461">
        <v>134</v>
      </c>
      <c r="Q58" s="1461">
        <v>163</v>
      </c>
      <c r="R58" s="1461">
        <v>150</v>
      </c>
      <c r="S58" s="1461">
        <v>154</v>
      </c>
      <c r="T58" s="1461">
        <v>100</v>
      </c>
      <c r="U58" s="1461">
        <v>79</v>
      </c>
      <c r="V58" s="1461">
        <v>32</v>
      </c>
      <c r="W58" s="1461">
        <v>6</v>
      </c>
      <c r="X58" s="1462">
        <f t="shared" si="8"/>
        <v>1882</v>
      </c>
      <c r="Y58" s="181"/>
    </row>
    <row r="59" spans="1:25" s="200" customFormat="1" ht="21.75" customHeight="1">
      <c r="A59" s="1688" t="s">
        <v>152</v>
      </c>
      <c r="B59" s="1465" t="s">
        <v>111</v>
      </c>
      <c r="C59" s="1449">
        <v>63</v>
      </c>
      <c r="D59" s="1449">
        <v>76</v>
      </c>
      <c r="E59" s="1449">
        <v>68</v>
      </c>
      <c r="F59" s="1449">
        <v>52</v>
      </c>
      <c r="G59" s="1449">
        <v>68</v>
      </c>
      <c r="H59" s="1449">
        <v>86</v>
      </c>
      <c r="I59" s="1449">
        <v>75</v>
      </c>
      <c r="J59" s="1449">
        <v>85</v>
      </c>
      <c r="K59" s="1449">
        <v>105</v>
      </c>
      <c r="L59" s="1449">
        <v>103</v>
      </c>
      <c r="M59" s="1466">
        <v>96</v>
      </c>
      <c r="N59" s="1467">
        <v>109</v>
      </c>
      <c r="O59" s="1449">
        <v>104</v>
      </c>
      <c r="P59" s="1449">
        <v>123</v>
      </c>
      <c r="Q59" s="1449">
        <v>144</v>
      </c>
      <c r="R59" s="1449">
        <v>121</v>
      </c>
      <c r="S59" s="1449">
        <v>78</v>
      </c>
      <c r="T59" s="1449">
        <v>64</v>
      </c>
      <c r="U59" s="1449">
        <v>47</v>
      </c>
      <c r="V59" s="1449">
        <v>8</v>
      </c>
      <c r="W59" s="1449">
        <v>0</v>
      </c>
      <c r="X59" s="1466">
        <f t="shared" si="8"/>
        <v>1675</v>
      </c>
    </row>
    <row r="60" spans="1:25" s="200" customFormat="1" ht="21.75" customHeight="1">
      <c r="A60" s="1686"/>
      <c r="B60" s="1459" t="s">
        <v>118</v>
      </c>
      <c r="C60" s="1453">
        <v>34</v>
      </c>
      <c r="D60" s="1453">
        <v>38</v>
      </c>
      <c r="E60" s="1453">
        <v>38</v>
      </c>
      <c r="F60" s="1453">
        <v>25</v>
      </c>
      <c r="G60" s="1453">
        <v>38</v>
      </c>
      <c r="H60" s="1453">
        <v>45</v>
      </c>
      <c r="I60" s="1453">
        <v>38</v>
      </c>
      <c r="J60" s="1453">
        <v>49</v>
      </c>
      <c r="K60" s="1453">
        <v>51</v>
      </c>
      <c r="L60" s="1453">
        <v>62</v>
      </c>
      <c r="M60" s="1454">
        <v>53</v>
      </c>
      <c r="N60" s="1455">
        <v>51</v>
      </c>
      <c r="O60" s="1453">
        <v>41</v>
      </c>
      <c r="P60" s="1453">
        <v>57</v>
      </c>
      <c r="Q60" s="1453">
        <v>61</v>
      </c>
      <c r="R60" s="1453">
        <v>52</v>
      </c>
      <c r="S60" s="1453">
        <v>34</v>
      </c>
      <c r="T60" s="1453">
        <v>20</v>
      </c>
      <c r="U60" s="1453">
        <v>11</v>
      </c>
      <c r="V60" s="1453">
        <v>1</v>
      </c>
      <c r="W60" s="1453">
        <v>0</v>
      </c>
      <c r="X60" s="1454">
        <f t="shared" si="8"/>
        <v>799</v>
      </c>
    </row>
    <row r="61" spans="1:25" s="200" customFormat="1" ht="21.75" customHeight="1">
      <c r="A61" s="1689"/>
      <c r="B61" s="1468" t="s">
        <v>117</v>
      </c>
      <c r="C61" s="1478">
        <v>29</v>
      </c>
      <c r="D61" s="1478">
        <v>38</v>
      </c>
      <c r="E61" s="1478">
        <v>30</v>
      </c>
      <c r="F61" s="1478">
        <v>27</v>
      </c>
      <c r="G61" s="1478">
        <v>30</v>
      </c>
      <c r="H61" s="1478">
        <v>41</v>
      </c>
      <c r="I61" s="1478">
        <v>37</v>
      </c>
      <c r="J61" s="1478">
        <v>36</v>
      </c>
      <c r="K61" s="1478">
        <v>54</v>
      </c>
      <c r="L61" s="1478">
        <v>41</v>
      </c>
      <c r="M61" s="1479">
        <v>43</v>
      </c>
      <c r="N61" s="1480">
        <v>58</v>
      </c>
      <c r="O61" s="1478">
        <v>63</v>
      </c>
      <c r="P61" s="1478">
        <v>66</v>
      </c>
      <c r="Q61" s="1478">
        <v>83</v>
      </c>
      <c r="R61" s="1478">
        <v>69</v>
      </c>
      <c r="S61" s="1478">
        <v>44</v>
      </c>
      <c r="T61" s="1478">
        <v>44</v>
      </c>
      <c r="U61" s="1478">
        <v>36</v>
      </c>
      <c r="V61" s="1478">
        <v>7</v>
      </c>
      <c r="W61" s="1478">
        <v>0</v>
      </c>
      <c r="X61" s="1479">
        <f t="shared" si="8"/>
        <v>876</v>
      </c>
    </row>
    <row r="62" spans="1:25" s="200" customFormat="1" ht="21.75" customHeight="1">
      <c r="A62" s="1685" t="s">
        <v>151</v>
      </c>
      <c r="B62" s="1464" t="s">
        <v>111</v>
      </c>
      <c r="C62" s="1472">
        <v>218</v>
      </c>
      <c r="D62" s="1472">
        <v>268</v>
      </c>
      <c r="E62" s="1472">
        <v>331</v>
      </c>
      <c r="F62" s="1472">
        <v>294</v>
      </c>
      <c r="G62" s="1472">
        <v>300</v>
      </c>
      <c r="H62" s="1472">
        <v>301</v>
      </c>
      <c r="I62" s="1472">
        <v>317</v>
      </c>
      <c r="J62" s="1472">
        <v>368</v>
      </c>
      <c r="K62" s="1472">
        <v>413</v>
      </c>
      <c r="L62" s="1472">
        <v>484</v>
      </c>
      <c r="M62" s="1473">
        <v>450</v>
      </c>
      <c r="N62" s="1474">
        <v>420</v>
      </c>
      <c r="O62" s="1472">
        <v>485</v>
      </c>
      <c r="P62" s="1472">
        <v>519</v>
      </c>
      <c r="Q62" s="1472">
        <v>578</v>
      </c>
      <c r="R62" s="1472">
        <v>419</v>
      </c>
      <c r="S62" s="1472">
        <v>282</v>
      </c>
      <c r="T62" s="1472">
        <v>194</v>
      </c>
      <c r="U62" s="1472">
        <v>109</v>
      </c>
      <c r="V62" s="1472">
        <v>28</v>
      </c>
      <c r="W62" s="1472">
        <v>7</v>
      </c>
      <c r="X62" s="1473">
        <f t="shared" si="8"/>
        <v>6785</v>
      </c>
    </row>
    <row r="63" spans="1:25" s="200" customFormat="1" ht="21.75" customHeight="1">
      <c r="A63" s="1686"/>
      <c r="B63" s="1459" t="s">
        <v>118</v>
      </c>
      <c r="C63" s="1453">
        <v>123</v>
      </c>
      <c r="D63" s="1453">
        <v>141</v>
      </c>
      <c r="E63" s="1453">
        <v>179</v>
      </c>
      <c r="F63" s="1453">
        <v>143</v>
      </c>
      <c r="G63" s="1453">
        <v>139</v>
      </c>
      <c r="H63" s="1453">
        <v>163</v>
      </c>
      <c r="I63" s="1453">
        <v>177</v>
      </c>
      <c r="J63" s="1453">
        <v>162</v>
      </c>
      <c r="K63" s="1453">
        <v>202</v>
      </c>
      <c r="L63" s="1453">
        <v>227</v>
      </c>
      <c r="M63" s="1454">
        <v>211</v>
      </c>
      <c r="N63" s="1455">
        <v>183</v>
      </c>
      <c r="O63" s="1453">
        <v>209</v>
      </c>
      <c r="P63" s="1453">
        <v>230</v>
      </c>
      <c r="Q63" s="1453">
        <v>263</v>
      </c>
      <c r="R63" s="1453">
        <v>187</v>
      </c>
      <c r="S63" s="1453">
        <v>109</v>
      </c>
      <c r="T63" s="1453">
        <v>66</v>
      </c>
      <c r="U63" s="1453">
        <v>33</v>
      </c>
      <c r="V63" s="1453">
        <v>5</v>
      </c>
      <c r="W63" s="1453">
        <v>2</v>
      </c>
      <c r="X63" s="1454">
        <f t="shared" si="8"/>
        <v>3154</v>
      </c>
    </row>
    <row r="64" spans="1:25" s="200" customFormat="1" ht="21.75" customHeight="1">
      <c r="A64" s="1687"/>
      <c r="B64" s="1460" t="s">
        <v>117</v>
      </c>
      <c r="C64" s="1461">
        <v>95</v>
      </c>
      <c r="D64" s="1461">
        <v>127</v>
      </c>
      <c r="E64" s="1461">
        <v>152</v>
      </c>
      <c r="F64" s="1461">
        <v>151</v>
      </c>
      <c r="G64" s="1461">
        <v>161</v>
      </c>
      <c r="H64" s="1461">
        <v>138</v>
      </c>
      <c r="I64" s="1461">
        <v>140</v>
      </c>
      <c r="J64" s="1461">
        <v>206</v>
      </c>
      <c r="K64" s="1461">
        <v>211</v>
      </c>
      <c r="L64" s="1461">
        <v>257</v>
      </c>
      <c r="M64" s="1462">
        <v>239</v>
      </c>
      <c r="N64" s="1463">
        <v>237</v>
      </c>
      <c r="O64" s="1461">
        <v>276</v>
      </c>
      <c r="P64" s="1461">
        <v>289</v>
      </c>
      <c r="Q64" s="1461">
        <v>315</v>
      </c>
      <c r="R64" s="1461">
        <v>232</v>
      </c>
      <c r="S64" s="1461">
        <v>173</v>
      </c>
      <c r="T64" s="1461">
        <v>128</v>
      </c>
      <c r="U64" s="1461">
        <v>76</v>
      </c>
      <c r="V64" s="1461">
        <v>23</v>
      </c>
      <c r="W64" s="1461">
        <v>5</v>
      </c>
      <c r="X64" s="1462">
        <f t="shared" si="8"/>
        <v>3631</v>
      </c>
    </row>
    <row r="65" spans="1:25" s="200" customFormat="1" ht="21.75" customHeight="1">
      <c r="A65" s="1688" t="s">
        <v>150</v>
      </c>
      <c r="B65" s="1465" t="s">
        <v>111</v>
      </c>
      <c r="C65" s="1449">
        <v>283</v>
      </c>
      <c r="D65" s="1449">
        <v>338</v>
      </c>
      <c r="E65" s="1449">
        <v>357</v>
      </c>
      <c r="F65" s="1449">
        <v>389</v>
      </c>
      <c r="G65" s="1449">
        <v>428</v>
      </c>
      <c r="H65" s="1449">
        <v>354</v>
      </c>
      <c r="I65" s="1449">
        <v>366</v>
      </c>
      <c r="J65" s="1449">
        <v>434</v>
      </c>
      <c r="K65" s="1449">
        <v>487</v>
      </c>
      <c r="L65" s="1449">
        <v>565</v>
      </c>
      <c r="M65" s="1466">
        <v>629</v>
      </c>
      <c r="N65" s="1467">
        <v>598</v>
      </c>
      <c r="O65" s="1449">
        <v>527</v>
      </c>
      <c r="P65" s="1449">
        <v>457</v>
      </c>
      <c r="Q65" s="1449">
        <v>520</v>
      </c>
      <c r="R65" s="1449">
        <v>476</v>
      </c>
      <c r="S65" s="1449">
        <v>354</v>
      </c>
      <c r="T65" s="1449">
        <v>203</v>
      </c>
      <c r="U65" s="1449">
        <v>120</v>
      </c>
      <c r="V65" s="1449">
        <v>36</v>
      </c>
      <c r="W65" s="1449">
        <v>2</v>
      </c>
      <c r="X65" s="1466">
        <f t="shared" si="8"/>
        <v>7923</v>
      </c>
    </row>
    <row r="66" spans="1:25" s="200" customFormat="1" ht="21.75" customHeight="1">
      <c r="A66" s="1686"/>
      <c r="B66" s="1459" t="s">
        <v>118</v>
      </c>
      <c r="C66" s="1453">
        <v>153</v>
      </c>
      <c r="D66" s="1453">
        <v>160</v>
      </c>
      <c r="E66" s="1453">
        <v>203</v>
      </c>
      <c r="F66" s="1453">
        <v>195</v>
      </c>
      <c r="G66" s="1453">
        <v>201</v>
      </c>
      <c r="H66" s="1453">
        <v>165</v>
      </c>
      <c r="I66" s="1453">
        <v>183</v>
      </c>
      <c r="J66" s="1453">
        <v>223</v>
      </c>
      <c r="K66" s="1453">
        <v>220</v>
      </c>
      <c r="L66" s="1453">
        <v>275</v>
      </c>
      <c r="M66" s="1454">
        <v>281</v>
      </c>
      <c r="N66" s="1455">
        <v>269</v>
      </c>
      <c r="O66" s="1453">
        <v>251</v>
      </c>
      <c r="P66" s="1453">
        <v>228</v>
      </c>
      <c r="Q66" s="1453">
        <v>228</v>
      </c>
      <c r="R66" s="1453">
        <v>206</v>
      </c>
      <c r="S66" s="1453">
        <v>132</v>
      </c>
      <c r="T66" s="1453">
        <v>68</v>
      </c>
      <c r="U66" s="1453">
        <v>38</v>
      </c>
      <c r="V66" s="1453">
        <v>7</v>
      </c>
      <c r="W66" s="1453">
        <v>0</v>
      </c>
      <c r="X66" s="1454">
        <f t="shared" si="8"/>
        <v>3686</v>
      </c>
    </row>
    <row r="67" spans="1:25" s="200" customFormat="1" ht="21.75" customHeight="1">
      <c r="A67" s="1689"/>
      <c r="B67" s="1468" t="s">
        <v>117</v>
      </c>
      <c r="C67" s="1478">
        <v>130</v>
      </c>
      <c r="D67" s="1478">
        <v>178</v>
      </c>
      <c r="E67" s="1478">
        <v>154</v>
      </c>
      <c r="F67" s="1478">
        <v>194</v>
      </c>
      <c r="G67" s="1478">
        <v>227</v>
      </c>
      <c r="H67" s="1478">
        <v>189</v>
      </c>
      <c r="I67" s="1478">
        <v>183</v>
      </c>
      <c r="J67" s="1478">
        <v>211</v>
      </c>
      <c r="K67" s="1478">
        <v>267</v>
      </c>
      <c r="L67" s="1478">
        <v>290</v>
      </c>
      <c r="M67" s="1479">
        <v>348</v>
      </c>
      <c r="N67" s="1480">
        <v>329</v>
      </c>
      <c r="O67" s="1478">
        <v>276</v>
      </c>
      <c r="P67" s="1478">
        <v>229</v>
      </c>
      <c r="Q67" s="1478">
        <v>292</v>
      </c>
      <c r="R67" s="1478">
        <v>270</v>
      </c>
      <c r="S67" s="1478">
        <v>222</v>
      </c>
      <c r="T67" s="1478">
        <v>135</v>
      </c>
      <c r="U67" s="1478">
        <v>82</v>
      </c>
      <c r="V67" s="1478">
        <v>29</v>
      </c>
      <c r="W67" s="1478">
        <v>2</v>
      </c>
      <c r="X67" s="1479">
        <f t="shared" si="8"/>
        <v>4237</v>
      </c>
    </row>
    <row r="68" spans="1:25" s="200" customFormat="1" ht="21.75" customHeight="1">
      <c r="A68" s="1685" t="s">
        <v>149</v>
      </c>
      <c r="B68" s="1464" t="s">
        <v>111</v>
      </c>
      <c r="C68" s="1472">
        <v>256</v>
      </c>
      <c r="D68" s="1472">
        <v>397</v>
      </c>
      <c r="E68" s="1472">
        <v>417</v>
      </c>
      <c r="F68" s="1472">
        <v>460</v>
      </c>
      <c r="G68" s="1472">
        <v>392</v>
      </c>
      <c r="H68" s="1472">
        <v>302</v>
      </c>
      <c r="I68" s="1472">
        <v>338</v>
      </c>
      <c r="J68" s="1472">
        <v>421</v>
      </c>
      <c r="K68" s="1472">
        <v>565</v>
      </c>
      <c r="L68" s="1472">
        <v>612</v>
      </c>
      <c r="M68" s="1473">
        <v>622</v>
      </c>
      <c r="N68" s="1474">
        <v>560</v>
      </c>
      <c r="O68" s="1472">
        <v>537</v>
      </c>
      <c r="P68" s="1472">
        <v>572</v>
      </c>
      <c r="Q68" s="1472">
        <v>712</v>
      </c>
      <c r="R68" s="1472">
        <v>671</v>
      </c>
      <c r="S68" s="1472">
        <v>473</v>
      </c>
      <c r="T68" s="1472">
        <v>303</v>
      </c>
      <c r="U68" s="1472">
        <v>126</v>
      </c>
      <c r="V68" s="1472">
        <v>34</v>
      </c>
      <c r="W68" s="1472">
        <v>3</v>
      </c>
      <c r="X68" s="1473">
        <f t="shared" ref="X68:X82" si="9">SUM(C68:W68)</f>
        <v>8773</v>
      </c>
    </row>
    <row r="69" spans="1:25" ht="21.75" customHeight="1">
      <c r="A69" s="1686"/>
      <c r="B69" s="1459" t="s">
        <v>118</v>
      </c>
      <c r="C69" s="1453">
        <v>136</v>
      </c>
      <c r="D69" s="1453">
        <v>223</v>
      </c>
      <c r="E69" s="1453">
        <v>230</v>
      </c>
      <c r="F69" s="1453">
        <v>239</v>
      </c>
      <c r="G69" s="1453">
        <v>197</v>
      </c>
      <c r="H69" s="1453">
        <v>150</v>
      </c>
      <c r="I69" s="1453">
        <v>169</v>
      </c>
      <c r="J69" s="1453">
        <v>203</v>
      </c>
      <c r="K69" s="1453">
        <v>274</v>
      </c>
      <c r="L69" s="1453">
        <v>298</v>
      </c>
      <c r="M69" s="1454">
        <v>279</v>
      </c>
      <c r="N69" s="1455">
        <v>255</v>
      </c>
      <c r="O69" s="1453">
        <v>250</v>
      </c>
      <c r="P69" s="1453">
        <v>251</v>
      </c>
      <c r="Q69" s="1453">
        <v>306</v>
      </c>
      <c r="R69" s="1453">
        <v>286</v>
      </c>
      <c r="S69" s="1453">
        <v>191</v>
      </c>
      <c r="T69" s="1453">
        <v>128</v>
      </c>
      <c r="U69" s="1453">
        <v>33</v>
      </c>
      <c r="V69" s="1453">
        <v>8</v>
      </c>
      <c r="W69" s="1453">
        <v>0</v>
      </c>
      <c r="X69" s="1454">
        <f t="shared" si="9"/>
        <v>4106</v>
      </c>
    </row>
    <row r="70" spans="1:25" ht="21.75" customHeight="1">
      <c r="A70" s="1687"/>
      <c r="B70" s="1460" t="s">
        <v>117</v>
      </c>
      <c r="C70" s="1461">
        <v>120</v>
      </c>
      <c r="D70" s="1461">
        <v>174</v>
      </c>
      <c r="E70" s="1461">
        <v>187</v>
      </c>
      <c r="F70" s="1461">
        <v>221</v>
      </c>
      <c r="G70" s="1461">
        <v>195</v>
      </c>
      <c r="H70" s="1461">
        <v>152</v>
      </c>
      <c r="I70" s="1461">
        <v>169</v>
      </c>
      <c r="J70" s="1461">
        <v>218</v>
      </c>
      <c r="K70" s="1461">
        <v>291</v>
      </c>
      <c r="L70" s="1461">
        <v>314</v>
      </c>
      <c r="M70" s="1462">
        <v>343</v>
      </c>
      <c r="N70" s="1463">
        <v>305</v>
      </c>
      <c r="O70" s="1461">
        <v>287</v>
      </c>
      <c r="P70" s="1461">
        <v>321</v>
      </c>
      <c r="Q70" s="1461">
        <v>406</v>
      </c>
      <c r="R70" s="1461">
        <v>385</v>
      </c>
      <c r="S70" s="1461">
        <v>282</v>
      </c>
      <c r="T70" s="1461">
        <v>175</v>
      </c>
      <c r="U70" s="1461">
        <v>93</v>
      </c>
      <c r="V70" s="1461">
        <v>26</v>
      </c>
      <c r="W70" s="1461">
        <v>3</v>
      </c>
      <c r="X70" s="1462">
        <f t="shared" si="9"/>
        <v>4667</v>
      </c>
    </row>
    <row r="71" spans="1:25" ht="21.75" customHeight="1">
      <c r="A71" s="1688" t="s">
        <v>148</v>
      </c>
      <c r="B71" s="1465" t="s">
        <v>111</v>
      </c>
      <c r="C71" s="1449">
        <v>158</v>
      </c>
      <c r="D71" s="1449">
        <v>192</v>
      </c>
      <c r="E71" s="1449">
        <v>202</v>
      </c>
      <c r="F71" s="1449">
        <v>220</v>
      </c>
      <c r="G71" s="1449">
        <v>218</v>
      </c>
      <c r="H71" s="1449">
        <v>202</v>
      </c>
      <c r="I71" s="1449">
        <v>221</v>
      </c>
      <c r="J71" s="1449">
        <v>238</v>
      </c>
      <c r="K71" s="1449">
        <v>292</v>
      </c>
      <c r="L71" s="1449">
        <v>302</v>
      </c>
      <c r="M71" s="1466">
        <v>333</v>
      </c>
      <c r="N71" s="1467">
        <v>387</v>
      </c>
      <c r="O71" s="1449">
        <v>326</v>
      </c>
      <c r="P71" s="1449">
        <v>366</v>
      </c>
      <c r="Q71" s="1449">
        <v>401</v>
      </c>
      <c r="R71" s="1449">
        <v>380</v>
      </c>
      <c r="S71" s="1449">
        <v>357</v>
      </c>
      <c r="T71" s="1449">
        <v>230</v>
      </c>
      <c r="U71" s="1449">
        <v>123</v>
      </c>
      <c r="V71" s="1449">
        <v>33</v>
      </c>
      <c r="W71" s="1449">
        <v>7</v>
      </c>
      <c r="X71" s="1466">
        <f t="shared" si="9"/>
        <v>5188</v>
      </c>
    </row>
    <row r="72" spans="1:25" ht="21.75" customHeight="1">
      <c r="A72" s="1686"/>
      <c r="B72" s="1459" t="s">
        <v>118</v>
      </c>
      <c r="C72" s="1453">
        <v>88</v>
      </c>
      <c r="D72" s="1453">
        <v>102</v>
      </c>
      <c r="E72" s="1453">
        <v>109</v>
      </c>
      <c r="F72" s="1453">
        <v>118</v>
      </c>
      <c r="G72" s="1453">
        <v>113</v>
      </c>
      <c r="H72" s="1453">
        <v>105</v>
      </c>
      <c r="I72" s="1453">
        <v>112</v>
      </c>
      <c r="J72" s="1453">
        <v>114</v>
      </c>
      <c r="K72" s="1453">
        <v>139</v>
      </c>
      <c r="L72" s="1453">
        <v>154</v>
      </c>
      <c r="M72" s="1454">
        <v>166</v>
      </c>
      <c r="N72" s="1455">
        <v>184</v>
      </c>
      <c r="O72" s="1453">
        <v>155</v>
      </c>
      <c r="P72" s="1453">
        <v>170</v>
      </c>
      <c r="Q72" s="1453">
        <v>199</v>
      </c>
      <c r="R72" s="1453">
        <v>172</v>
      </c>
      <c r="S72" s="1453">
        <v>141</v>
      </c>
      <c r="T72" s="1453">
        <v>93</v>
      </c>
      <c r="U72" s="1453">
        <v>41</v>
      </c>
      <c r="V72" s="1453">
        <v>5</v>
      </c>
      <c r="W72" s="1453">
        <v>1</v>
      </c>
      <c r="X72" s="1454">
        <f t="shared" si="9"/>
        <v>2481</v>
      </c>
    </row>
    <row r="73" spans="1:25" ht="21.75" customHeight="1">
      <c r="A73" s="1689"/>
      <c r="B73" s="1468" t="s">
        <v>117</v>
      </c>
      <c r="C73" s="1478">
        <v>70</v>
      </c>
      <c r="D73" s="1478">
        <v>90</v>
      </c>
      <c r="E73" s="1478">
        <v>93</v>
      </c>
      <c r="F73" s="1478">
        <v>102</v>
      </c>
      <c r="G73" s="1478">
        <v>105</v>
      </c>
      <c r="H73" s="1478">
        <v>97</v>
      </c>
      <c r="I73" s="1478">
        <v>109</v>
      </c>
      <c r="J73" s="1478">
        <v>124</v>
      </c>
      <c r="K73" s="1478">
        <v>153</v>
      </c>
      <c r="L73" s="1478">
        <v>148</v>
      </c>
      <c r="M73" s="1479">
        <v>167</v>
      </c>
      <c r="N73" s="1480">
        <v>203</v>
      </c>
      <c r="O73" s="1478">
        <v>171</v>
      </c>
      <c r="P73" s="1478">
        <v>196</v>
      </c>
      <c r="Q73" s="1478">
        <v>202</v>
      </c>
      <c r="R73" s="1478">
        <v>208</v>
      </c>
      <c r="S73" s="1478">
        <v>216</v>
      </c>
      <c r="T73" s="1478">
        <v>137</v>
      </c>
      <c r="U73" s="1478">
        <v>82</v>
      </c>
      <c r="V73" s="1478">
        <v>28</v>
      </c>
      <c r="W73" s="1478">
        <v>6</v>
      </c>
      <c r="X73" s="1479">
        <f t="shared" si="9"/>
        <v>2707</v>
      </c>
    </row>
    <row r="74" spans="1:25" ht="21.75" customHeight="1">
      <c r="A74" s="1685" t="s">
        <v>147</v>
      </c>
      <c r="B74" s="1464" t="s">
        <v>111</v>
      </c>
      <c r="C74" s="1472">
        <v>132</v>
      </c>
      <c r="D74" s="1472">
        <v>185</v>
      </c>
      <c r="E74" s="1472">
        <v>202</v>
      </c>
      <c r="F74" s="1472">
        <v>206</v>
      </c>
      <c r="G74" s="1472">
        <v>170</v>
      </c>
      <c r="H74" s="1472">
        <v>215</v>
      </c>
      <c r="I74" s="1472">
        <v>205</v>
      </c>
      <c r="J74" s="1472">
        <v>249</v>
      </c>
      <c r="K74" s="1472">
        <v>218</v>
      </c>
      <c r="L74" s="1472">
        <v>266</v>
      </c>
      <c r="M74" s="1473">
        <v>319</v>
      </c>
      <c r="N74" s="1474">
        <v>333</v>
      </c>
      <c r="O74" s="1472">
        <v>293</v>
      </c>
      <c r="P74" s="1472">
        <v>309</v>
      </c>
      <c r="Q74" s="1472">
        <v>364</v>
      </c>
      <c r="R74" s="1472">
        <v>310</v>
      </c>
      <c r="S74" s="1472">
        <v>280</v>
      </c>
      <c r="T74" s="1472">
        <v>159</v>
      </c>
      <c r="U74" s="1472">
        <v>107</v>
      </c>
      <c r="V74" s="1472">
        <v>32</v>
      </c>
      <c r="W74" s="1472">
        <v>2</v>
      </c>
      <c r="X74" s="1473">
        <f t="shared" si="9"/>
        <v>4556</v>
      </c>
    </row>
    <row r="75" spans="1:25" ht="21.75" customHeight="1">
      <c r="A75" s="1686"/>
      <c r="B75" s="1459" t="s">
        <v>118</v>
      </c>
      <c r="C75" s="1453">
        <v>79</v>
      </c>
      <c r="D75" s="1453">
        <v>101</v>
      </c>
      <c r="E75" s="1453">
        <v>97</v>
      </c>
      <c r="F75" s="1453">
        <v>112</v>
      </c>
      <c r="G75" s="1453">
        <v>89</v>
      </c>
      <c r="H75" s="1453">
        <v>109</v>
      </c>
      <c r="I75" s="1453">
        <v>102</v>
      </c>
      <c r="J75" s="1453">
        <v>124</v>
      </c>
      <c r="K75" s="1453">
        <v>116</v>
      </c>
      <c r="L75" s="1453">
        <v>132</v>
      </c>
      <c r="M75" s="1454">
        <v>161</v>
      </c>
      <c r="N75" s="1455">
        <v>153</v>
      </c>
      <c r="O75" s="1453">
        <v>140</v>
      </c>
      <c r="P75" s="1453">
        <v>151</v>
      </c>
      <c r="Q75" s="1453">
        <v>186</v>
      </c>
      <c r="R75" s="1453">
        <v>127</v>
      </c>
      <c r="S75" s="1453">
        <v>114</v>
      </c>
      <c r="T75" s="1453">
        <v>56</v>
      </c>
      <c r="U75" s="1453">
        <v>25</v>
      </c>
      <c r="V75" s="1453">
        <v>9</v>
      </c>
      <c r="W75" s="1453">
        <v>2</v>
      </c>
      <c r="X75" s="1454">
        <f t="shared" si="9"/>
        <v>2185</v>
      </c>
    </row>
    <row r="76" spans="1:25" ht="21.75" customHeight="1">
      <c r="A76" s="1687"/>
      <c r="B76" s="1460" t="s">
        <v>117</v>
      </c>
      <c r="C76" s="1461">
        <v>53</v>
      </c>
      <c r="D76" s="1461">
        <v>84</v>
      </c>
      <c r="E76" s="1461">
        <v>105</v>
      </c>
      <c r="F76" s="1461">
        <v>94</v>
      </c>
      <c r="G76" s="1461">
        <v>81</v>
      </c>
      <c r="H76" s="1461">
        <v>106</v>
      </c>
      <c r="I76" s="1461">
        <v>103</v>
      </c>
      <c r="J76" s="1461">
        <v>125</v>
      </c>
      <c r="K76" s="1461">
        <v>102</v>
      </c>
      <c r="L76" s="1461">
        <v>134</v>
      </c>
      <c r="M76" s="1462">
        <v>158</v>
      </c>
      <c r="N76" s="1463">
        <v>180</v>
      </c>
      <c r="O76" s="1461">
        <v>153</v>
      </c>
      <c r="P76" s="1461">
        <v>158</v>
      </c>
      <c r="Q76" s="1461">
        <v>178</v>
      </c>
      <c r="R76" s="1461">
        <v>183</v>
      </c>
      <c r="S76" s="1461">
        <v>166</v>
      </c>
      <c r="T76" s="1461">
        <v>103</v>
      </c>
      <c r="U76" s="1461">
        <v>82</v>
      </c>
      <c r="V76" s="1461">
        <v>23</v>
      </c>
      <c r="W76" s="1461">
        <v>0</v>
      </c>
      <c r="X76" s="1462">
        <f t="shared" si="9"/>
        <v>2371</v>
      </c>
    </row>
    <row r="77" spans="1:25" ht="21.75" customHeight="1">
      <c r="A77" s="1688" t="s">
        <v>146</v>
      </c>
      <c r="B77" s="1465" t="s">
        <v>111</v>
      </c>
      <c r="C77" s="1449">
        <v>409</v>
      </c>
      <c r="D77" s="1449">
        <v>450</v>
      </c>
      <c r="E77" s="1449">
        <v>461</v>
      </c>
      <c r="F77" s="1449">
        <v>439</v>
      </c>
      <c r="G77" s="1449">
        <v>429</v>
      </c>
      <c r="H77" s="1449">
        <v>464</v>
      </c>
      <c r="I77" s="1449">
        <v>476</v>
      </c>
      <c r="J77" s="1449">
        <v>543</v>
      </c>
      <c r="K77" s="1449">
        <v>551</v>
      </c>
      <c r="L77" s="1449">
        <v>613</v>
      </c>
      <c r="M77" s="1466">
        <v>596</v>
      </c>
      <c r="N77" s="1467">
        <v>480</v>
      </c>
      <c r="O77" s="1449">
        <v>447</v>
      </c>
      <c r="P77" s="1449">
        <v>553</v>
      </c>
      <c r="Q77" s="1449">
        <v>612</v>
      </c>
      <c r="R77" s="1449">
        <v>492</v>
      </c>
      <c r="S77" s="1449">
        <v>364</v>
      </c>
      <c r="T77" s="1449">
        <v>220</v>
      </c>
      <c r="U77" s="1449">
        <v>104</v>
      </c>
      <c r="V77" s="1449">
        <v>38</v>
      </c>
      <c r="W77" s="1449">
        <v>6</v>
      </c>
      <c r="X77" s="1466">
        <f t="shared" si="9"/>
        <v>8747</v>
      </c>
    </row>
    <row r="78" spans="1:25" ht="21.75" customHeight="1">
      <c r="A78" s="1686"/>
      <c r="B78" s="1459" t="s">
        <v>118</v>
      </c>
      <c r="C78" s="1453">
        <v>221</v>
      </c>
      <c r="D78" s="1453">
        <v>234</v>
      </c>
      <c r="E78" s="1453">
        <v>250</v>
      </c>
      <c r="F78" s="1453">
        <v>215</v>
      </c>
      <c r="G78" s="1453">
        <v>207</v>
      </c>
      <c r="H78" s="1453">
        <v>225</v>
      </c>
      <c r="I78" s="1453">
        <v>222</v>
      </c>
      <c r="J78" s="1453">
        <v>249</v>
      </c>
      <c r="K78" s="1453">
        <v>268</v>
      </c>
      <c r="L78" s="1453">
        <v>290</v>
      </c>
      <c r="M78" s="1454">
        <v>301</v>
      </c>
      <c r="N78" s="1455">
        <v>228</v>
      </c>
      <c r="O78" s="1453">
        <v>200</v>
      </c>
      <c r="P78" s="1453">
        <v>256</v>
      </c>
      <c r="Q78" s="1453">
        <v>272</v>
      </c>
      <c r="R78" s="1453">
        <v>224</v>
      </c>
      <c r="S78" s="1453">
        <v>151</v>
      </c>
      <c r="T78" s="1453">
        <v>82</v>
      </c>
      <c r="U78" s="1453">
        <v>23</v>
      </c>
      <c r="V78" s="1453">
        <v>2</v>
      </c>
      <c r="W78" s="1453">
        <v>0</v>
      </c>
      <c r="X78" s="1454">
        <f t="shared" si="9"/>
        <v>4120</v>
      </c>
    </row>
    <row r="79" spans="1:25" s="200" customFormat="1" ht="21.75" customHeight="1">
      <c r="A79" s="1689"/>
      <c r="B79" s="1468" t="s">
        <v>117</v>
      </c>
      <c r="C79" s="1478">
        <v>188</v>
      </c>
      <c r="D79" s="1478">
        <v>216</v>
      </c>
      <c r="E79" s="1478">
        <v>211</v>
      </c>
      <c r="F79" s="1478">
        <v>224</v>
      </c>
      <c r="G79" s="1478">
        <v>222</v>
      </c>
      <c r="H79" s="1478">
        <v>239</v>
      </c>
      <c r="I79" s="1478">
        <v>254</v>
      </c>
      <c r="J79" s="1478">
        <v>294</v>
      </c>
      <c r="K79" s="1478">
        <v>283</v>
      </c>
      <c r="L79" s="1478">
        <v>323</v>
      </c>
      <c r="M79" s="1479">
        <v>295</v>
      </c>
      <c r="N79" s="1480">
        <v>252</v>
      </c>
      <c r="O79" s="1478">
        <v>247</v>
      </c>
      <c r="P79" s="1478">
        <v>297</v>
      </c>
      <c r="Q79" s="1478">
        <v>340</v>
      </c>
      <c r="R79" s="1478">
        <v>268</v>
      </c>
      <c r="S79" s="1478">
        <v>213</v>
      </c>
      <c r="T79" s="1478">
        <v>138</v>
      </c>
      <c r="U79" s="1478">
        <v>81</v>
      </c>
      <c r="V79" s="1478">
        <v>36</v>
      </c>
      <c r="W79" s="1478">
        <v>6</v>
      </c>
      <c r="X79" s="1479">
        <f t="shared" si="9"/>
        <v>4627</v>
      </c>
    </row>
    <row r="80" spans="1:25" s="200" customFormat="1" ht="21.75" customHeight="1">
      <c r="A80" s="1682" t="s">
        <v>145</v>
      </c>
      <c r="B80" s="1464" t="s">
        <v>111</v>
      </c>
      <c r="C80" s="1472">
        <v>235</v>
      </c>
      <c r="D80" s="1472">
        <v>276</v>
      </c>
      <c r="E80" s="1472">
        <v>275</v>
      </c>
      <c r="F80" s="1472">
        <v>270</v>
      </c>
      <c r="G80" s="1472">
        <v>216</v>
      </c>
      <c r="H80" s="1472">
        <v>213</v>
      </c>
      <c r="I80" s="1472">
        <v>282</v>
      </c>
      <c r="J80" s="1472">
        <v>333</v>
      </c>
      <c r="K80" s="1472">
        <v>329</v>
      </c>
      <c r="L80" s="1472">
        <v>332</v>
      </c>
      <c r="M80" s="1473">
        <v>355</v>
      </c>
      <c r="N80" s="1474">
        <v>330</v>
      </c>
      <c r="O80" s="1472">
        <v>405</v>
      </c>
      <c r="P80" s="1472">
        <v>424</v>
      </c>
      <c r="Q80" s="1472">
        <v>408</v>
      </c>
      <c r="R80" s="1472">
        <v>369</v>
      </c>
      <c r="S80" s="1472">
        <v>292</v>
      </c>
      <c r="T80" s="1472">
        <v>195</v>
      </c>
      <c r="U80" s="1472">
        <v>146</v>
      </c>
      <c r="V80" s="1472">
        <v>42</v>
      </c>
      <c r="W80" s="1472">
        <v>8</v>
      </c>
      <c r="X80" s="1473">
        <f t="shared" si="9"/>
        <v>5735</v>
      </c>
      <c r="Y80" s="37"/>
    </row>
    <row r="81" spans="1:25" s="200" customFormat="1" ht="21.75" customHeight="1">
      <c r="A81" s="1682"/>
      <c r="B81" s="1459" t="s">
        <v>118</v>
      </c>
      <c r="C81" s="1453">
        <v>122</v>
      </c>
      <c r="D81" s="1453">
        <v>143</v>
      </c>
      <c r="E81" s="1453">
        <v>145</v>
      </c>
      <c r="F81" s="1453">
        <v>135</v>
      </c>
      <c r="G81" s="1453">
        <v>105</v>
      </c>
      <c r="H81" s="1453">
        <v>99</v>
      </c>
      <c r="I81" s="1453">
        <v>150</v>
      </c>
      <c r="J81" s="1453">
        <v>183</v>
      </c>
      <c r="K81" s="1453">
        <v>165</v>
      </c>
      <c r="L81" s="1453">
        <v>174</v>
      </c>
      <c r="M81" s="1454">
        <v>178</v>
      </c>
      <c r="N81" s="1455">
        <v>146</v>
      </c>
      <c r="O81" s="1453">
        <v>199</v>
      </c>
      <c r="P81" s="1453">
        <v>201</v>
      </c>
      <c r="Q81" s="1453">
        <v>211</v>
      </c>
      <c r="R81" s="1453">
        <v>155</v>
      </c>
      <c r="S81" s="1453">
        <v>124</v>
      </c>
      <c r="T81" s="1453">
        <v>65</v>
      </c>
      <c r="U81" s="1453">
        <v>41</v>
      </c>
      <c r="V81" s="1453">
        <v>7</v>
      </c>
      <c r="W81" s="1453">
        <v>1</v>
      </c>
      <c r="X81" s="1454">
        <f t="shared" si="9"/>
        <v>2749</v>
      </c>
      <c r="Y81" s="37"/>
    </row>
    <row r="82" spans="1:25" s="200" customFormat="1" ht="21.75" customHeight="1" thickBot="1">
      <c r="A82" s="1684"/>
      <c r="B82" s="1452" t="s">
        <v>117</v>
      </c>
      <c r="C82" s="1410">
        <v>113</v>
      </c>
      <c r="D82" s="1410">
        <v>133</v>
      </c>
      <c r="E82" s="1410">
        <v>130</v>
      </c>
      <c r="F82" s="1410">
        <v>135</v>
      </c>
      <c r="G82" s="1410">
        <v>111</v>
      </c>
      <c r="H82" s="1410">
        <v>114</v>
      </c>
      <c r="I82" s="1410">
        <v>132</v>
      </c>
      <c r="J82" s="1410">
        <v>150</v>
      </c>
      <c r="K82" s="1410">
        <v>164</v>
      </c>
      <c r="L82" s="1410">
        <v>158</v>
      </c>
      <c r="M82" s="1411">
        <v>177</v>
      </c>
      <c r="N82" s="1412">
        <v>184</v>
      </c>
      <c r="O82" s="1410">
        <v>206</v>
      </c>
      <c r="P82" s="1410">
        <v>223</v>
      </c>
      <c r="Q82" s="1410">
        <v>197</v>
      </c>
      <c r="R82" s="1410">
        <v>214</v>
      </c>
      <c r="S82" s="1410">
        <v>168</v>
      </c>
      <c r="T82" s="1410">
        <v>130</v>
      </c>
      <c r="U82" s="1410">
        <v>105</v>
      </c>
      <c r="V82" s="1410">
        <v>35</v>
      </c>
      <c r="W82" s="1410">
        <v>7</v>
      </c>
      <c r="X82" s="1411">
        <f t="shared" si="9"/>
        <v>2986</v>
      </c>
      <c r="Y82" s="37"/>
    </row>
    <row r="83" spans="1:25" s="200" customFormat="1" ht="13.5" customHeight="1">
      <c r="A83" s="178"/>
      <c r="B83" s="178"/>
      <c r="C83" s="179"/>
      <c r="D83" s="179"/>
      <c r="E83" s="179"/>
      <c r="F83" s="179"/>
      <c r="G83" s="179"/>
      <c r="H83" s="179"/>
      <c r="I83" s="179"/>
      <c r="J83" s="179"/>
      <c r="K83" s="179"/>
      <c r="L83" s="179"/>
      <c r="M83" s="179"/>
      <c r="N83" s="180"/>
      <c r="O83" s="180"/>
      <c r="P83" s="180"/>
      <c r="Q83" s="180"/>
      <c r="R83" s="180"/>
      <c r="S83" s="180"/>
      <c r="T83" s="180"/>
      <c r="U83" s="180"/>
      <c r="V83" s="180"/>
      <c r="W83" s="180"/>
      <c r="X83" s="181"/>
    </row>
    <row r="84" spans="1:25" ht="22.5" customHeight="1">
      <c r="A84" s="1690" t="s">
        <v>2130</v>
      </c>
      <c r="B84" s="1690"/>
      <c r="C84" s="1690"/>
      <c r="D84" s="1690"/>
      <c r="E84" s="1690"/>
      <c r="F84" s="1690"/>
      <c r="G84" s="1690"/>
      <c r="H84" s="1690"/>
      <c r="I84" s="1690"/>
      <c r="J84" s="1690"/>
      <c r="K84" s="1690"/>
      <c r="L84" s="1690"/>
      <c r="M84" s="1690"/>
      <c r="N84" s="1656" t="s">
        <v>2055</v>
      </c>
      <c r="O84" s="1656"/>
      <c r="P84" s="1656"/>
      <c r="Q84" s="1656"/>
      <c r="R84" s="1656"/>
      <c r="S84" s="1656"/>
      <c r="T84" s="1656"/>
      <c r="U84" s="1656"/>
      <c r="V84" s="1656"/>
      <c r="W84" s="1656"/>
      <c r="X84" s="1656"/>
      <c r="Y84" s="1656"/>
    </row>
    <row r="85" spans="1:25" s="200" customFormat="1" ht="13.5" customHeight="1" thickBot="1">
      <c r="A85" s="176"/>
      <c r="B85" s="176"/>
      <c r="C85" s="176"/>
      <c r="D85" s="176"/>
      <c r="E85" s="176"/>
      <c r="F85" s="176"/>
      <c r="G85" s="176"/>
      <c r="H85" s="176"/>
      <c r="I85" s="176"/>
      <c r="J85" s="176"/>
      <c r="K85" s="176"/>
      <c r="L85" s="176"/>
      <c r="M85" s="176"/>
      <c r="N85" s="176"/>
      <c r="O85" s="176"/>
      <c r="P85" s="176"/>
      <c r="Q85" s="176"/>
      <c r="R85" s="176"/>
      <c r="S85" s="1047"/>
      <c r="T85" s="176"/>
      <c r="U85" s="176"/>
      <c r="V85" s="176"/>
      <c r="W85" s="1691"/>
      <c r="X85" s="1691"/>
    </row>
    <row r="86" spans="1:25" s="200" customFormat="1" ht="19.5" customHeight="1">
      <c r="A86" s="1692"/>
      <c r="B86" s="1693"/>
      <c r="C86" s="1696" t="s">
        <v>1415</v>
      </c>
      <c r="D86" s="1697"/>
      <c r="E86" s="1697"/>
      <c r="F86" s="1697"/>
      <c r="G86" s="1697"/>
      <c r="H86" s="1697"/>
      <c r="I86" s="1697"/>
      <c r="J86" s="1697"/>
      <c r="K86" s="1697"/>
      <c r="L86" s="1697"/>
      <c r="M86" s="1697"/>
      <c r="N86" s="1698" t="s">
        <v>1416</v>
      </c>
      <c r="O86" s="1699"/>
      <c r="P86" s="1699"/>
      <c r="Q86" s="1699"/>
      <c r="R86" s="1699"/>
      <c r="S86" s="1699"/>
      <c r="T86" s="1699"/>
      <c r="U86" s="1699"/>
      <c r="V86" s="1699"/>
      <c r="W86" s="1700"/>
      <c r="X86" s="1701" t="s">
        <v>142</v>
      </c>
    </row>
    <row r="87" spans="1:25" s="200" customFormat="1" ht="19.5" customHeight="1">
      <c r="A87" s="1694"/>
      <c r="B87" s="1695"/>
      <c r="C87" s="306" t="s">
        <v>1417</v>
      </c>
      <c r="D87" s="306" t="s">
        <v>1418</v>
      </c>
      <c r="E87" s="306" t="s">
        <v>141</v>
      </c>
      <c r="F87" s="306" t="s">
        <v>140</v>
      </c>
      <c r="G87" s="306" t="s">
        <v>139</v>
      </c>
      <c r="H87" s="306" t="s">
        <v>138</v>
      </c>
      <c r="I87" s="306" t="s">
        <v>137</v>
      </c>
      <c r="J87" s="306" t="s">
        <v>136</v>
      </c>
      <c r="K87" s="306" t="s">
        <v>135</v>
      </c>
      <c r="L87" s="306" t="s">
        <v>134</v>
      </c>
      <c r="M87" s="1046" t="s">
        <v>133</v>
      </c>
      <c r="N87" s="305" t="s">
        <v>132</v>
      </c>
      <c r="O87" s="306" t="s">
        <v>131</v>
      </c>
      <c r="P87" s="306" t="s">
        <v>130</v>
      </c>
      <c r="Q87" s="306" t="s">
        <v>129</v>
      </c>
      <c r="R87" s="306" t="s">
        <v>128</v>
      </c>
      <c r="S87" s="306" t="s">
        <v>127</v>
      </c>
      <c r="T87" s="306" t="s">
        <v>126</v>
      </c>
      <c r="U87" s="306" t="s">
        <v>125</v>
      </c>
      <c r="V87" s="306" t="s">
        <v>1419</v>
      </c>
      <c r="W87" s="306" t="s">
        <v>315</v>
      </c>
      <c r="X87" s="1702"/>
    </row>
    <row r="88" spans="1:25" s="200" customFormat="1" ht="21.75" customHeight="1">
      <c r="A88" s="1681" t="s">
        <v>124</v>
      </c>
      <c r="B88" s="1481" t="s">
        <v>111</v>
      </c>
      <c r="C88" s="1482">
        <v>10</v>
      </c>
      <c r="D88" s="1482">
        <v>25</v>
      </c>
      <c r="E88" s="1482">
        <v>35</v>
      </c>
      <c r="F88" s="1482">
        <v>46</v>
      </c>
      <c r="G88" s="1482">
        <v>17</v>
      </c>
      <c r="H88" s="1482">
        <v>18</v>
      </c>
      <c r="I88" s="1482">
        <v>19</v>
      </c>
      <c r="J88" s="1482">
        <v>22</v>
      </c>
      <c r="K88" s="1482">
        <v>44</v>
      </c>
      <c r="L88" s="1482">
        <v>50</v>
      </c>
      <c r="M88" s="1451">
        <v>55</v>
      </c>
      <c r="N88" s="1483">
        <v>46</v>
      </c>
      <c r="O88" s="1482">
        <v>60</v>
      </c>
      <c r="P88" s="1482">
        <v>87</v>
      </c>
      <c r="Q88" s="1482">
        <v>84</v>
      </c>
      <c r="R88" s="1482">
        <v>87</v>
      </c>
      <c r="S88" s="1482">
        <v>57</v>
      </c>
      <c r="T88" s="1482">
        <v>40</v>
      </c>
      <c r="U88" s="1482">
        <v>19</v>
      </c>
      <c r="V88" s="1482">
        <v>6</v>
      </c>
      <c r="W88" s="1482">
        <v>2</v>
      </c>
      <c r="X88" s="1451">
        <f t="shared" ref="X88:X108" si="10">SUM(C88:W88)</f>
        <v>829</v>
      </c>
      <c r="Y88" s="37"/>
    </row>
    <row r="89" spans="1:25" s="200" customFormat="1" ht="21.75" customHeight="1">
      <c r="A89" s="1682"/>
      <c r="B89" s="1459" t="s">
        <v>118</v>
      </c>
      <c r="C89" s="1453">
        <v>5</v>
      </c>
      <c r="D89" s="1453">
        <v>10</v>
      </c>
      <c r="E89" s="1453">
        <v>20</v>
      </c>
      <c r="F89" s="1453">
        <v>22</v>
      </c>
      <c r="G89" s="1453">
        <v>8</v>
      </c>
      <c r="H89" s="1453">
        <v>7</v>
      </c>
      <c r="I89" s="1453">
        <v>13</v>
      </c>
      <c r="J89" s="1453">
        <v>9</v>
      </c>
      <c r="K89" s="1453">
        <v>19</v>
      </c>
      <c r="L89" s="1453">
        <v>27</v>
      </c>
      <c r="M89" s="1454">
        <v>31</v>
      </c>
      <c r="N89" s="1455">
        <v>18</v>
      </c>
      <c r="O89" s="1453">
        <v>33</v>
      </c>
      <c r="P89" s="1453">
        <v>47</v>
      </c>
      <c r="Q89" s="1453">
        <v>45</v>
      </c>
      <c r="R89" s="1453">
        <v>37</v>
      </c>
      <c r="S89" s="1453">
        <v>23</v>
      </c>
      <c r="T89" s="1453">
        <v>20</v>
      </c>
      <c r="U89" s="1453">
        <v>5</v>
      </c>
      <c r="V89" s="1453">
        <v>1</v>
      </c>
      <c r="W89" s="1453">
        <v>0</v>
      </c>
      <c r="X89" s="1454">
        <f t="shared" si="10"/>
        <v>400</v>
      </c>
      <c r="Y89" s="37"/>
    </row>
    <row r="90" spans="1:25" s="200" customFormat="1" ht="21.75" customHeight="1">
      <c r="A90" s="1683"/>
      <c r="B90" s="1468" t="s">
        <v>117</v>
      </c>
      <c r="C90" s="1478">
        <v>5</v>
      </c>
      <c r="D90" s="1478">
        <v>15</v>
      </c>
      <c r="E90" s="1478">
        <v>15</v>
      </c>
      <c r="F90" s="1478">
        <v>24</v>
      </c>
      <c r="G90" s="1478">
        <v>9</v>
      </c>
      <c r="H90" s="1478">
        <v>11</v>
      </c>
      <c r="I90" s="1478">
        <v>6</v>
      </c>
      <c r="J90" s="1478">
        <v>13</v>
      </c>
      <c r="K90" s="1478">
        <v>25</v>
      </c>
      <c r="L90" s="1478">
        <v>23</v>
      </c>
      <c r="M90" s="1479">
        <v>24</v>
      </c>
      <c r="N90" s="1480">
        <v>28</v>
      </c>
      <c r="O90" s="1478">
        <v>27</v>
      </c>
      <c r="P90" s="1478">
        <v>40</v>
      </c>
      <c r="Q90" s="1478">
        <v>39</v>
      </c>
      <c r="R90" s="1478">
        <v>50</v>
      </c>
      <c r="S90" s="1478">
        <v>34</v>
      </c>
      <c r="T90" s="1478">
        <v>20</v>
      </c>
      <c r="U90" s="1478">
        <v>14</v>
      </c>
      <c r="V90" s="1478">
        <v>5</v>
      </c>
      <c r="W90" s="1478">
        <v>2</v>
      </c>
      <c r="X90" s="1479">
        <f t="shared" si="10"/>
        <v>429</v>
      </c>
    </row>
    <row r="91" spans="1:25" s="200" customFormat="1" ht="21.75" customHeight="1">
      <c r="A91" s="1681" t="s">
        <v>144</v>
      </c>
      <c r="B91" s="1481" t="s">
        <v>111</v>
      </c>
      <c r="C91" s="1482">
        <v>369</v>
      </c>
      <c r="D91" s="1482">
        <v>480</v>
      </c>
      <c r="E91" s="1482">
        <v>479</v>
      </c>
      <c r="F91" s="1482">
        <v>420</v>
      </c>
      <c r="G91" s="1482">
        <v>324</v>
      </c>
      <c r="H91" s="1482">
        <v>361</v>
      </c>
      <c r="I91" s="1482">
        <v>422</v>
      </c>
      <c r="J91" s="1482">
        <v>500</v>
      </c>
      <c r="K91" s="1482">
        <v>626</v>
      </c>
      <c r="L91" s="1482">
        <v>549</v>
      </c>
      <c r="M91" s="1451">
        <v>531</v>
      </c>
      <c r="N91" s="1483">
        <v>398</v>
      </c>
      <c r="O91" s="1482">
        <v>452</v>
      </c>
      <c r="P91" s="1482">
        <v>507</v>
      </c>
      <c r="Q91" s="1482">
        <v>551</v>
      </c>
      <c r="R91" s="1482">
        <v>428</v>
      </c>
      <c r="S91" s="1482">
        <v>299</v>
      </c>
      <c r="T91" s="1482">
        <v>181</v>
      </c>
      <c r="U91" s="1482">
        <v>111</v>
      </c>
      <c r="V91" s="1482">
        <v>36</v>
      </c>
      <c r="W91" s="1482">
        <v>7</v>
      </c>
      <c r="X91" s="1451">
        <f t="shared" si="10"/>
        <v>8031</v>
      </c>
    </row>
    <row r="92" spans="1:25" s="200" customFormat="1" ht="21.75" customHeight="1">
      <c r="A92" s="1682"/>
      <c r="B92" s="1459" t="s">
        <v>118</v>
      </c>
      <c r="C92" s="1453">
        <v>179</v>
      </c>
      <c r="D92" s="1453">
        <v>250</v>
      </c>
      <c r="E92" s="1453">
        <v>241</v>
      </c>
      <c r="F92" s="1453">
        <v>230</v>
      </c>
      <c r="G92" s="1453">
        <v>159</v>
      </c>
      <c r="H92" s="1453">
        <v>176</v>
      </c>
      <c r="I92" s="1453">
        <v>211</v>
      </c>
      <c r="J92" s="1453">
        <v>239</v>
      </c>
      <c r="K92" s="1453">
        <v>320</v>
      </c>
      <c r="L92" s="1453">
        <v>286</v>
      </c>
      <c r="M92" s="1454">
        <v>269</v>
      </c>
      <c r="N92" s="1455">
        <v>193</v>
      </c>
      <c r="O92" s="1453">
        <v>202</v>
      </c>
      <c r="P92" s="1453">
        <v>222</v>
      </c>
      <c r="Q92" s="1453">
        <v>256</v>
      </c>
      <c r="R92" s="1453">
        <v>198</v>
      </c>
      <c r="S92" s="1453">
        <v>108</v>
      </c>
      <c r="T92" s="1453">
        <v>58</v>
      </c>
      <c r="U92" s="1453">
        <v>26</v>
      </c>
      <c r="V92" s="1453">
        <v>3</v>
      </c>
      <c r="W92" s="1453">
        <v>2</v>
      </c>
      <c r="X92" s="1454">
        <f t="shared" si="10"/>
        <v>3828</v>
      </c>
    </row>
    <row r="93" spans="1:25" s="200" customFormat="1" ht="21.75" customHeight="1">
      <c r="A93" s="1683"/>
      <c r="B93" s="1468" t="s">
        <v>117</v>
      </c>
      <c r="C93" s="1478">
        <v>190</v>
      </c>
      <c r="D93" s="1478">
        <v>230</v>
      </c>
      <c r="E93" s="1478">
        <v>238</v>
      </c>
      <c r="F93" s="1478">
        <v>190</v>
      </c>
      <c r="G93" s="1478">
        <v>165</v>
      </c>
      <c r="H93" s="1478">
        <v>185</v>
      </c>
      <c r="I93" s="1478">
        <v>211</v>
      </c>
      <c r="J93" s="1478">
        <v>261</v>
      </c>
      <c r="K93" s="1478">
        <v>306</v>
      </c>
      <c r="L93" s="1478">
        <v>263</v>
      </c>
      <c r="M93" s="1479">
        <v>262</v>
      </c>
      <c r="N93" s="1480">
        <v>205</v>
      </c>
      <c r="O93" s="1478">
        <v>250</v>
      </c>
      <c r="P93" s="1478">
        <v>285</v>
      </c>
      <c r="Q93" s="1478">
        <v>295</v>
      </c>
      <c r="R93" s="1478">
        <v>230</v>
      </c>
      <c r="S93" s="1478">
        <v>191</v>
      </c>
      <c r="T93" s="1478">
        <v>123</v>
      </c>
      <c r="U93" s="1478">
        <v>85</v>
      </c>
      <c r="V93" s="1478">
        <v>33</v>
      </c>
      <c r="W93" s="1478">
        <v>5</v>
      </c>
      <c r="X93" s="1479">
        <f t="shared" si="10"/>
        <v>4203</v>
      </c>
    </row>
    <row r="94" spans="1:25" s="200" customFormat="1" ht="21.75" customHeight="1">
      <c r="A94" s="1681" t="s">
        <v>123</v>
      </c>
      <c r="B94" s="1481" t="s">
        <v>111</v>
      </c>
      <c r="C94" s="1482">
        <v>31</v>
      </c>
      <c r="D94" s="1482">
        <v>55</v>
      </c>
      <c r="E94" s="1482">
        <v>67</v>
      </c>
      <c r="F94" s="1482">
        <v>74</v>
      </c>
      <c r="G94" s="1482">
        <v>63</v>
      </c>
      <c r="H94" s="1482">
        <v>61</v>
      </c>
      <c r="I94" s="1482">
        <v>52</v>
      </c>
      <c r="J94" s="1482">
        <v>93</v>
      </c>
      <c r="K94" s="1482">
        <v>106</v>
      </c>
      <c r="L94" s="1482">
        <v>111</v>
      </c>
      <c r="M94" s="1451">
        <v>118</v>
      </c>
      <c r="N94" s="1483">
        <v>120</v>
      </c>
      <c r="O94" s="1482">
        <v>162</v>
      </c>
      <c r="P94" s="1482">
        <v>201</v>
      </c>
      <c r="Q94" s="1482">
        <v>244</v>
      </c>
      <c r="R94" s="1482">
        <v>172</v>
      </c>
      <c r="S94" s="1482">
        <v>136</v>
      </c>
      <c r="T94" s="1482">
        <v>99</v>
      </c>
      <c r="U94" s="1482">
        <v>79</v>
      </c>
      <c r="V94" s="1482">
        <v>27</v>
      </c>
      <c r="W94" s="1482">
        <v>2</v>
      </c>
      <c r="X94" s="1451">
        <f t="shared" si="10"/>
        <v>2073</v>
      </c>
    </row>
    <row r="95" spans="1:25" s="200" customFormat="1" ht="21.75" customHeight="1">
      <c r="A95" s="1682"/>
      <c r="B95" s="1459" t="s">
        <v>118</v>
      </c>
      <c r="C95" s="1453">
        <v>17</v>
      </c>
      <c r="D95" s="1453">
        <v>32</v>
      </c>
      <c r="E95" s="1453">
        <v>34</v>
      </c>
      <c r="F95" s="1453">
        <v>37</v>
      </c>
      <c r="G95" s="1453">
        <v>28</v>
      </c>
      <c r="H95" s="1453">
        <v>34</v>
      </c>
      <c r="I95" s="1453">
        <v>28</v>
      </c>
      <c r="J95" s="1453">
        <v>44</v>
      </c>
      <c r="K95" s="1453">
        <v>60</v>
      </c>
      <c r="L95" s="1453">
        <v>59</v>
      </c>
      <c r="M95" s="1454">
        <v>65</v>
      </c>
      <c r="N95" s="1455">
        <v>57</v>
      </c>
      <c r="O95" s="1453">
        <v>82</v>
      </c>
      <c r="P95" s="1453">
        <v>97</v>
      </c>
      <c r="Q95" s="1453">
        <v>120</v>
      </c>
      <c r="R95" s="1453">
        <v>84</v>
      </c>
      <c r="S95" s="1453">
        <v>53</v>
      </c>
      <c r="T95" s="1453">
        <v>37</v>
      </c>
      <c r="U95" s="1453">
        <v>17</v>
      </c>
      <c r="V95" s="1453">
        <v>8</v>
      </c>
      <c r="W95" s="1453">
        <v>0</v>
      </c>
      <c r="X95" s="1454">
        <f t="shared" si="10"/>
        <v>993</v>
      </c>
    </row>
    <row r="96" spans="1:25" s="200" customFormat="1" ht="21.75" customHeight="1">
      <c r="A96" s="1683"/>
      <c r="B96" s="1468" t="s">
        <v>117</v>
      </c>
      <c r="C96" s="1478">
        <v>14</v>
      </c>
      <c r="D96" s="1478">
        <v>23</v>
      </c>
      <c r="E96" s="1478">
        <v>33</v>
      </c>
      <c r="F96" s="1478">
        <v>37</v>
      </c>
      <c r="G96" s="1478">
        <v>35</v>
      </c>
      <c r="H96" s="1478">
        <v>27</v>
      </c>
      <c r="I96" s="1478">
        <v>24</v>
      </c>
      <c r="J96" s="1478">
        <v>49</v>
      </c>
      <c r="K96" s="1478">
        <v>46</v>
      </c>
      <c r="L96" s="1478">
        <v>52</v>
      </c>
      <c r="M96" s="1479">
        <v>53</v>
      </c>
      <c r="N96" s="1480">
        <v>63</v>
      </c>
      <c r="O96" s="1478">
        <v>80</v>
      </c>
      <c r="P96" s="1478">
        <v>104</v>
      </c>
      <c r="Q96" s="1478">
        <v>124</v>
      </c>
      <c r="R96" s="1478">
        <v>88</v>
      </c>
      <c r="S96" s="1478">
        <v>83</v>
      </c>
      <c r="T96" s="1478">
        <v>62</v>
      </c>
      <c r="U96" s="1478">
        <v>62</v>
      </c>
      <c r="V96" s="1478">
        <v>19</v>
      </c>
      <c r="W96" s="1478">
        <v>2</v>
      </c>
      <c r="X96" s="1479">
        <f t="shared" si="10"/>
        <v>1080</v>
      </c>
    </row>
    <row r="97" spans="1:24" s="200" customFormat="1" ht="21.75" customHeight="1">
      <c r="A97" s="1681" t="s">
        <v>122</v>
      </c>
      <c r="B97" s="1481" t="s">
        <v>111</v>
      </c>
      <c r="C97" s="1482">
        <v>9</v>
      </c>
      <c r="D97" s="1482">
        <v>30</v>
      </c>
      <c r="E97" s="1482">
        <v>31</v>
      </c>
      <c r="F97" s="1482">
        <v>20</v>
      </c>
      <c r="G97" s="1482">
        <v>24</v>
      </c>
      <c r="H97" s="1482">
        <v>12</v>
      </c>
      <c r="I97" s="1482">
        <v>23</v>
      </c>
      <c r="J97" s="1482">
        <v>27</v>
      </c>
      <c r="K97" s="1482">
        <v>48</v>
      </c>
      <c r="L97" s="1482">
        <v>33</v>
      </c>
      <c r="M97" s="1451">
        <v>25</v>
      </c>
      <c r="N97" s="1483">
        <v>27</v>
      </c>
      <c r="O97" s="1482">
        <v>55</v>
      </c>
      <c r="P97" s="1482">
        <v>77</v>
      </c>
      <c r="Q97" s="1482">
        <v>81</v>
      </c>
      <c r="R97" s="1482">
        <v>64</v>
      </c>
      <c r="S97" s="1482">
        <v>45</v>
      </c>
      <c r="T97" s="1482">
        <v>51</v>
      </c>
      <c r="U97" s="1482">
        <v>35</v>
      </c>
      <c r="V97" s="1482">
        <v>19</v>
      </c>
      <c r="W97" s="1482">
        <v>1</v>
      </c>
      <c r="X97" s="1451">
        <f t="shared" si="10"/>
        <v>737</v>
      </c>
    </row>
    <row r="98" spans="1:24" s="200" customFormat="1" ht="21.75" customHeight="1">
      <c r="A98" s="1682"/>
      <c r="B98" s="1459" t="s">
        <v>118</v>
      </c>
      <c r="C98" s="1453">
        <v>2</v>
      </c>
      <c r="D98" s="1453">
        <v>15</v>
      </c>
      <c r="E98" s="1453">
        <v>19</v>
      </c>
      <c r="F98" s="1453">
        <v>12</v>
      </c>
      <c r="G98" s="1453">
        <v>15</v>
      </c>
      <c r="H98" s="1453">
        <v>9</v>
      </c>
      <c r="I98" s="1453">
        <v>13</v>
      </c>
      <c r="J98" s="1453">
        <v>14</v>
      </c>
      <c r="K98" s="1453">
        <v>28</v>
      </c>
      <c r="L98" s="1453">
        <v>19</v>
      </c>
      <c r="M98" s="1454">
        <v>14</v>
      </c>
      <c r="N98" s="1455">
        <v>14</v>
      </c>
      <c r="O98" s="1453">
        <v>26</v>
      </c>
      <c r="P98" s="1453">
        <v>40</v>
      </c>
      <c r="Q98" s="1453">
        <v>38</v>
      </c>
      <c r="R98" s="1453">
        <v>36</v>
      </c>
      <c r="S98" s="1453">
        <v>20</v>
      </c>
      <c r="T98" s="1453">
        <v>16</v>
      </c>
      <c r="U98" s="1453">
        <v>10</v>
      </c>
      <c r="V98" s="1453">
        <v>4</v>
      </c>
      <c r="W98" s="1453">
        <v>0</v>
      </c>
      <c r="X98" s="1454">
        <f t="shared" si="10"/>
        <v>364</v>
      </c>
    </row>
    <row r="99" spans="1:24" s="200" customFormat="1" ht="21.75" customHeight="1">
      <c r="A99" s="1683"/>
      <c r="B99" s="1468" t="s">
        <v>117</v>
      </c>
      <c r="C99" s="1478">
        <v>7</v>
      </c>
      <c r="D99" s="1478">
        <v>15</v>
      </c>
      <c r="E99" s="1478">
        <v>12</v>
      </c>
      <c r="F99" s="1478">
        <v>8</v>
      </c>
      <c r="G99" s="1478">
        <v>9</v>
      </c>
      <c r="H99" s="1478">
        <v>3</v>
      </c>
      <c r="I99" s="1478">
        <v>10</v>
      </c>
      <c r="J99" s="1478">
        <v>13</v>
      </c>
      <c r="K99" s="1478">
        <v>20</v>
      </c>
      <c r="L99" s="1478">
        <v>14</v>
      </c>
      <c r="M99" s="1479">
        <v>11</v>
      </c>
      <c r="N99" s="1480">
        <v>13</v>
      </c>
      <c r="O99" s="1478">
        <v>29</v>
      </c>
      <c r="P99" s="1478">
        <v>37</v>
      </c>
      <c r="Q99" s="1478">
        <v>43</v>
      </c>
      <c r="R99" s="1478">
        <v>28</v>
      </c>
      <c r="S99" s="1478">
        <v>25</v>
      </c>
      <c r="T99" s="1478">
        <v>35</v>
      </c>
      <c r="U99" s="1478">
        <v>25</v>
      </c>
      <c r="V99" s="1478">
        <v>15</v>
      </c>
      <c r="W99" s="1478">
        <v>1</v>
      </c>
      <c r="X99" s="1479">
        <f t="shared" si="10"/>
        <v>373</v>
      </c>
    </row>
    <row r="100" spans="1:24" s="200" customFormat="1" ht="21.75" customHeight="1">
      <c r="A100" s="1681" t="s">
        <v>121</v>
      </c>
      <c r="B100" s="1481" t="s">
        <v>111</v>
      </c>
      <c r="C100" s="1482">
        <v>6</v>
      </c>
      <c r="D100" s="1482">
        <v>18</v>
      </c>
      <c r="E100" s="1482">
        <v>17</v>
      </c>
      <c r="F100" s="1482">
        <v>10</v>
      </c>
      <c r="G100" s="1482">
        <v>11</v>
      </c>
      <c r="H100" s="1482">
        <v>4</v>
      </c>
      <c r="I100" s="1482">
        <v>9</v>
      </c>
      <c r="J100" s="1482">
        <v>19</v>
      </c>
      <c r="K100" s="1482">
        <v>17</v>
      </c>
      <c r="L100" s="1482">
        <v>17</v>
      </c>
      <c r="M100" s="1451">
        <v>20</v>
      </c>
      <c r="N100" s="1483">
        <v>16</v>
      </c>
      <c r="O100" s="1482">
        <v>32</v>
      </c>
      <c r="P100" s="1482">
        <v>25</v>
      </c>
      <c r="Q100" s="1482">
        <v>42</v>
      </c>
      <c r="R100" s="1482">
        <v>31</v>
      </c>
      <c r="S100" s="1482">
        <v>18</v>
      </c>
      <c r="T100" s="1482">
        <v>19</v>
      </c>
      <c r="U100" s="1482">
        <v>9</v>
      </c>
      <c r="V100" s="1482">
        <v>4</v>
      </c>
      <c r="W100" s="1482">
        <v>0</v>
      </c>
      <c r="X100" s="1451">
        <f t="shared" si="10"/>
        <v>344</v>
      </c>
    </row>
    <row r="101" spans="1:24" s="200" customFormat="1" ht="21.75" customHeight="1">
      <c r="A101" s="1682"/>
      <c r="B101" s="1459" t="s">
        <v>118</v>
      </c>
      <c r="C101" s="1453">
        <v>2</v>
      </c>
      <c r="D101" s="1453">
        <v>4</v>
      </c>
      <c r="E101" s="1453">
        <v>10</v>
      </c>
      <c r="F101" s="1453">
        <v>3</v>
      </c>
      <c r="G101" s="1453">
        <v>6</v>
      </c>
      <c r="H101" s="1453">
        <v>2</v>
      </c>
      <c r="I101" s="1453">
        <v>4</v>
      </c>
      <c r="J101" s="1453">
        <v>10</v>
      </c>
      <c r="K101" s="1453">
        <v>10</v>
      </c>
      <c r="L101" s="1453">
        <v>11</v>
      </c>
      <c r="M101" s="1454">
        <v>8</v>
      </c>
      <c r="N101" s="1455">
        <v>8</v>
      </c>
      <c r="O101" s="1453">
        <v>16</v>
      </c>
      <c r="P101" s="1453">
        <v>13</v>
      </c>
      <c r="Q101" s="1453">
        <v>24</v>
      </c>
      <c r="R101" s="1453">
        <v>17</v>
      </c>
      <c r="S101" s="1453">
        <v>8</v>
      </c>
      <c r="T101" s="1453">
        <v>8</v>
      </c>
      <c r="U101" s="1453">
        <v>2</v>
      </c>
      <c r="V101" s="1453">
        <v>1</v>
      </c>
      <c r="W101" s="1453">
        <v>0</v>
      </c>
      <c r="X101" s="1454">
        <f t="shared" si="10"/>
        <v>167</v>
      </c>
    </row>
    <row r="102" spans="1:24" s="200" customFormat="1" ht="21.75" customHeight="1">
      <c r="A102" s="1683"/>
      <c r="B102" s="1468" t="s">
        <v>117</v>
      </c>
      <c r="C102" s="1478">
        <v>4</v>
      </c>
      <c r="D102" s="1478">
        <v>14</v>
      </c>
      <c r="E102" s="1478">
        <v>7</v>
      </c>
      <c r="F102" s="1478">
        <v>7</v>
      </c>
      <c r="G102" s="1478">
        <v>5</v>
      </c>
      <c r="H102" s="1478">
        <v>2</v>
      </c>
      <c r="I102" s="1478">
        <v>5</v>
      </c>
      <c r="J102" s="1478">
        <v>9</v>
      </c>
      <c r="K102" s="1478">
        <v>7</v>
      </c>
      <c r="L102" s="1478">
        <v>6</v>
      </c>
      <c r="M102" s="1479">
        <v>12</v>
      </c>
      <c r="N102" s="1480">
        <v>8</v>
      </c>
      <c r="O102" s="1478">
        <v>16</v>
      </c>
      <c r="P102" s="1478">
        <v>12</v>
      </c>
      <c r="Q102" s="1478">
        <v>18</v>
      </c>
      <c r="R102" s="1478">
        <v>14</v>
      </c>
      <c r="S102" s="1478">
        <v>10</v>
      </c>
      <c r="T102" s="1478">
        <v>11</v>
      </c>
      <c r="U102" s="1478">
        <v>7</v>
      </c>
      <c r="V102" s="1478">
        <v>3</v>
      </c>
      <c r="W102" s="1478">
        <v>0</v>
      </c>
      <c r="X102" s="1479">
        <f t="shared" si="10"/>
        <v>177</v>
      </c>
    </row>
    <row r="103" spans="1:24" s="200" customFormat="1" ht="21.75" customHeight="1">
      <c r="A103" s="1681" t="s">
        <v>120</v>
      </c>
      <c r="B103" s="1481" t="s">
        <v>111</v>
      </c>
      <c r="C103" s="1482">
        <v>20</v>
      </c>
      <c r="D103" s="1482">
        <v>24</v>
      </c>
      <c r="E103" s="1482">
        <v>49</v>
      </c>
      <c r="F103" s="1482">
        <v>40</v>
      </c>
      <c r="G103" s="1482">
        <v>46</v>
      </c>
      <c r="H103" s="1482">
        <v>30</v>
      </c>
      <c r="I103" s="1482">
        <v>22</v>
      </c>
      <c r="J103" s="1482">
        <v>36</v>
      </c>
      <c r="K103" s="1482">
        <v>64</v>
      </c>
      <c r="L103" s="1482">
        <v>54</v>
      </c>
      <c r="M103" s="1451">
        <v>84</v>
      </c>
      <c r="N103" s="1483">
        <v>58</v>
      </c>
      <c r="O103" s="1482">
        <v>78</v>
      </c>
      <c r="P103" s="1482">
        <v>82</v>
      </c>
      <c r="Q103" s="1482">
        <v>121</v>
      </c>
      <c r="R103" s="1482">
        <v>96</v>
      </c>
      <c r="S103" s="1482">
        <v>64</v>
      </c>
      <c r="T103" s="1482">
        <v>66</v>
      </c>
      <c r="U103" s="1482">
        <v>48</v>
      </c>
      <c r="V103" s="1482">
        <v>15</v>
      </c>
      <c r="W103" s="1482">
        <v>1</v>
      </c>
      <c r="X103" s="1451">
        <f t="shared" si="10"/>
        <v>1098</v>
      </c>
    </row>
    <row r="104" spans="1:24" s="200" customFormat="1" ht="21.75" customHeight="1">
      <c r="A104" s="1682"/>
      <c r="B104" s="1459" t="s">
        <v>118</v>
      </c>
      <c r="C104" s="1453">
        <v>13</v>
      </c>
      <c r="D104" s="1453">
        <v>13</v>
      </c>
      <c r="E104" s="1453">
        <v>28</v>
      </c>
      <c r="F104" s="1453">
        <v>18</v>
      </c>
      <c r="G104" s="1453">
        <v>29</v>
      </c>
      <c r="H104" s="1453">
        <v>19</v>
      </c>
      <c r="I104" s="1453">
        <v>11</v>
      </c>
      <c r="J104" s="1453">
        <v>12</v>
      </c>
      <c r="K104" s="1453">
        <v>33</v>
      </c>
      <c r="L104" s="1453">
        <v>34</v>
      </c>
      <c r="M104" s="1454">
        <v>42</v>
      </c>
      <c r="N104" s="1455">
        <v>30</v>
      </c>
      <c r="O104" s="1453">
        <v>42</v>
      </c>
      <c r="P104" s="1453">
        <v>44</v>
      </c>
      <c r="Q104" s="1453">
        <v>55</v>
      </c>
      <c r="R104" s="1453">
        <v>46</v>
      </c>
      <c r="S104" s="1453">
        <v>22</v>
      </c>
      <c r="T104" s="1453">
        <v>22</v>
      </c>
      <c r="U104" s="1453">
        <v>17</v>
      </c>
      <c r="V104" s="1453">
        <v>0</v>
      </c>
      <c r="W104" s="1453">
        <v>0</v>
      </c>
      <c r="X104" s="1454">
        <f t="shared" si="10"/>
        <v>530</v>
      </c>
    </row>
    <row r="105" spans="1:24" s="200" customFormat="1" ht="21.75" customHeight="1">
      <c r="A105" s="1683"/>
      <c r="B105" s="1468" t="s">
        <v>117</v>
      </c>
      <c r="C105" s="1478">
        <v>7</v>
      </c>
      <c r="D105" s="1478">
        <v>11</v>
      </c>
      <c r="E105" s="1478">
        <v>21</v>
      </c>
      <c r="F105" s="1478">
        <v>22</v>
      </c>
      <c r="G105" s="1478">
        <v>17</v>
      </c>
      <c r="H105" s="1478">
        <v>11</v>
      </c>
      <c r="I105" s="1478">
        <v>11</v>
      </c>
      <c r="J105" s="1478">
        <v>24</v>
      </c>
      <c r="K105" s="1478">
        <v>31</v>
      </c>
      <c r="L105" s="1478">
        <v>20</v>
      </c>
      <c r="M105" s="1479">
        <v>42</v>
      </c>
      <c r="N105" s="1480">
        <v>28</v>
      </c>
      <c r="O105" s="1478">
        <v>36</v>
      </c>
      <c r="P105" s="1478">
        <v>38</v>
      </c>
      <c r="Q105" s="1478">
        <v>66</v>
      </c>
      <c r="R105" s="1478">
        <v>50</v>
      </c>
      <c r="S105" s="1478">
        <v>42</v>
      </c>
      <c r="T105" s="1478">
        <v>44</v>
      </c>
      <c r="U105" s="1478">
        <v>31</v>
      </c>
      <c r="V105" s="1478">
        <v>15</v>
      </c>
      <c r="W105" s="1478">
        <v>1</v>
      </c>
      <c r="X105" s="1479">
        <f t="shared" si="10"/>
        <v>568</v>
      </c>
    </row>
    <row r="106" spans="1:24" s="200" customFormat="1" ht="21.75" customHeight="1">
      <c r="A106" s="1681" t="s">
        <v>79</v>
      </c>
      <c r="B106" s="1481" t="s">
        <v>111</v>
      </c>
      <c r="C106" s="1482">
        <v>84</v>
      </c>
      <c r="D106" s="1482">
        <v>82</v>
      </c>
      <c r="E106" s="1482">
        <v>80</v>
      </c>
      <c r="F106" s="1482">
        <v>80</v>
      </c>
      <c r="G106" s="1482">
        <v>97</v>
      </c>
      <c r="H106" s="1482">
        <v>104</v>
      </c>
      <c r="I106" s="1482">
        <v>126</v>
      </c>
      <c r="J106" s="1482">
        <v>136</v>
      </c>
      <c r="K106" s="1482">
        <v>126</v>
      </c>
      <c r="L106" s="1482">
        <v>139</v>
      </c>
      <c r="M106" s="1451">
        <v>172</v>
      </c>
      <c r="N106" s="1483">
        <v>194</v>
      </c>
      <c r="O106" s="1482">
        <v>210</v>
      </c>
      <c r="P106" s="1482">
        <v>199</v>
      </c>
      <c r="Q106" s="1482">
        <v>262</v>
      </c>
      <c r="R106" s="1482">
        <v>198</v>
      </c>
      <c r="S106" s="1482">
        <v>191</v>
      </c>
      <c r="T106" s="1482">
        <v>132</v>
      </c>
      <c r="U106" s="1482">
        <v>79</v>
      </c>
      <c r="V106" s="1482">
        <v>22</v>
      </c>
      <c r="W106" s="1482">
        <v>5</v>
      </c>
      <c r="X106" s="1451">
        <f t="shared" si="10"/>
        <v>2718</v>
      </c>
    </row>
    <row r="107" spans="1:24" ht="21.75" customHeight="1">
      <c r="A107" s="1682"/>
      <c r="B107" s="1459" t="s">
        <v>118</v>
      </c>
      <c r="C107" s="1453">
        <v>48</v>
      </c>
      <c r="D107" s="1453">
        <v>43</v>
      </c>
      <c r="E107" s="1453">
        <v>44</v>
      </c>
      <c r="F107" s="1453">
        <v>41</v>
      </c>
      <c r="G107" s="1453">
        <v>50</v>
      </c>
      <c r="H107" s="1453">
        <v>55</v>
      </c>
      <c r="I107" s="1453">
        <v>71</v>
      </c>
      <c r="J107" s="1453">
        <v>75</v>
      </c>
      <c r="K107" s="1453">
        <v>68</v>
      </c>
      <c r="L107" s="1453">
        <v>69</v>
      </c>
      <c r="M107" s="1454">
        <v>92</v>
      </c>
      <c r="N107" s="1455">
        <v>86</v>
      </c>
      <c r="O107" s="1453">
        <v>104</v>
      </c>
      <c r="P107" s="1453">
        <v>109</v>
      </c>
      <c r="Q107" s="1453">
        <v>128</v>
      </c>
      <c r="R107" s="1453">
        <v>94</v>
      </c>
      <c r="S107" s="1453">
        <v>80</v>
      </c>
      <c r="T107" s="1453">
        <v>36</v>
      </c>
      <c r="U107" s="1453">
        <v>17</v>
      </c>
      <c r="V107" s="1453">
        <v>7</v>
      </c>
      <c r="W107" s="1453">
        <v>0</v>
      </c>
      <c r="X107" s="1454">
        <f t="shared" si="10"/>
        <v>1317</v>
      </c>
    </row>
    <row r="108" spans="1:24" ht="21.75" customHeight="1">
      <c r="A108" s="1683"/>
      <c r="B108" s="1468" t="s">
        <v>117</v>
      </c>
      <c r="C108" s="1478">
        <v>36</v>
      </c>
      <c r="D108" s="1478">
        <v>39</v>
      </c>
      <c r="E108" s="1478">
        <v>36</v>
      </c>
      <c r="F108" s="1478">
        <v>39</v>
      </c>
      <c r="G108" s="1478">
        <v>47</v>
      </c>
      <c r="H108" s="1478">
        <v>49</v>
      </c>
      <c r="I108" s="1478">
        <v>55</v>
      </c>
      <c r="J108" s="1478">
        <v>61</v>
      </c>
      <c r="K108" s="1478">
        <v>58</v>
      </c>
      <c r="L108" s="1478">
        <v>70</v>
      </c>
      <c r="M108" s="1479">
        <v>80</v>
      </c>
      <c r="N108" s="1480">
        <v>108</v>
      </c>
      <c r="O108" s="1478">
        <v>106</v>
      </c>
      <c r="P108" s="1478">
        <v>90</v>
      </c>
      <c r="Q108" s="1478">
        <v>134</v>
      </c>
      <c r="R108" s="1478">
        <v>104</v>
      </c>
      <c r="S108" s="1478">
        <v>111</v>
      </c>
      <c r="T108" s="1478">
        <v>96</v>
      </c>
      <c r="U108" s="1478">
        <v>62</v>
      </c>
      <c r="V108" s="1478">
        <v>15</v>
      </c>
      <c r="W108" s="1478">
        <v>5</v>
      </c>
      <c r="X108" s="1479">
        <f t="shared" si="10"/>
        <v>1401</v>
      </c>
    </row>
    <row r="109" spans="1:24" ht="21.75" customHeight="1">
      <c r="A109" s="1681" t="s">
        <v>119</v>
      </c>
      <c r="B109" s="1481" t="s">
        <v>111</v>
      </c>
      <c r="C109" s="1482">
        <v>32</v>
      </c>
      <c r="D109" s="1482">
        <v>57</v>
      </c>
      <c r="E109" s="1482">
        <v>49</v>
      </c>
      <c r="F109" s="1482">
        <v>38</v>
      </c>
      <c r="G109" s="1482">
        <v>36</v>
      </c>
      <c r="H109" s="1482">
        <v>53</v>
      </c>
      <c r="I109" s="1482">
        <v>34</v>
      </c>
      <c r="J109" s="1482">
        <v>70</v>
      </c>
      <c r="K109" s="1482">
        <v>54</v>
      </c>
      <c r="L109" s="1482">
        <v>71</v>
      </c>
      <c r="M109" s="1451">
        <v>85</v>
      </c>
      <c r="N109" s="1483">
        <v>122</v>
      </c>
      <c r="O109" s="1482">
        <v>115</v>
      </c>
      <c r="P109" s="1482">
        <v>123</v>
      </c>
      <c r="Q109" s="1482">
        <v>126</v>
      </c>
      <c r="R109" s="1482">
        <v>117</v>
      </c>
      <c r="S109" s="1482">
        <v>92</v>
      </c>
      <c r="T109" s="1482">
        <v>79</v>
      </c>
      <c r="U109" s="1482">
        <v>42</v>
      </c>
      <c r="V109" s="1482">
        <v>16</v>
      </c>
      <c r="W109" s="1482">
        <v>1</v>
      </c>
      <c r="X109" s="1451">
        <f t="shared" ref="X109:X123" si="11">SUM(C109:W109)</f>
        <v>1412</v>
      </c>
    </row>
    <row r="110" spans="1:24" ht="21.75" customHeight="1">
      <c r="A110" s="1682"/>
      <c r="B110" s="1459" t="s">
        <v>118</v>
      </c>
      <c r="C110" s="1453">
        <v>17</v>
      </c>
      <c r="D110" s="1453">
        <v>29</v>
      </c>
      <c r="E110" s="1453">
        <v>27</v>
      </c>
      <c r="F110" s="1453">
        <v>23</v>
      </c>
      <c r="G110" s="1453">
        <v>16</v>
      </c>
      <c r="H110" s="1453">
        <v>30</v>
      </c>
      <c r="I110" s="1453">
        <v>18</v>
      </c>
      <c r="J110" s="1453">
        <v>32</v>
      </c>
      <c r="K110" s="1453">
        <v>35</v>
      </c>
      <c r="L110" s="1453">
        <v>34</v>
      </c>
      <c r="M110" s="1454">
        <v>43</v>
      </c>
      <c r="N110" s="1455">
        <v>67</v>
      </c>
      <c r="O110" s="1453">
        <v>59</v>
      </c>
      <c r="P110" s="1453">
        <v>63</v>
      </c>
      <c r="Q110" s="1453">
        <v>71</v>
      </c>
      <c r="R110" s="1453">
        <v>56</v>
      </c>
      <c r="S110" s="1453">
        <v>29</v>
      </c>
      <c r="T110" s="1453">
        <v>27</v>
      </c>
      <c r="U110" s="1453">
        <v>16</v>
      </c>
      <c r="V110" s="1453">
        <v>4</v>
      </c>
      <c r="W110" s="1453">
        <v>1</v>
      </c>
      <c r="X110" s="1454">
        <f t="shared" si="11"/>
        <v>697</v>
      </c>
    </row>
    <row r="111" spans="1:24" ht="21.75" customHeight="1">
      <c r="A111" s="1683"/>
      <c r="B111" s="1468" t="s">
        <v>117</v>
      </c>
      <c r="C111" s="1478">
        <v>15</v>
      </c>
      <c r="D111" s="1478">
        <v>28</v>
      </c>
      <c r="E111" s="1478">
        <v>22</v>
      </c>
      <c r="F111" s="1478">
        <v>15</v>
      </c>
      <c r="G111" s="1478">
        <v>20</v>
      </c>
      <c r="H111" s="1478">
        <v>23</v>
      </c>
      <c r="I111" s="1478">
        <v>16</v>
      </c>
      <c r="J111" s="1478">
        <v>38</v>
      </c>
      <c r="K111" s="1478">
        <v>19</v>
      </c>
      <c r="L111" s="1478">
        <v>37</v>
      </c>
      <c r="M111" s="1479">
        <v>42</v>
      </c>
      <c r="N111" s="1480">
        <v>55</v>
      </c>
      <c r="O111" s="1478">
        <v>56</v>
      </c>
      <c r="P111" s="1478">
        <v>60</v>
      </c>
      <c r="Q111" s="1478">
        <v>55</v>
      </c>
      <c r="R111" s="1478">
        <v>61</v>
      </c>
      <c r="S111" s="1478">
        <v>63</v>
      </c>
      <c r="T111" s="1478">
        <v>52</v>
      </c>
      <c r="U111" s="1478">
        <v>26</v>
      </c>
      <c r="V111" s="1478">
        <v>12</v>
      </c>
      <c r="W111" s="1478">
        <v>0</v>
      </c>
      <c r="X111" s="1479">
        <f t="shared" si="11"/>
        <v>715</v>
      </c>
    </row>
    <row r="112" spans="1:24" ht="21.75" customHeight="1">
      <c r="A112" s="1681" t="s">
        <v>81</v>
      </c>
      <c r="B112" s="1481" t="s">
        <v>111</v>
      </c>
      <c r="C112" s="1482">
        <v>162</v>
      </c>
      <c r="D112" s="1482">
        <v>224</v>
      </c>
      <c r="E112" s="1482">
        <v>204</v>
      </c>
      <c r="F112" s="1482">
        <v>211</v>
      </c>
      <c r="G112" s="1482">
        <v>240</v>
      </c>
      <c r="H112" s="1482">
        <v>234</v>
      </c>
      <c r="I112" s="1482">
        <v>261</v>
      </c>
      <c r="J112" s="1482">
        <v>251</v>
      </c>
      <c r="K112" s="1482">
        <v>303</v>
      </c>
      <c r="L112" s="1482">
        <v>293</v>
      </c>
      <c r="M112" s="1451">
        <v>355</v>
      </c>
      <c r="N112" s="1483">
        <v>385</v>
      </c>
      <c r="O112" s="1482">
        <v>356</v>
      </c>
      <c r="P112" s="1482">
        <v>435</v>
      </c>
      <c r="Q112" s="1482">
        <v>455</v>
      </c>
      <c r="R112" s="1482">
        <v>351</v>
      </c>
      <c r="S112" s="1482">
        <v>355</v>
      </c>
      <c r="T112" s="1482">
        <v>220</v>
      </c>
      <c r="U112" s="1482">
        <v>94</v>
      </c>
      <c r="V112" s="1482">
        <v>39</v>
      </c>
      <c r="W112" s="1482">
        <v>7</v>
      </c>
      <c r="X112" s="1451">
        <f t="shared" si="11"/>
        <v>5435</v>
      </c>
    </row>
    <row r="113" spans="1:25" ht="21.75" customHeight="1">
      <c r="A113" s="1682"/>
      <c r="B113" s="1459" t="s">
        <v>118</v>
      </c>
      <c r="C113" s="1453">
        <v>73</v>
      </c>
      <c r="D113" s="1453">
        <v>116</v>
      </c>
      <c r="E113" s="1453">
        <v>103</v>
      </c>
      <c r="F113" s="1453">
        <v>110</v>
      </c>
      <c r="G113" s="1453">
        <v>110</v>
      </c>
      <c r="H113" s="1453">
        <v>129</v>
      </c>
      <c r="I113" s="1453">
        <v>138</v>
      </c>
      <c r="J113" s="1453">
        <v>132</v>
      </c>
      <c r="K113" s="1453">
        <v>159</v>
      </c>
      <c r="L113" s="1453">
        <v>147</v>
      </c>
      <c r="M113" s="1454">
        <v>180</v>
      </c>
      <c r="N113" s="1455">
        <v>207</v>
      </c>
      <c r="O113" s="1453">
        <v>164</v>
      </c>
      <c r="P113" s="1453">
        <v>215</v>
      </c>
      <c r="Q113" s="1453">
        <v>220</v>
      </c>
      <c r="R113" s="1453">
        <v>152</v>
      </c>
      <c r="S113" s="1453">
        <v>123</v>
      </c>
      <c r="T113" s="1453">
        <v>76</v>
      </c>
      <c r="U113" s="1453">
        <v>23</v>
      </c>
      <c r="V113" s="1453">
        <v>6</v>
      </c>
      <c r="W113" s="1453">
        <v>0</v>
      </c>
      <c r="X113" s="1454">
        <f t="shared" si="11"/>
        <v>2583</v>
      </c>
    </row>
    <row r="114" spans="1:25" ht="21.75" customHeight="1">
      <c r="A114" s="1683"/>
      <c r="B114" s="1468" t="s">
        <v>117</v>
      </c>
      <c r="C114" s="1478">
        <v>89</v>
      </c>
      <c r="D114" s="1478">
        <v>108</v>
      </c>
      <c r="E114" s="1478">
        <v>101</v>
      </c>
      <c r="F114" s="1478">
        <v>101</v>
      </c>
      <c r="G114" s="1478">
        <v>130</v>
      </c>
      <c r="H114" s="1478">
        <v>105</v>
      </c>
      <c r="I114" s="1478">
        <v>123</v>
      </c>
      <c r="J114" s="1478">
        <v>119</v>
      </c>
      <c r="K114" s="1478">
        <v>144</v>
      </c>
      <c r="L114" s="1478">
        <v>146</v>
      </c>
      <c r="M114" s="1479">
        <v>175</v>
      </c>
      <c r="N114" s="1480">
        <v>178</v>
      </c>
      <c r="O114" s="1478">
        <v>192</v>
      </c>
      <c r="P114" s="1478">
        <v>220</v>
      </c>
      <c r="Q114" s="1478">
        <v>235</v>
      </c>
      <c r="R114" s="1478">
        <v>199</v>
      </c>
      <c r="S114" s="1478">
        <v>232</v>
      </c>
      <c r="T114" s="1478">
        <v>144</v>
      </c>
      <c r="U114" s="1478">
        <v>71</v>
      </c>
      <c r="V114" s="1478">
        <v>33</v>
      </c>
      <c r="W114" s="1478">
        <v>7</v>
      </c>
      <c r="X114" s="1479">
        <f t="shared" si="11"/>
        <v>2852</v>
      </c>
    </row>
    <row r="115" spans="1:25" ht="21.75" customHeight="1">
      <c r="A115" s="1681" t="s">
        <v>80</v>
      </c>
      <c r="B115" s="1481" t="s">
        <v>111</v>
      </c>
      <c r="C115" s="1482">
        <v>165</v>
      </c>
      <c r="D115" s="1482">
        <v>213</v>
      </c>
      <c r="E115" s="1482">
        <v>267</v>
      </c>
      <c r="F115" s="1482">
        <v>233</v>
      </c>
      <c r="G115" s="1482">
        <v>205</v>
      </c>
      <c r="H115" s="1482">
        <v>198</v>
      </c>
      <c r="I115" s="1482">
        <v>221</v>
      </c>
      <c r="J115" s="1482">
        <v>254</v>
      </c>
      <c r="K115" s="1482">
        <v>334</v>
      </c>
      <c r="L115" s="1482">
        <v>330</v>
      </c>
      <c r="M115" s="1451">
        <v>370</v>
      </c>
      <c r="N115" s="1483">
        <v>332</v>
      </c>
      <c r="O115" s="1482">
        <v>343</v>
      </c>
      <c r="P115" s="1482">
        <v>366</v>
      </c>
      <c r="Q115" s="1482">
        <v>444</v>
      </c>
      <c r="R115" s="1482">
        <v>357</v>
      </c>
      <c r="S115" s="1482">
        <v>279</v>
      </c>
      <c r="T115" s="1482">
        <v>204</v>
      </c>
      <c r="U115" s="1482">
        <v>97</v>
      </c>
      <c r="V115" s="1482">
        <v>23</v>
      </c>
      <c r="W115" s="1482">
        <v>5</v>
      </c>
      <c r="X115" s="1451">
        <f t="shared" si="11"/>
        <v>5240</v>
      </c>
    </row>
    <row r="116" spans="1:25" ht="21.75" customHeight="1">
      <c r="A116" s="1682"/>
      <c r="B116" s="1459" t="s">
        <v>118</v>
      </c>
      <c r="C116" s="1453">
        <v>82</v>
      </c>
      <c r="D116" s="1453">
        <v>102</v>
      </c>
      <c r="E116" s="1453">
        <v>136</v>
      </c>
      <c r="F116" s="1453">
        <v>109</v>
      </c>
      <c r="G116" s="1453">
        <v>102</v>
      </c>
      <c r="H116" s="1453">
        <v>101</v>
      </c>
      <c r="I116" s="1453">
        <v>116</v>
      </c>
      <c r="J116" s="1453">
        <v>135</v>
      </c>
      <c r="K116" s="1453">
        <v>176</v>
      </c>
      <c r="L116" s="1453">
        <v>162</v>
      </c>
      <c r="M116" s="1454">
        <v>192</v>
      </c>
      <c r="N116" s="1455">
        <v>159</v>
      </c>
      <c r="O116" s="1453">
        <v>161</v>
      </c>
      <c r="P116" s="1453">
        <v>174</v>
      </c>
      <c r="Q116" s="1453">
        <v>212</v>
      </c>
      <c r="R116" s="1453">
        <v>166</v>
      </c>
      <c r="S116" s="1453">
        <v>116</v>
      </c>
      <c r="T116" s="1453">
        <v>73</v>
      </c>
      <c r="U116" s="1453">
        <v>29</v>
      </c>
      <c r="V116" s="1453">
        <v>5</v>
      </c>
      <c r="W116" s="1453">
        <v>1</v>
      </c>
      <c r="X116" s="1454">
        <f t="shared" si="11"/>
        <v>2509</v>
      </c>
    </row>
    <row r="117" spans="1:25" s="200" customFormat="1" ht="21.75" customHeight="1">
      <c r="A117" s="1683"/>
      <c r="B117" s="1468" t="s">
        <v>117</v>
      </c>
      <c r="C117" s="1478">
        <v>83</v>
      </c>
      <c r="D117" s="1478">
        <v>111</v>
      </c>
      <c r="E117" s="1478">
        <v>131</v>
      </c>
      <c r="F117" s="1478">
        <v>124</v>
      </c>
      <c r="G117" s="1478">
        <v>103</v>
      </c>
      <c r="H117" s="1478">
        <v>97</v>
      </c>
      <c r="I117" s="1478">
        <v>105</v>
      </c>
      <c r="J117" s="1478">
        <v>119</v>
      </c>
      <c r="K117" s="1478">
        <v>158</v>
      </c>
      <c r="L117" s="1478">
        <v>168</v>
      </c>
      <c r="M117" s="1479">
        <v>178</v>
      </c>
      <c r="N117" s="1480">
        <v>173</v>
      </c>
      <c r="O117" s="1478">
        <v>182</v>
      </c>
      <c r="P117" s="1478">
        <v>192</v>
      </c>
      <c r="Q117" s="1478">
        <v>232</v>
      </c>
      <c r="R117" s="1478">
        <v>191</v>
      </c>
      <c r="S117" s="1478">
        <v>163</v>
      </c>
      <c r="T117" s="1478">
        <v>131</v>
      </c>
      <c r="U117" s="1478">
        <v>68</v>
      </c>
      <c r="V117" s="1478">
        <v>18</v>
      </c>
      <c r="W117" s="1478">
        <v>4</v>
      </c>
      <c r="X117" s="1479">
        <f t="shared" si="11"/>
        <v>2731</v>
      </c>
    </row>
    <row r="118" spans="1:25" s="200" customFormat="1" ht="21.75" customHeight="1">
      <c r="A118" s="1681" t="s">
        <v>77</v>
      </c>
      <c r="B118" s="1481" t="s">
        <v>111</v>
      </c>
      <c r="C118" s="1482">
        <v>231</v>
      </c>
      <c r="D118" s="1482">
        <v>292</v>
      </c>
      <c r="E118" s="1482">
        <v>388</v>
      </c>
      <c r="F118" s="1482">
        <v>440</v>
      </c>
      <c r="G118" s="1482">
        <v>411</v>
      </c>
      <c r="H118" s="1482">
        <v>339</v>
      </c>
      <c r="I118" s="1482">
        <v>279</v>
      </c>
      <c r="J118" s="1482">
        <v>367</v>
      </c>
      <c r="K118" s="1482">
        <v>448</v>
      </c>
      <c r="L118" s="1482">
        <v>546</v>
      </c>
      <c r="M118" s="1451">
        <v>605</v>
      </c>
      <c r="N118" s="1483">
        <v>532</v>
      </c>
      <c r="O118" s="1482">
        <v>500</v>
      </c>
      <c r="P118" s="1482">
        <v>499</v>
      </c>
      <c r="Q118" s="1482">
        <v>562</v>
      </c>
      <c r="R118" s="1482">
        <v>468</v>
      </c>
      <c r="S118" s="1482">
        <v>318</v>
      </c>
      <c r="T118" s="1482">
        <v>214</v>
      </c>
      <c r="U118" s="1482">
        <v>128</v>
      </c>
      <c r="V118" s="1482">
        <v>30</v>
      </c>
      <c r="W118" s="1482">
        <v>9</v>
      </c>
      <c r="X118" s="1451">
        <f t="shared" si="11"/>
        <v>7606</v>
      </c>
      <c r="Y118" s="37"/>
    </row>
    <row r="119" spans="1:25" s="200" customFormat="1" ht="21.75" customHeight="1">
      <c r="A119" s="1682"/>
      <c r="B119" s="1459" t="s">
        <v>118</v>
      </c>
      <c r="C119" s="1453">
        <v>124</v>
      </c>
      <c r="D119" s="1453">
        <v>133</v>
      </c>
      <c r="E119" s="1453">
        <v>197</v>
      </c>
      <c r="F119" s="1453">
        <v>219</v>
      </c>
      <c r="G119" s="1453">
        <v>212</v>
      </c>
      <c r="H119" s="1453">
        <v>174</v>
      </c>
      <c r="I119" s="1453">
        <v>127</v>
      </c>
      <c r="J119" s="1453">
        <v>187</v>
      </c>
      <c r="K119" s="1453">
        <v>233</v>
      </c>
      <c r="L119" s="1453">
        <v>285</v>
      </c>
      <c r="M119" s="1454">
        <v>286</v>
      </c>
      <c r="N119" s="1455">
        <v>268</v>
      </c>
      <c r="O119" s="1453">
        <v>256</v>
      </c>
      <c r="P119" s="1453">
        <v>229</v>
      </c>
      <c r="Q119" s="1453">
        <v>283</v>
      </c>
      <c r="R119" s="1453">
        <v>200</v>
      </c>
      <c r="S119" s="1453">
        <v>134</v>
      </c>
      <c r="T119" s="1453">
        <v>82</v>
      </c>
      <c r="U119" s="1453">
        <v>28</v>
      </c>
      <c r="V119" s="1453">
        <v>6</v>
      </c>
      <c r="W119" s="1453">
        <v>1</v>
      </c>
      <c r="X119" s="1454">
        <f t="shared" si="11"/>
        <v>3664</v>
      </c>
      <c r="Y119" s="37"/>
    </row>
    <row r="120" spans="1:25" s="200" customFormat="1" ht="21.75" customHeight="1">
      <c r="A120" s="1683"/>
      <c r="B120" s="1468" t="s">
        <v>117</v>
      </c>
      <c r="C120" s="1478">
        <v>107</v>
      </c>
      <c r="D120" s="1478">
        <v>159</v>
      </c>
      <c r="E120" s="1478">
        <v>191</v>
      </c>
      <c r="F120" s="1478">
        <v>221</v>
      </c>
      <c r="G120" s="1478">
        <v>199</v>
      </c>
      <c r="H120" s="1478">
        <v>165</v>
      </c>
      <c r="I120" s="1478">
        <v>152</v>
      </c>
      <c r="J120" s="1478">
        <v>180</v>
      </c>
      <c r="K120" s="1478">
        <v>215</v>
      </c>
      <c r="L120" s="1478">
        <v>261</v>
      </c>
      <c r="M120" s="1479">
        <v>319</v>
      </c>
      <c r="N120" s="1480">
        <v>264</v>
      </c>
      <c r="O120" s="1478">
        <v>244</v>
      </c>
      <c r="P120" s="1478">
        <v>270</v>
      </c>
      <c r="Q120" s="1478">
        <v>279</v>
      </c>
      <c r="R120" s="1478">
        <v>268</v>
      </c>
      <c r="S120" s="1478">
        <v>184</v>
      </c>
      <c r="T120" s="1478">
        <v>132</v>
      </c>
      <c r="U120" s="1478">
        <v>100</v>
      </c>
      <c r="V120" s="1478">
        <v>24</v>
      </c>
      <c r="W120" s="1478">
        <v>8</v>
      </c>
      <c r="X120" s="1479">
        <f t="shared" si="11"/>
        <v>3942</v>
      </c>
      <c r="Y120" s="37"/>
    </row>
    <row r="121" spans="1:25" s="200" customFormat="1" ht="21.75" customHeight="1">
      <c r="A121" s="1681" t="s">
        <v>76</v>
      </c>
      <c r="B121" s="1481" t="s">
        <v>111</v>
      </c>
      <c r="C121" s="1482">
        <v>207</v>
      </c>
      <c r="D121" s="1482">
        <v>272</v>
      </c>
      <c r="E121" s="1482">
        <v>378</v>
      </c>
      <c r="F121" s="1482">
        <v>357</v>
      </c>
      <c r="G121" s="1482">
        <v>359</v>
      </c>
      <c r="H121" s="1482">
        <v>274</v>
      </c>
      <c r="I121" s="1482">
        <v>303</v>
      </c>
      <c r="J121" s="1482">
        <v>402</v>
      </c>
      <c r="K121" s="1482">
        <v>405</v>
      </c>
      <c r="L121" s="1482">
        <v>491</v>
      </c>
      <c r="M121" s="1451">
        <v>491</v>
      </c>
      <c r="N121" s="1483">
        <v>524</v>
      </c>
      <c r="O121" s="1482">
        <v>529</v>
      </c>
      <c r="P121" s="1482">
        <v>548</v>
      </c>
      <c r="Q121" s="1482">
        <v>514</v>
      </c>
      <c r="R121" s="1482">
        <v>441</v>
      </c>
      <c r="S121" s="1482">
        <v>344</v>
      </c>
      <c r="T121" s="1482">
        <v>243</v>
      </c>
      <c r="U121" s="1482">
        <v>146</v>
      </c>
      <c r="V121" s="1482">
        <v>36</v>
      </c>
      <c r="W121" s="1482">
        <v>6</v>
      </c>
      <c r="X121" s="1451">
        <f t="shared" si="11"/>
        <v>7270</v>
      </c>
      <c r="Y121" s="37"/>
    </row>
    <row r="122" spans="1:25" s="200" customFormat="1" ht="21.75" customHeight="1">
      <c r="A122" s="1682"/>
      <c r="B122" s="1459" t="s">
        <v>118</v>
      </c>
      <c r="C122" s="1453">
        <v>97</v>
      </c>
      <c r="D122" s="1453">
        <v>142</v>
      </c>
      <c r="E122" s="1453">
        <v>196</v>
      </c>
      <c r="F122" s="1453">
        <v>174</v>
      </c>
      <c r="G122" s="1453">
        <v>175</v>
      </c>
      <c r="H122" s="1453">
        <v>134</v>
      </c>
      <c r="I122" s="1453">
        <v>148</v>
      </c>
      <c r="J122" s="1453">
        <v>207</v>
      </c>
      <c r="K122" s="1453">
        <v>200</v>
      </c>
      <c r="L122" s="1453">
        <v>239</v>
      </c>
      <c r="M122" s="1454">
        <v>243</v>
      </c>
      <c r="N122" s="1455">
        <v>256</v>
      </c>
      <c r="O122" s="1453">
        <v>256</v>
      </c>
      <c r="P122" s="1453">
        <v>282</v>
      </c>
      <c r="Q122" s="1453">
        <v>244</v>
      </c>
      <c r="R122" s="1453">
        <v>192</v>
      </c>
      <c r="S122" s="1453">
        <v>138</v>
      </c>
      <c r="T122" s="1453">
        <v>79</v>
      </c>
      <c r="U122" s="1453">
        <v>34</v>
      </c>
      <c r="V122" s="1453">
        <v>2</v>
      </c>
      <c r="W122" s="1453">
        <v>0</v>
      </c>
      <c r="X122" s="1454">
        <f t="shared" si="11"/>
        <v>3438</v>
      </c>
      <c r="Y122" s="37"/>
    </row>
    <row r="123" spans="1:25" s="200" customFormat="1" ht="21.75" customHeight="1" thickBot="1">
      <c r="A123" s="1684"/>
      <c r="B123" s="1484" t="s">
        <v>117</v>
      </c>
      <c r="C123" s="1485">
        <v>110</v>
      </c>
      <c r="D123" s="1485">
        <v>130</v>
      </c>
      <c r="E123" s="1485">
        <v>182</v>
      </c>
      <c r="F123" s="1485">
        <v>183</v>
      </c>
      <c r="G123" s="1485">
        <v>184</v>
      </c>
      <c r="H123" s="1485">
        <v>140</v>
      </c>
      <c r="I123" s="1485">
        <v>155</v>
      </c>
      <c r="J123" s="1485">
        <v>195</v>
      </c>
      <c r="K123" s="1485">
        <v>205</v>
      </c>
      <c r="L123" s="1485">
        <v>252</v>
      </c>
      <c r="M123" s="1486">
        <v>248</v>
      </c>
      <c r="N123" s="1487">
        <v>268</v>
      </c>
      <c r="O123" s="1485">
        <v>273</v>
      </c>
      <c r="P123" s="1485">
        <v>266</v>
      </c>
      <c r="Q123" s="1485">
        <v>270</v>
      </c>
      <c r="R123" s="1485">
        <v>249</v>
      </c>
      <c r="S123" s="1485">
        <v>206</v>
      </c>
      <c r="T123" s="1485">
        <v>164</v>
      </c>
      <c r="U123" s="1485">
        <v>112</v>
      </c>
      <c r="V123" s="1485">
        <v>34</v>
      </c>
      <c r="W123" s="1485">
        <v>6</v>
      </c>
      <c r="X123" s="1486">
        <f t="shared" si="11"/>
        <v>3832</v>
      </c>
    </row>
    <row r="124" spans="1:25" s="200" customFormat="1" ht="13.5" customHeight="1">
      <c r="A124" s="160" t="s">
        <v>1821</v>
      </c>
      <c r="B124" s="179"/>
      <c r="C124" s="179"/>
      <c r="D124" s="179"/>
      <c r="E124" s="179"/>
      <c r="F124" s="179"/>
      <c r="G124" s="179"/>
      <c r="H124" s="179"/>
      <c r="I124" s="179"/>
      <c r="J124" s="179"/>
      <c r="K124" s="179"/>
      <c r="L124" s="179"/>
      <c r="M124" s="180"/>
      <c r="N124" s="180"/>
      <c r="O124" s="180"/>
      <c r="P124" s="180"/>
      <c r="Q124" s="180"/>
      <c r="R124" s="180"/>
      <c r="S124" s="180"/>
      <c r="T124" s="180"/>
      <c r="U124" s="180"/>
      <c r="V124" s="180"/>
      <c r="W124" s="180"/>
    </row>
    <row r="125" spans="1:25" s="178" customFormat="1" ht="20.100000000000001" customHeight="1">
      <c r="A125" s="908"/>
      <c r="B125" s="908"/>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5"/>
    </row>
  </sheetData>
  <mergeCells count="57">
    <mergeCell ref="N2:Y2"/>
    <mergeCell ref="W3:X3"/>
    <mergeCell ref="A4:B5"/>
    <mergeCell ref="C4:M4"/>
    <mergeCell ref="N4:W4"/>
    <mergeCell ref="X4:X5"/>
    <mergeCell ref="A21:A23"/>
    <mergeCell ref="A24:A26"/>
    <mergeCell ref="A27:A29"/>
    <mergeCell ref="A30:A32"/>
    <mergeCell ref="A2:M2"/>
    <mergeCell ref="A6:A8"/>
    <mergeCell ref="A9:A11"/>
    <mergeCell ref="A12:A14"/>
    <mergeCell ref="A15:A17"/>
    <mergeCell ref="A18:A20"/>
    <mergeCell ref="N43:Y43"/>
    <mergeCell ref="W44:X44"/>
    <mergeCell ref="A45:B46"/>
    <mergeCell ref="C45:M45"/>
    <mergeCell ref="N45:W45"/>
    <mergeCell ref="X45:X46"/>
    <mergeCell ref="A62:A64"/>
    <mergeCell ref="A65:A67"/>
    <mergeCell ref="A68:A70"/>
    <mergeCell ref="A71:A73"/>
    <mergeCell ref="A33:A35"/>
    <mergeCell ref="A36:A38"/>
    <mergeCell ref="A43:M43"/>
    <mergeCell ref="A39:A41"/>
    <mergeCell ref="A47:A49"/>
    <mergeCell ref="A50:A52"/>
    <mergeCell ref="A53:A55"/>
    <mergeCell ref="A56:A58"/>
    <mergeCell ref="A59:A61"/>
    <mergeCell ref="A86:B87"/>
    <mergeCell ref="C86:M86"/>
    <mergeCell ref="N86:W86"/>
    <mergeCell ref="X86:X87"/>
    <mergeCell ref="A80:A82"/>
    <mergeCell ref="A74:A76"/>
    <mergeCell ref="A77:A79"/>
    <mergeCell ref="A84:M84"/>
    <mergeCell ref="N84:Y84"/>
    <mergeCell ref="W85:X85"/>
    <mergeCell ref="A115:A117"/>
    <mergeCell ref="A118:A120"/>
    <mergeCell ref="A121:A123"/>
    <mergeCell ref="A88:A90"/>
    <mergeCell ref="A91:A93"/>
    <mergeCell ref="A94:A96"/>
    <mergeCell ref="A97:A99"/>
    <mergeCell ref="A100:A102"/>
    <mergeCell ref="A103:A105"/>
    <mergeCell ref="A106:A108"/>
    <mergeCell ref="A109:A111"/>
    <mergeCell ref="A112:A114"/>
  </mergeCells>
  <phoneticPr fontId="7"/>
  <printOptions horizontalCentered="1"/>
  <pageMargins left="0.78740157480314965" right="0.78740157480314965" top="0.78740157480314965" bottom="0.78740157480314965" header="0.59055118110236227" footer="0.59055118110236227"/>
  <pageSetup paperSize="9" scale="85" pageOrder="overThenDown" orientation="portrait" horizontalDpi="300" verticalDpi="300" r:id="rId1"/>
  <headerFooter alignWithMargins="0"/>
  <rowBreaks count="2" manualBreakCount="2">
    <brk id="41" max="16383" man="1"/>
    <brk id="82" max="16383" man="1"/>
  </rowBreaks>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29"/>
  <sheetViews>
    <sheetView showGridLines="0" zoomScaleNormal="100" zoomScaleSheetLayoutView="100" workbookViewId="0">
      <selection activeCell="A267" sqref="A267:H328"/>
    </sheetView>
  </sheetViews>
  <sheetFormatPr defaultColWidth="9" defaultRowHeight="12"/>
  <cols>
    <col min="1" max="1" width="21.875" style="1" customWidth="1"/>
    <col min="2" max="2" width="9.875" style="1" customWidth="1"/>
    <col min="3" max="3" width="9.875" style="25" customWidth="1"/>
    <col min="4" max="6" width="11.125" style="25" customWidth="1"/>
    <col min="7" max="8" width="13.875" style="40" customWidth="1"/>
    <col min="9" max="16384" width="9" style="1"/>
  </cols>
  <sheetData>
    <row r="1" spans="1:8" ht="30" customHeight="1">
      <c r="A1" s="32"/>
    </row>
    <row r="2" spans="1:8" ht="22.5" customHeight="1">
      <c r="A2" s="1710" t="s">
        <v>2049</v>
      </c>
      <c r="B2" s="1710"/>
      <c r="C2" s="1710"/>
      <c r="D2" s="1710"/>
      <c r="E2" s="1710"/>
      <c r="F2" s="1710"/>
      <c r="G2" s="1710"/>
      <c r="H2" s="1710"/>
    </row>
    <row r="3" spans="1:8" ht="13.5" customHeight="1" thickBot="1">
      <c r="A3" s="157"/>
      <c r="B3" s="157"/>
      <c r="C3" s="158"/>
      <c r="D3" s="158"/>
      <c r="E3" s="158"/>
      <c r="F3" s="158"/>
      <c r="G3" s="158"/>
      <c r="H3" s="159" t="s">
        <v>2053</v>
      </c>
    </row>
    <row r="4" spans="1:8" s="127" customFormat="1" ht="15" customHeight="1">
      <c r="A4" s="1692" t="s">
        <v>1420</v>
      </c>
      <c r="B4" s="1711" t="s">
        <v>1421</v>
      </c>
      <c r="C4" s="1708" t="s">
        <v>114</v>
      </c>
      <c r="D4" s="1719" t="s">
        <v>0</v>
      </c>
      <c r="E4" s="1720"/>
      <c r="F4" s="1721"/>
      <c r="G4" s="1713" t="s">
        <v>197</v>
      </c>
      <c r="H4" s="1715" t="s">
        <v>196</v>
      </c>
    </row>
    <row r="5" spans="1:8" s="127" customFormat="1" ht="15" customHeight="1">
      <c r="A5" s="1694"/>
      <c r="B5" s="1712"/>
      <c r="C5" s="1709"/>
      <c r="D5" s="432" t="s">
        <v>112</v>
      </c>
      <c r="E5" s="433" t="s">
        <v>5</v>
      </c>
      <c r="F5" s="434" t="s">
        <v>6</v>
      </c>
      <c r="G5" s="1714"/>
      <c r="H5" s="1716"/>
    </row>
    <row r="6" spans="1:8" s="127" customFormat="1" ht="13.5" customHeight="1">
      <c r="A6" s="936" t="s">
        <v>1632</v>
      </c>
      <c r="B6" s="1144">
        <v>0.147281684</v>
      </c>
      <c r="C6" s="436">
        <v>286</v>
      </c>
      <c r="D6" s="436">
        <v>487</v>
      </c>
      <c r="E6" s="435">
        <v>238</v>
      </c>
      <c r="F6" s="437">
        <v>249</v>
      </c>
      <c r="G6" s="1147">
        <v>1941.8572101606335</v>
      </c>
      <c r="H6" s="438">
        <v>3306.5890256931066</v>
      </c>
    </row>
    <row r="7" spans="1:8" s="127" customFormat="1" ht="13.5" customHeight="1">
      <c r="A7" s="936" t="s">
        <v>1633</v>
      </c>
      <c r="B7" s="1145">
        <v>0.108748645</v>
      </c>
      <c r="C7" s="440">
        <v>554</v>
      </c>
      <c r="D7" s="440">
        <v>1018</v>
      </c>
      <c r="E7" s="439">
        <v>475</v>
      </c>
      <c r="F7" s="441">
        <v>543</v>
      </c>
      <c r="G7" s="1147">
        <v>5094.316347573802</v>
      </c>
      <c r="H7" s="438">
        <v>9361.0361765886828</v>
      </c>
    </row>
    <row r="8" spans="1:8" s="127" customFormat="1" ht="13.5" customHeight="1">
      <c r="A8" s="936" t="s">
        <v>1634</v>
      </c>
      <c r="B8" s="1145">
        <v>0.14442354000000002</v>
      </c>
      <c r="C8" s="440">
        <v>387</v>
      </c>
      <c r="D8" s="440">
        <v>739</v>
      </c>
      <c r="E8" s="439">
        <v>351</v>
      </c>
      <c r="F8" s="441">
        <v>388</v>
      </c>
      <c r="G8" s="1147">
        <v>2679.6185718754709</v>
      </c>
      <c r="H8" s="438">
        <v>5116.8943788526431</v>
      </c>
    </row>
    <row r="9" spans="1:8" s="127" customFormat="1" ht="13.5" customHeight="1">
      <c r="A9" s="937" t="s">
        <v>1635</v>
      </c>
      <c r="B9" s="1145">
        <v>7.4548312000000005E-2</v>
      </c>
      <c r="C9" s="440">
        <v>194</v>
      </c>
      <c r="D9" s="440">
        <v>298</v>
      </c>
      <c r="E9" s="439">
        <v>123</v>
      </c>
      <c r="F9" s="441">
        <v>175</v>
      </c>
      <c r="G9" s="1147">
        <v>2602.339272282919</v>
      </c>
      <c r="H9" s="438">
        <v>3997.4077481459267</v>
      </c>
    </row>
    <row r="10" spans="1:8" s="127" customFormat="1" ht="13.5" customHeight="1">
      <c r="A10" s="937" t="s">
        <v>1636</v>
      </c>
      <c r="B10" s="1145">
        <v>0.13785915700000001</v>
      </c>
      <c r="C10" s="440">
        <v>468</v>
      </c>
      <c r="D10" s="440">
        <v>833</v>
      </c>
      <c r="E10" s="439">
        <v>399</v>
      </c>
      <c r="F10" s="441">
        <v>434</v>
      </c>
      <c r="G10" s="1147">
        <v>3394.7690540425979</v>
      </c>
      <c r="H10" s="438">
        <v>6042.3987649946239</v>
      </c>
    </row>
    <row r="11" spans="1:8" s="127" customFormat="1" ht="13.5" customHeight="1">
      <c r="A11" s="937" t="s">
        <v>1637</v>
      </c>
      <c r="B11" s="1145">
        <v>7.8556125000000004E-2</v>
      </c>
      <c r="C11" s="440">
        <v>319</v>
      </c>
      <c r="D11" s="440">
        <v>544</v>
      </c>
      <c r="E11" s="439">
        <v>250</v>
      </c>
      <c r="F11" s="441">
        <v>294</v>
      </c>
      <c r="G11" s="1147">
        <v>4060.7909313245782</v>
      </c>
      <c r="H11" s="438">
        <v>6924.985161882666</v>
      </c>
    </row>
    <row r="12" spans="1:8" s="127" customFormat="1" ht="13.5" customHeight="1">
      <c r="A12" s="937" t="s">
        <v>1638</v>
      </c>
      <c r="B12" s="1145">
        <v>0.106068972</v>
      </c>
      <c r="C12" s="440">
        <v>326</v>
      </c>
      <c r="D12" s="440">
        <v>554</v>
      </c>
      <c r="E12" s="439">
        <v>285</v>
      </c>
      <c r="F12" s="441">
        <v>269</v>
      </c>
      <c r="G12" s="1147">
        <v>3073.4718537670001</v>
      </c>
      <c r="H12" s="438">
        <v>5223.016585849442</v>
      </c>
    </row>
    <row r="13" spans="1:8" s="127" customFormat="1" ht="13.5" customHeight="1">
      <c r="A13" s="937" t="s">
        <v>1639</v>
      </c>
      <c r="B13" s="1145">
        <v>0.14482893299999999</v>
      </c>
      <c r="C13" s="440">
        <v>271</v>
      </c>
      <c r="D13" s="440">
        <v>559</v>
      </c>
      <c r="E13" s="439">
        <v>264</v>
      </c>
      <c r="F13" s="441">
        <v>295</v>
      </c>
      <c r="G13" s="1147">
        <v>1871.1730756174252</v>
      </c>
      <c r="H13" s="438">
        <v>3859.7260120669398</v>
      </c>
    </row>
    <row r="14" spans="1:8" s="127" customFormat="1" ht="13.5" customHeight="1">
      <c r="A14" s="937" t="s">
        <v>1640</v>
      </c>
      <c r="B14" s="1145">
        <v>0.15353043900000002</v>
      </c>
      <c r="C14" s="440">
        <v>553</v>
      </c>
      <c r="D14" s="440">
        <v>1138</v>
      </c>
      <c r="E14" s="439">
        <v>517</v>
      </c>
      <c r="F14" s="441">
        <v>621</v>
      </c>
      <c r="G14" s="1147">
        <v>3601.8916092593204</v>
      </c>
      <c r="H14" s="438">
        <v>7412.2109427434116</v>
      </c>
    </row>
    <row r="15" spans="1:8" s="127" customFormat="1" ht="13.5" customHeight="1">
      <c r="A15" s="937" t="s">
        <v>1641</v>
      </c>
      <c r="B15" s="1145">
        <v>6.3492340999999994E-2</v>
      </c>
      <c r="C15" s="440">
        <v>58</v>
      </c>
      <c r="D15" s="440">
        <v>146</v>
      </c>
      <c r="E15" s="439">
        <v>74</v>
      </c>
      <c r="F15" s="441">
        <v>72</v>
      </c>
      <c r="G15" s="1147">
        <v>913.49600733732598</v>
      </c>
      <c r="H15" s="438">
        <v>2299.4899495043032</v>
      </c>
    </row>
    <row r="16" spans="1:8" s="127" customFormat="1" ht="13.5" customHeight="1">
      <c r="A16" s="937" t="s">
        <v>1642</v>
      </c>
      <c r="B16" s="1145">
        <v>0.11938019699999999</v>
      </c>
      <c r="C16" s="440">
        <v>269</v>
      </c>
      <c r="D16" s="440">
        <v>559</v>
      </c>
      <c r="E16" s="439">
        <v>260</v>
      </c>
      <c r="F16" s="441">
        <v>299</v>
      </c>
      <c r="G16" s="1147">
        <v>2253.3050435492246</v>
      </c>
      <c r="H16" s="438">
        <v>4682.5186592714372</v>
      </c>
    </row>
    <row r="17" spans="1:8" s="127" customFormat="1" ht="13.5" customHeight="1">
      <c r="A17" s="937" t="s">
        <v>1643</v>
      </c>
      <c r="B17" s="1145">
        <v>0.18912227500000001</v>
      </c>
      <c r="C17" s="440">
        <v>483</v>
      </c>
      <c r="D17" s="440">
        <v>906</v>
      </c>
      <c r="E17" s="439">
        <v>435</v>
      </c>
      <c r="F17" s="441">
        <v>471</v>
      </c>
      <c r="G17" s="1147">
        <v>2553.9032882297975</v>
      </c>
      <c r="H17" s="438">
        <v>4790.5515095987503</v>
      </c>
    </row>
    <row r="18" spans="1:8" s="127" customFormat="1" ht="13.5" customHeight="1">
      <c r="A18" s="937" t="s">
        <v>1644</v>
      </c>
      <c r="B18" s="1145">
        <v>0.119855687</v>
      </c>
      <c r="C18" s="440">
        <v>217</v>
      </c>
      <c r="D18" s="440">
        <v>351</v>
      </c>
      <c r="E18" s="439">
        <v>153</v>
      </c>
      <c r="F18" s="441">
        <v>198</v>
      </c>
      <c r="G18" s="1147">
        <v>1810.5106685509215</v>
      </c>
      <c r="H18" s="438">
        <v>2928.5218647989559</v>
      </c>
    </row>
    <row r="19" spans="1:8" s="127" customFormat="1" ht="13.5" customHeight="1">
      <c r="A19" s="937" t="s">
        <v>1645</v>
      </c>
      <c r="B19" s="1145">
        <v>0.12610085300000001</v>
      </c>
      <c r="C19" s="440">
        <v>284</v>
      </c>
      <c r="D19" s="440">
        <v>553</v>
      </c>
      <c r="E19" s="439">
        <v>243</v>
      </c>
      <c r="F19" s="441">
        <v>310</v>
      </c>
      <c r="G19" s="1147">
        <v>2252.1655741694308</v>
      </c>
      <c r="H19" s="438">
        <v>4385.378741252448</v>
      </c>
    </row>
    <row r="20" spans="1:8" s="127" customFormat="1" ht="13.5" customHeight="1">
      <c r="A20" s="937" t="s">
        <v>1646</v>
      </c>
      <c r="B20" s="1145">
        <v>9.0340013000000011E-2</v>
      </c>
      <c r="C20" s="440">
        <v>185</v>
      </c>
      <c r="D20" s="440">
        <v>398</v>
      </c>
      <c r="E20" s="439">
        <v>181</v>
      </c>
      <c r="F20" s="441">
        <v>217</v>
      </c>
      <c r="G20" s="1147">
        <v>2047.8190544426861</v>
      </c>
      <c r="H20" s="438">
        <v>4405.5782900983195</v>
      </c>
    </row>
    <row r="21" spans="1:8" s="127" customFormat="1" ht="13.5" customHeight="1">
      <c r="A21" s="937" t="s">
        <v>1647</v>
      </c>
      <c r="B21" s="1145">
        <v>8.7861966E-2</v>
      </c>
      <c r="C21" s="440">
        <v>205</v>
      </c>
      <c r="D21" s="440">
        <v>459</v>
      </c>
      <c r="E21" s="439">
        <v>211</v>
      </c>
      <c r="F21" s="441">
        <v>248</v>
      </c>
      <c r="G21" s="1147">
        <v>2333.2052460560694</v>
      </c>
      <c r="H21" s="438">
        <v>5224.1034533645652</v>
      </c>
    </row>
    <row r="22" spans="1:8" s="127" customFormat="1" ht="13.5" customHeight="1">
      <c r="A22" s="937" t="s">
        <v>1648</v>
      </c>
      <c r="B22" s="1145">
        <v>0.115867462</v>
      </c>
      <c r="C22" s="440">
        <v>302</v>
      </c>
      <c r="D22" s="440">
        <v>602</v>
      </c>
      <c r="E22" s="439">
        <v>285</v>
      </c>
      <c r="F22" s="441">
        <v>317</v>
      </c>
      <c r="G22" s="1147">
        <v>2606.4262976606838</v>
      </c>
      <c r="H22" s="438">
        <v>5195.5914940123566</v>
      </c>
    </row>
    <row r="23" spans="1:8" s="127" customFormat="1" ht="13.5" customHeight="1">
      <c r="A23" s="937" t="s">
        <v>1649</v>
      </c>
      <c r="B23" s="1145">
        <v>0.13657545000000001</v>
      </c>
      <c r="C23" s="440">
        <v>440</v>
      </c>
      <c r="D23" s="440">
        <v>1002</v>
      </c>
      <c r="E23" s="439">
        <v>465</v>
      </c>
      <c r="F23" s="441">
        <v>537</v>
      </c>
      <c r="G23" s="1147">
        <v>3221.66245837008</v>
      </c>
      <c r="H23" s="438">
        <v>7336.6040529245911</v>
      </c>
    </row>
    <row r="24" spans="1:8" s="127" customFormat="1" ht="13.5" customHeight="1">
      <c r="A24" s="937" t="s">
        <v>1650</v>
      </c>
      <c r="B24" s="1145">
        <v>0.17787376600000002</v>
      </c>
      <c r="C24" s="440">
        <v>498</v>
      </c>
      <c r="D24" s="440">
        <v>1128</v>
      </c>
      <c r="E24" s="439">
        <v>542</v>
      </c>
      <c r="F24" s="441">
        <v>586</v>
      </c>
      <c r="G24" s="1147">
        <v>2799.7383267861992</v>
      </c>
      <c r="H24" s="438">
        <v>6341.5759691060903</v>
      </c>
    </row>
    <row r="25" spans="1:8" s="127" customFormat="1" ht="13.5" customHeight="1">
      <c r="A25" s="937" t="s">
        <v>1651</v>
      </c>
      <c r="B25" s="1145">
        <v>6.0459036999999993E-2</v>
      </c>
      <c r="C25" s="440">
        <v>268</v>
      </c>
      <c r="D25" s="440">
        <v>512</v>
      </c>
      <c r="E25" s="439">
        <v>223</v>
      </c>
      <c r="F25" s="441">
        <v>289</v>
      </c>
      <c r="G25" s="1147">
        <v>4432.7533698560237</v>
      </c>
      <c r="H25" s="438">
        <v>8468.543751366733</v>
      </c>
    </row>
    <row r="26" spans="1:8" s="127" customFormat="1" ht="13.5" customHeight="1">
      <c r="A26" s="937" t="s">
        <v>1652</v>
      </c>
      <c r="B26" s="1145">
        <v>8.6211811999999999E-2</v>
      </c>
      <c r="C26" s="440">
        <v>197</v>
      </c>
      <c r="D26" s="440">
        <v>322</v>
      </c>
      <c r="E26" s="439">
        <v>161</v>
      </c>
      <c r="F26" s="441">
        <v>161</v>
      </c>
      <c r="G26" s="1147">
        <v>2285.0697071533541</v>
      </c>
      <c r="H26" s="438">
        <v>3734.9870340273096</v>
      </c>
    </row>
    <row r="27" spans="1:8" s="127" customFormat="1" ht="13.5" customHeight="1">
      <c r="A27" s="937" t="s">
        <v>1653</v>
      </c>
      <c r="B27" s="1145">
        <v>0.10825085799999999</v>
      </c>
      <c r="C27" s="440">
        <v>255</v>
      </c>
      <c r="D27" s="440">
        <v>451</v>
      </c>
      <c r="E27" s="439">
        <v>230</v>
      </c>
      <c r="F27" s="441">
        <v>221</v>
      </c>
      <c r="G27" s="1147">
        <v>2355.6395275869318</v>
      </c>
      <c r="H27" s="438">
        <v>4166.2487331047305</v>
      </c>
    </row>
    <row r="28" spans="1:8" s="127" customFormat="1" ht="13.5" customHeight="1">
      <c r="A28" s="937" t="s">
        <v>1654</v>
      </c>
      <c r="B28" s="1145">
        <v>0.183804467</v>
      </c>
      <c r="C28" s="440">
        <v>323</v>
      </c>
      <c r="D28" s="440">
        <v>665</v>
      </c>
      <c r="E28" s="439">
        <v>320</v>
      </c>
      <c r="F28" s="441">
        <v>345</v>
      </c>
      <c r="G28" s="1147">
        <v>1757.3022313978909</v>
      </c>
      <c r="H28" s="438">
        <v>3617.9751822897756</v>
      </c>
    </row>
    <row r="29" spans="1:8" s="127" customFormat="1" ht="13.5" customHeight="1">
      <c r="A29" s="937" t="s">
        <v>1655</v>
      </c>
      <c r="B29" s="1145">
        <v>2.7564897000000001E-2</v>
      </c>
      <c r="C29" s="440">
        <v>81</v>
      </c>
      <c r="D29" s="440">
        <v>153</v>
      </c>
      <c r="E29" s="439">
        <v>68</v>
      </c>
      <c r="F29" s="441">
        <v>85</v>
      </c>
      <c r="G29" s="1147">
        <v>2938.5199589173139</v>
      </c>
      <c r="H29" s="438">
        <v>5550.5377001771485</v>
      </c>
    </row>
    <row r="30" spans="1:8" s="127" customFormat="1" ht="13.5" customHeight="1">
      <c r="A30" s="937" t="s">
        <v>1656</v>
      </c>
      <c r="B30" s="1145">
        <v>5.8993366999999998E-2</v>
      </c>
      <c r="C30" s="440">
        <v>179</v>
      </c>
      <c r="D30" s="440">
        <v>343</v>
      </c>
      <c r="E30" s="439">
        <v>161</v>
      </c>
      <c r="F30" s="441">
        <v>182</v>
      </c>
      <c r="G30" s="1147">
        <v>3034.2394255950844</v>
      </c>
      <c r="H30" s="438">
        <v>5814.2129775369494</v>
      </c>
    </row>
    <row r="31" spans="1:8" s="127" customFormat="1" ht="13.5" customHeight="1">
      <c r="A31" s="937" t="s">
        <v>1657</v>
      </c>
      <c r="B31" s="1145">
        <v>0.340442101</v>
      </c>
      <c r="C31" s="440">
        <v>171</v>
      </c>
      <c r="D31" s="440">
        <v>384</v>
      </c>
      <c r="E31" s="439">
        <v>188</v>
      </c>
      <c r="F31" s="441">
        <v>196</v>
      </c>
      <c r="G31" s="1147">
        <v>502.2880527928595</v>
      </c>
      <c r="H31" s="438">
        <v>1127.9451010085265</v>
      </c>
    </row>
    <row r="32" spans="1:8" s="127" customFormat="1" ht="13.5" customHeight="1">
      <c r="A32" s="937" t="s">
        <v>1658</v>
      </c>
      <c r="B32" s="1145">
        <v>0.24704243599999998</v>
      </c>
      <c r="C32" s="440">
        <v>177</v>
      </c>
      <c r="D32" s="440">
        <v>338</v>
      </c>
      <c r="E32" s="439">
        <v>151</v>
      </c>
      <c r="F32" s="441">
        <v>187</v>
      </c>
      <c r="G32" s="1147">
        <v>716.47609562917364</v>
      </c>
      <c r="H32" s="438">
        <v>1368.1859905235067</v>
      </c>
    </row>
    <row r="33" spans="1:8" s="127" customFormat="1" ht="13.5" customHeight="1">
      <c r="A33" s="937" t="s">
        <v>1659</v>
      </c>
      <c r="B33" s="1145">
        <v>7.6164452999999993E-2</v>
      </c>
      <c r="C33" s="440">
        <v>231</v>
      </c>
      <c r="D33" s="440">
        <v>486</v>
      </c>
      <c r="E33" s="439">
        <v>216</v>
      </c>
      <c r="F33" s="441">
        <v>270</v>
      </c>
      <c r="G33" s="1147">
        <v>3032.9109039882428</v>
      </c>
      <c r="H33" s="438">
        <v>6380.9294343648744</v>
      </c>
    </row>
    <row r="34" spans="1:8" s="127" customFormat="1" ht="13.5" customHeight="1">
      <c r="A34" s="937" t="s">
        <v>1660</v>
      </c>
      <c r="B34" s="1145">
        <v>5.5715225E-2</v>
      </c>
      <c r="C34" s="440">
        <v>144</v>
      </c>
      <c r="D34" s="440">
        <v>243</v>
      </c>
      <c r="E34" s="439">
        <v>107</v>
      </c>
      <c r="F34" s="441">
        <v>136</v>
      </c>
      <c r="G34" s="1147">
        <v>2584.5718113854873</v>
      </c>
      <c r="H34" s="438">
        <v>4361.4649317130106</v>
      </c>
    </row>
    <row r="35" spans="1:8" s="127" customFormat="1" ht="13.5" customHeight="1">
      <c r="A35" s="937" t="s">
        <v>1661</v>
      </c>
      <c r="B35" s="1145">
        <v>0.17623314100000001</v>
      </c>
      <c r="C35" s="440">
        <v>474</v>
      </c>
      <c r="D35" s="440">
        <v>1036</v>
      </c>
      <c r="E35" s="439">
        <v>498</v>
      </c>
      <c r="F35" s="441">
        <v>538</v>
      </c>
      <c r="G35" s="1147">
        <v>2689.6189746740083</v>
      </c>
      <c r="H35" s="438">
        <v>5878.576493169352</v>
      </c>
    </row>
    <row r="36" spans="1:8" s="127" customFormat="1" ht="13.5" customHeight="1">
      <c r="A36" s="937" t="s">
        <v>1662</v>
      </c>
      <c r="B36" s="1145">
        <v>0.15097039700000001</v>
      </c>
      <c r="C36" s="440">
        <v>480</v>
      </c>
      <c r="D36" s="440">
        <v>847</v>
      </c>
      <c r="E36" s="439">
        <v>429</v>
      </c>
      <c r="F36" s="441">
        <v>418</v>
      </c>
      <c r="G36" s="1147">
        <v>3179.4312629382566</v>
      </c>
      <c r="H36" s="438">
        <v>5610.3714160597983</v>
      </c>
    </row>
    <row r="37" spans="1:8" s="127" customFormat="1" ht="13.5" customHeight="1">
      <c r="A37" s="937" t="s">
        <v>1663</v>
      </c>
      <c r="B37" s="1145">
        <v>6.8688979999999997E-2</v>
      </c>
      <c r="C37" s="440">
        <v>364</v>
      </c>
      <c r="D37" s="440">
        <v>687</v>
      </c>
      <c r="E37" s="439">
        <v>318</v>
      </c>
      <c r="F37" s="441">
        <v>369</v>
      </c>
      <c r="G37" s="1147">
        <v>5299.2488751470764</v>
      </c>
      <c r="H37" s="438">
        <v>10001.604333038575</v>
      </c>
    </row>
    <row r="38" spans="1:8" s="127" customFormat="1" ht="13.5" customHeight="1">
      <c r="A38" s="937" t="s">
        <v>1664</v>
      </c>
      <c r="B38" s="1145">
        <v>0.18640129699999999</v>
      </c>
      <c r="C38" s="440">
        <v>472</v>
      </c>
      <c r="D38" s="440">
        <v>859</v>
      </c>
      <c r="E38" s="439">
        <v>400</v>
      </c>
      <c r="F38" s="441">
        <v>459</v>
      </c>
      <c r="G38" s="1147">
        <v>2532.1712219631177</v>
      </c>
      <c r="H38" s="438">
        <v>4608.337033191352</v>
      </c>
    </row>
    <row r="39" spans="1:8" s="127" customFormat="1" ht="13.5" customHeight="1">
      <c r="A39" s="937" t="s">
        <v>1665</v>
      </c>
      <c r="B39" s="1145">
        <v>0.13150445399999999</v>
      </c>
      <c r="C39" s="440">
        <v>350</v>
      </c>
      <c r="D39" s="440">
        <v>671</v>
      </c>
      <c r="E39" s="439">
        <v>294</v>
      </c>
      <c r="F39" s="441">
        <v>377</v>
      </c>
      <c r="G39" s="1147">
        <v>2661.5068110164543</v>
      </c>
      <c r="H39" s="438">
        <v>5102.4887719772596</v>
      </c>
    </row>
    <row r="40" spans="1:8" s="127" customFormat="1" ht="13.5" customHeight="1">
      <c r="A40" s="937" t="s">
        <v>1666</v>
      </c>
      <c r="B40" s="1145">
        <v>0.14286111600000001</v>
      </c>
      <c r="C40" s="440">
        <v>471</v>
      </c>
      <c r="D40" s="440">
        <v>919</v>
      </c>
      <c r="E40" s="439">
        <v>432</v>
      </c>
      <c r="F40" s="441">
        <v>487</v>
      </c>
      <c r="G40" s="1147">
        <v>3296.9083063861826</v>
      </c>
      <c r="H40" s="438">
        <v>6432.8210903798335</v>
      </c>
    </row>
    <row r="41" spans="1:8" s="127" customFormat="1" ht="13.5" customHeight="1">
      <c r="A41" s="937" t="s">
        <v>1667</v>
      </c>
      <c r="B41" s="1145">
        <v>0.19841244899999999</v>
      </c>
      <c r="C41" s="440">
        <v>495</v>
      </c>
      <c r="D41" s="440">
        <v>991</v>
      </c>
      <c r="E41" s="439">
        <v>462</v>
      </c>
      <c r="F41" s="441">
        <v>529</v>
      </c>
      <c r="G41" s="1147">
        <v>2494.8031360673344</v>
      </c>
      <c r="H41" s="438">
        <v>4994.646278470158</v>
      </c>
    </row>
    <row r="42" spans="1:8" s="127" customFormat="1" ht="13.5" customHeight="1">
      <c r="A42" s="937" t="s">
        <v>1668</v>
      </c>
      <c r="B42" s="1145">
        <v>0.185275092</v>
      </c>
      <c r="C42" s="440">
        <v>728</v>
      </c>
      <c r="D42" s="440">
        <v>1341</v>
      </c>
      <c r="E42" s="439">
        <v>606</v>
      </c>
      <c r="F42" s="441">
        <v>735</v>
      </c>
      <c r="G42" s="1147">
        <v>3929.2923411421111</v>
      </c>
      <c r="H42" s="438">
        <v>7237.8860294939159</v>
      </c>
    </row>
    <row r="43" spans="1:8" s="127" customFormat="1" ht="13.5" customHeight="1">
      <c r="A43" s="937" t="s">
        <v>1669</v>
      </c>
      <c r="B43" s="1145">
        <v>8.4815238000000001E-2</v>
      </c>
      <c r="C43" s="440">
        <v>218</v>
      </c>
      <c r="D43" s="440">
        <v>402</v>
      </c>
      <c r="E43" s="439">
        <v>186</v>
      </c>
      <c r="F43" s="441">
        <v>216</v>
      </c>
      <c r="G43" s="1147">
        <v>2570.2928523292007</v>
      </c>
      <c r="H43" s="438">
        <v>4739.7143423685256</v>
      </c>
    </row>
    <row r="44" spans="1:8" s="127" customFormat="1" ht="13.5" customHeight="1">
      <c r="A44" s="937" t="s">
        <v>1670</v>
      </c>
      <c r="B44" s="1145">
        <v>8.1561225000000001E-2</v>
      </c>
      <c r="C44" s="440">
        <v>399</v>
      </c>
      <c r="D44" s="440">
        <v>670</v>
      </c>
      <c r="E44" s="439">
        <v>294</v>
      </c>
      <c r="F44" s="441">
        <v>376</v>
      </c>
      <c r="G44" s="1147">
        <v>4892.030496108905</v>
      </c>
      <c r="H44" s="438">
        <v>8214.6878004836235</v>
      </c>
    </row>
    <row r="45" spans="1:8" s="127" customFormat="1" ht="13.5" customHeight="1">
      <c r="A45" s="937" t="s">
        <v>1671</v>
      </c>
      <c r="B45" s="1145">
        <v>0.110961409</v>
      </c>
      <c r="C45" s="440">
        <v>0</v>
      </c>
      <c r="D45" s="440">
        <v>0</v>
      </c>
      <c r="E45" s="439">
        <v>0</v>
      </c>
      <c r="F45" s="441">
        <v>0</v>
      </c>
      <c r="G45" s="1147">
        <v>0</v>
      </c>
      <c r="H45" s="438">
        <v>0</v>
      </c>
    </row>
    <row r="46" spans="1:8" s="127" customFormat="1" ht="13.5" customHeight="1">
      <c r="A46" s="937" t="s">
        <v>1672</v>
      </c>
      <c r="B46" s="1145">
        <v>0.178602908</v>
      </c>
      <c r="C46" s="440">
        <v>459</v>
      </c>
      <c r="D46" s="440">
        <v>869</v>
      </c>
      <c r="E46" s="439">
        <v>409</v>
      </c>
      <c r="F46" s="441">
        <v>460</v>
      </c>
      <c r="G46" s="1147">
        <v>2569.9469574146015</v>
      </c>
      <c r="H46" s="438">
        <v>4865.5422788524811</v>
      </c>
    </row>
    <row r="47" spans="1:8" s="127" customFormat="1" ht="13.5" customHeight="1">
      <c r="A47" s="937" t="s">
        <v>1673</v>
      </c>
      <c r="B47" s="1145">
        <v>0.165664754</v>
      </c>
      <c r="C47" s="440">
        <v>303</v>
      </c>
      <c r="D47" s="440">
        <v>616</v>
      </c>
      <c r="E47" s="439">
        <v>297</v>
      </c>
      <c r="F47" s="441">
        <v>319</v>
      </c>
      <c r="G47" s="1147">
        <v>1828.9949593019649</v>
      </c>
      <c r="H47" s="438">
        <v>3718.3527885478888</v>
      </c>
    </row>
    <row r="48" spans="1:8" s="127" customFormat="1" ht="13.5" customHeight="1">
      <c r="A48" s="937" t="s">
        <v>1674</v>
      </c>
      <c r="B48" s="1145">
        <v>5.6306944000000005E-2</v>
      </c>
      <c r="C48" s="440">
        <v>297</v>
      </c>
      <c r="D48" s="440">
        <v>559</v>
      </c>
      <c r="E48" s="439">
        <v>259</v>
      </c>
      <c r="F48" s="441">
        <v>300</v>
      </c>
      <c r="G48" s="1147">
        <v>5274.6602621516804</v>
      </c>
      <c r="H48" s="438">
        <v>9927.7275641171345</v>
      </c>
    </row>
    <row r="49" spans="1:8" s="127" customFormat="1" ht="13.5" customHeight="1">
      <c r="A49" s="937" t="s">
        <v>1675</v>
      </c>
      <c r="B49" s="1145">
        <v>5.7411014000000003E-2</v>
      </c>
      <c r="C49" s="440">
        <v>122</v>
      </c>
      <c r="D49" s="440">
        <v>200</v>
      </c>
      <c r="E49" s="439">
        <v>108</v>
      </c>
      <c r="F49" s="441">
        <v>92</v>
      </c>
      <c r="G49" s="1147">
        <v>2125.0277864801342</v>
      </c>
      <c r="H49" s="438">
        <v>3483.6521089838266</v>
      </c>
    </row>
    <row r="50" spans="1:8" s="127" customFormat="1" ht="13.5" customHeight="1">
      <c r="A50" s="937" t="s">
        <v>1676</v>
      </c>
      <c r="B50" s="1145">
        <v>8.0469361999999989E-2</v>
      </c>
      <c r="C50" s="440">
        <v>196</v>
      </c>
      <c r="D50" s="440">
        <v>390</v>
      </c>
      <c r="E50" s="439">
        <v>182</v>
      </c>
      <c r="F50" s="441">
        <v>208</v>
      </c>
      <c r="G50" s="1147">
        <v>2435.7096307039196</v>
      </c>
      <c r="H50" s="438">
        <v>4846.5650815026975</v>
      </c>
    </row>
    <row r="51" spans="1:8" s="127" customFormat="1" ht="13.5" customHeight="1">
      <c r="A51" s="937" t="s">
        <v>1677</v>
      </c>
      <c r="B51" s="1145">
        <v>4.1772080999999996E-2</v>
      </c>
      <c r="C51" s="440">
        <v>144</v>
      </c>
      <c r="D51" s="440">
        <v>256</v>
      </c>
      <c r="E51" s="439">
        <v>134</v>
      </c>
      <c r="F51" s="441">
        <v>122</v>
      </c>
      <c r="G51" s="1147">
        <v>3447.2785782446417</v>
      </c>
      <c r="H51" s="438">
        <v>6128.4952502126962</v>
      </c>
    </row>
    <row r="52" spans="1:8" s="127" customFormat="1" ht="13.5" customHeight="1">
      <c r="A52" s="937" t="s">
        <v>1678</v>
      </c>
      <c r="B52" s="1145">
        <v>0.33886052700000002</v>
      </c>
      <c r="C52" s="440">
        <v>763</v>
      </c>
      <c r="D52" s="440">
        <v>1404</v>
      </c>
      <c r="E52" s="439">
        <v>675</v>
      </c>
      <c r="F52" s="441">
        <v>729</v>
      </c>
      <c r="G52" s="1147">
        <v>2251.6638534295848</v>
      </c>
      <c r="H52" s="438">
        <v>4143.2975756423821</v>
      </c>
    </row>
    <row r="53" spans="1:8" s="127" customFormat="1" ht="13.5" customHeight="1">
      <c r="A53" s="937" t="s">
        <v>1679</v>
      </c>
      <c r="B53" s="1145">
        <v>0.18674848599999999</v>
      </c>
      <c r="C53" s="440">
        <v>0</v>
      </c>
      <c r="D53" s="440">
        <v>0</v>
      </c>
      <c r="E53" s="439">
        <v>0</v>
      </c>
      <c r="F53" s="441">
        <v>0</v>
      </c>
      <c r="G53" s="1147">
        <v>0</v>
      </c>
      <c r="H53" s="438">
        <v>0</v>
      </c>
    </row>
    <row r="54" spans="1:8" s="127" customFormat="1" ht="13.5" customHeight="1">
      <c r="A54" s="937" t="s">
        <v>1680</v>
      </c>
      <c r="B54" s="1145">
        <v>5.3068959000000006E-2</v>
      </c>
      <c r="C54" s="440">
        <v>174</v>
      </c>
      <c r="D54" s="440">
        <v>299</v>
      </c>
      <c r="E54" s="439">
        <v>138</v>
      </c>
      <c r="F54" s="441">
        <v>161</v>
      </c>
      <c r="G54" s="1147">
        <v>3278.7528393010307</v>
      </c>
      <c r="H54" s="438">
        <v>5634.1787296034954</v>
      </c>
    </row>
    <row r="55" spans="1:8" s="127" customFormat="1" ht="13.5" customHeight="1">
      <c r="A55" s="937" t="s">
        <v>1681</v>
      </c>
      <c r="B55" s="1145">
        <v>7.7218861E-2</v>
      </c>
      <c r="C55" s="440">
        <v>171</v>
      </c>
      <c r="D55" s="440">
        <v>336</v>
      </c>
      <c r="E55" s="439">
        <v>140</v>
      </c>
      <c r="F55" s="441">
        <v>196</v>
      </c>
      <c r="G55" s="1147">
        <v>2214.4848782475565</v>
      </c>
      <c r="H55" s="438">
        <v>4351.2685326969531</v>
      </c>
    </row>
    <row r="56" spans="1:8" s="127" customFormat="1" ht="13.5" customHeight="1">
      <c r="A56" s="937" t="s">
        <v>1682</v>
      </c>
      <c r="B56" s="1145">
        <v>3.5673603999999998E-2</v>
      </c>
      <c r="C56" s="440">
        <v>34</v>
      </c>
      <c r="D56" s="440">
        <v>70</v>
      </c>
      <c r="E56" s="439">
        <v>33</v>
      </c>
      <c r="F56" s="441">
        <v>37</v>
      </c>
      <c r="G56" s="1147">
        <v>953.08564842509327</v>
      </c>
      <c r="H56" s="438">
        <v>1962.2351585222509</v>
      </c>
    </row>
    <row r="57" spans="1:8" s="127" customFormat="1" ht="13.5" customHeight="1">
      <c r="A57" s="937" t="s">
        <v>1683</v>
      </c>
      <c r="B57" s="1145">
        <v>6.7180306999999995E-2</v>
      </c>
      <c r="C57" s="440">
        <v>275</v>
      </c>
      <c r="D57" s="440">
        <v>440</v>
      </c>
      <c r="E57" s="439">
        <v>190</v>
      </c>
      <c r="F57" s="441">
        <v>250</v>
      </c>
      <c r="G57" s="1147">
        <v>4093.4614960899185</v>
      </c>
      <c r="H57" s="438">
        <v>6549.5383937438692</v>
      </c>
    </row>
    <row r="58" spans="1:8" s="127" customFormat="1" ht="13.5" customHeight="1">
      <c r="A58" s="937" t="s">
        <v>1684</v>
      </c>
      <c r="B58" s="1145">
        <v>0.137776752</v>
      </c>
      <c r="C58" s="440">
        <v>335</v>
      </c>
      <c r="D58" s="440">
        <v>679</v>
      </c>
      <c r="E58" s="439">
        <v>319</v>
      </c>
      <c r="F58" s="441">
        <v>360</v>
      </c>
      <c r="G58" s="1147">
        <v>2431.469715587431</v>
      </c>
      <c r="H58" s="438">
        <v>4928.2624981607923</v>
      </c>
    </row>
    <row r="59" spans="1:8" s="127" customFormat="1" ht="13.5" customHeight="1">
      <c r="A59" s="937" t="s">
        <v>1685</v>
      </c>
      <c r="B59" s="1145">
        <v>0.17092507699999998</v>
      </c>
      <c r="C59" s="440">
        <v>532</v>
      </c>
      <c r="D59" s="440">
        <v>1100</v>
      </c>
      <c r="E59" s="439">
        <v>501</v>
      </c>
      <c r="F59" s="441">
        <v>599</v>
      </c>
      <c r="G59" s="1147">
        <v>3112.4748301268869</v>
      </c>
      <c r="H59" s="438">
        <v>6435.5682577811567</v>
      </c>
    </row>
    <row r="60" spans="1:8" s="127" customFormat="1" ht="13.5" customHeight="1">
      <c r="A60" s="937" t="s">
        <v>1686</v>
      </c>
      <c r="B60" s="1145">
        <v>0.10625842299999999</v>
      </c>
      <c r="C60" s="440">
        <v>193</v>
      </c>
      <c r="D60" s="440">
        <v>435</v>
      </c>
      <c r="E60" s="439">
        <v>200</v>
      </c>
      <c r="F60" s="441">
        <v>235</v>
      </c>
      <c r="G60" s="1147">
        <v>1816.3265984099917</v>
      </c>
      <c r="H60" s="438">
        <v>4093.7931104059398</v>
      </c>
    </row>
    <row r="61" spans="1:8" s="127" customFormat="1" ht="13.5" customHeight="1">
      <c r="A61" s="937" t="s">
        <v>1687</v>
      </c>
      <c r="B61" s="1145">
        <v>0.105453276</v>
      </c>
      <c r="C61" s="440">
        <v>292</v>
      </c>
      <c r="D61" s="440">
        <v>686</v>
      </c>
      <c r="E61" s="439">
        <v>333</v>
      </c>
      <c r="F61" s="441">
        <v>353</v>
      </c>
      <c r="G61" s="1147">
        <v>2768.9988502585734</v>
      </c>
      <c r="H61" s="438">
        <v>6505.2507235526755</v>
      </c>
    </row>
    <row r="62" spans="1:8" s="127" customFormat="1" ht="13.5" customHeight="1">
      <c r="A62" s="937" t="s">
        <v>1688</v>
      </c>
      <c r="B62" s="1145">
        <v>0.11042497800000001</v>
      </c>
      <c r="C62" s="440">
        <v>280</v>
      </c>
      <c r="D62" s="440">
        <v>591</v>
      </c>
      <c r="E62" s="439">
        <v>283</v>
      </c>
      <c r="F62" s="441">
        <v>308</v>
      </c>
      <c r="G62" s="1147">
        <v>2535.6581913921682</v>
      </c>
      <c r="H62" s="438">
        <v>5352.0499682598984</v>
      </c>
    </row>
    <row r="63" spans="1:8" s="127" customFormat="1" ht="13.5" customHeight="1">
      <c r="A63" s="937" t="s">
        <v>1689</v>
      </c>
      <c r="B63" s="1145">
        <v>0.12706982999999999</v>
      </c>
      <c r="C63" s="440">
        <v>329</v>
      </c>
      <c r="D63" s="440">
        <v>615</v>
      </c>
      <c r="E63" s="439">
        <v>285</v>
      </c>
      <c r="F63" s="441">
        <v>330</v>
      </c>
      <c r="G63" s="1147">
        <v>2589.1275686762156</v>
      </c>
      <c r="H63" s="438">
        <v>4839.858525033047</v>
      </c>
    </row>
    <row r="64" spans="1:8" s="127" customFormat="1" ht="13.5" customHeight="1">
      <c r="A64" s="937" t="s">
        <v>1690</v>
      </c>
      <c r="B64" s="1145">
        <v>9.2665422999999997E-2</v>
      </c>
      <c r="C64" s="440">
        <v>214</v>
      </c>
      <c r="D64" s="440">
        <v>388</v>
      </c>
      <c r="E64" s="439">
        <v>192</v>
      </c>
      <c r="F64" s="441">
        <v>196</v>
      </c>
      <c r="G64" s="1147">
        <v>2309.3835119060536</v>
      </c>
      <c r="H64" s="438">
        <v>4187.1065542969573</v>
      </c>
    </row>
    <row r="65" spans="1:8" s="127" customFormat="1" ht="13.5" customHeight="1" thickBot="1">
      <c r="A65" s="938" t="s">
        <v>1691</v>
      </c>
      <c r="B65" s="1146">
        <v>0.15940325799999999</v>
      </c>
      <c r="C65" s="443">
        <v>254</v>
      </c>
      <c r="D65" s="443">
        <v>484</v>
      </c>
      <c r="E65" s="442">
        <v>234</v>
      </c>
      <c r="F65" s="444">
        <v>250</v>
      </c>
      <c r="G65" s="1152">
        <v>1593.4429646350141</v>
      </c>
      <c r="H65" s="443">
        <v>3036.3243893045151</v>
      </c>
    </row>
    <row r="66" spans="1:8" s="127" customFormat="1" ht="13.5" customHeight="1">
      <c r="A66" s="162"/>
      <c r="B66" s="161"/>
      <c r="C66" s="169"/>
      <c r="D66" s="169"/>
      <c r="E66" s="169"/>
      <c r="F66" s="169"/>
      <c r="G66" s="163"/>
      <c r="H66" s="168"/>
    </row>
    <row r="67" spans="1:8" s="127" customFormat="1" ht="12" customHeight="1">
      <c r="A67" s="162"/>
      <c r="B67" s="164"/>
      <c r="C67" s="169"/>
      <c r="D67" s="169"/>
      <c r="E67" s="169"/>
      <c r="F67" s="169"/>
      <c r="G67" s="163"/>
      <c r="H67" s="163"/>
    </row>
    <row r="68" spans="1:8" s="127" customFormat="1" ht="24.95" customHeight="1">
      <c r="A68" s="1710" t="s">
        <v>2051</v>
      </c>
      <c r="B68" s="1710"/>
      <c r="C68" s="1710"/>
      <c r="D68" s="1710"/>
      <c r="E68" s="1710"/>
      <c r="F68" s="1710"/>
      <c r="G68" s="1710"/>
      <c r="H68" s="1710"/>
    </row>
    <row r="69" spans="1:8" ht="13.5" customHeight="1" thickBot="1">
      <c r="A69" s="157"/>
      <c r="B69" s="157"/>
      <c r="C69" s="158"/>
      <c r="D69" s="158"/>
      <c r="E69" s="158"/>
      <c r="F69" s="158"/>
      <c r="G69" s="158"/>
      <c r="H69" s="159"/>
    </row>
    <row r="70" spans="1:8" s="200" customFormat="1" ht="15" customHeight="1">
      <c r="A70" s="1692" t="s">
        <v>1420</v>
      </c>
      <c r="B70" s="1711" t="s">
        <v>1421</v>
      </c>
      <c r="C70" s="1708" t="s">
        <v>114</v>
      </c>
      <c r="D70" s="1719" t="s">
        <v>0</v>
      </c>
      <c r="E70" s="1720"/>
      <c r="F70" s="1721"/>
      <c r="G70" s="1713" t="s">
        <v>197</v>
      </c>
      <c r="H70" s="1715" t="s">
        <v>196</v>
      </c>
    </row>
    <row r="71" spans="1:8" s="200" customFormat="1" ht="15" customHeight="1">
      <c r="A71" s="1694"/>
      <c r="B71" s="1712"/>
      <c r="C71" s="1709"/>
      <c r="D71" s="432" t="s">
        <v>112</v>
      </c>
      <c r="E71" s="433" t="s">
        <v>5</v>
      </c>
      <c r="F71" s="434" t="s">
        <v>6</v>
      </c>
      <c r="G71" s="1717"/>
      <c r="H71" s="1718"/>
    </row>
    <row r="72" spans="1:8" s="127" customFormat="1" ht="13.5" customHeight="1">
      <c r="A72" s="939" t="s">
        <v>1573</v>
      </c>
      <c r="B72" s="1148">
        <v>0.102119082</v>
      </c>
      <c r="C72" s="446">
        <v>290</v>
      </c>
      <c r="D72" s="446">
        <v>637</v>
      </c>
      <c r="E72" s="445">
        <v>309</v>
      </c>
      <c r="F72" s="447">
        <v>328</v>
      </c>
      <c r="G72" s="1376">
        <v>2839.8218464204369</v>
      </c>
      <c r="H72" s="446">
        <v>6237.8155729993732</v>
      </c>
    </row>
    <row r="73" spans="1:8" s="127" customFormat="1" ht="13.5" customHeight="1">
      <c r="A73" s="940" t="s">
        <v>1574</v>
      </c>
      <c r="B73" s="1144">
        <v>7.3954164999999988E-2</v>
      </c>
      <c r="C73" s="440">
        <v>222</v>
      </c>
      <c r="D73" s="440">
        <v>426</v>
      </c>
      <c r="E73" s="439">
        <v>202</v>
      </c>
      <c r="F73" s="441">
        <v>224</v>
      </c>
      <c r="G73" s="1151">
        <v>3001.8593273279475</v>
      </c>
      <c r="H73" s="440">
        <v>5760.3246551428183</v>
      </c>
    </row>
    <row r="74" spans="1:8" s="127" customFormat="1" ht="13.5" customHeight="1">
      <c r="A74" s="937" t="s">
        <v>1575</v>
      </c>
      <c r="B74" s="1145">
        <v>9.5910232999999998E-2</v>
      </c>
      <c r="C74" s="440">
        <v>197</v>
      </c>
      <c r="D74" s="440">
        <v>394</v>
      </c>
      <c r="E74" s="439">
        <v>192</v>
      </c>
      <c r="F74" s="441">
        <v>202</v>
      </c>
      <c r="G74" s="1151">
        <v>2054.0039768227862</v>
      </c>
      <c r="H74" s="440">
        <v>4108.0079536455723</v>
      </c>
    </row>
    <row r="75" spans="1:8" s="127" customFormat="1" ht="13.5" customHeight="1">
      <c r="A75" s="937" t="s">
        <v>1576</v>
      </c>
      <c r="B75" s="1145">
        <v>0.24882126500000001</v>
      </c>
      <c r="C75" s="440">
        <v>856</v>
      </c>
      <c r="D75" s="440">
        <v>1819</v>
      </c>
      <c r="E75" s="439">
        <v>845</v>
      </c>
      <c r="F75" s="441">
        <v>974</v>
      </c>
      <c r="G75" s="1151">
        <v>3440.2204329280294</v>
      </c>
      <c r="H75" s="440">
        <v>7310.4684199720623</v>
      </c>
    </row>
    <row r="76" spans="1:8" s="127" customFormat="1" ht="13.5" customHeight="1">
      <c r="A76" s="937" t="s">
        <v>1577</v>
      </c>
      <c r="B76" s="1145">
        <v>0.15167302199999999</v>
      </c>
      <c r="C76" s="440">
        <v>450</v>
      </c>
      <c r="D76" s="440">
        <v>901</v>
      </c>
      <c r="E76" s="439">
        <v>422</v>
      </c>
      <c r="F76" s="441">
        <v>479</v>
      </c>
      <c r="G76" s="1151">
        <v>2966.9086437797755</v>
      </c>
      <c r="H76" s="440">
        <v>5940.4104178790612</v>
      </c>
    </row>
    <row r="77" spans="1:8" s="127" customFormat="1" ht="13.5" customHeight="1">
      <c r="A77" s="937" t="s">
        <v>1578</v>
      </c>
      <c r="B77" s="1145">
        <v>0.23845928499999999</v>
      </c>
      <c r="C77" s="440">
        <v>670</v>
      </c>
      <c r="D77" s="440">
        <v>1282</v>
      </c>
      <c r="E77" s="439">
        <v>535</v>
      </c>
      <c r="F77" s="441">
        <v>747</v>
      </c>
      <c r="G77" s="1151">
        <v>2809.7039710573654</v>
      </c>
      <c r="H77" s="440">
        <v>5376.179837157526</v>
      </c>
    </row>
    <row r="78" spans="1:8" s="127" customFormat="1" ht="13.5" customHeight="1">
      <c r="A78" s="937" t="s">
        <v>1579</v>
      </c>
      <c r="B78" s="1145">
        <v>0.104462526</v>
      </c>
      <c r="C78" s="440">
        <v>182</v>
      </c>
      <c r="D78" s="440">
        <v>405</v>
      </c>
      <c r="E78" s="439">
        <v>192</v>
      </c>
      <c r="F78" s="441">
        <v>213</v>
      </c>
      <c r="G78" s="1151">
        <v>1742.2515706732959</v>
      </c>
      <c r="H78" s="440">
        <v>3876.9883852894768</v>
      </c>
    </row>
    <row r="79" spans="1:8" s="127" customFormat="1" ht="13.5" customHeight="1">
      <c r="A79" s="937" t="s">
        <v>1580</v>
      </c>
      <c r="B79" s="1145">
        <v>0.13278182500000002</v>
      </c>
      <c r="C79" s="440">
        <v>302</v>
      </c>
      <c r="D79" s="440">
        <v>647</v>
      </c>
      <c r="E79" s="439">
        <v>320</v>
      </c>
      <c r="F79" s="441">
        <v>327</v>
      </c>
      <c r="G79" s="1151">
        <v>2274.4076608376181</v>
      </c>
      <c r="H79" s="440">
        <v>4872.6548230527778</v>
      </c>
    </row>
    <row r="80" spans="1:8" s="127" customFormat="1" ht="13.5" customHeight="1">
      <c r="A80" s="937" t="s">
        <v>1581</v>
      </c>
      <c r="B80" s="1145">
        <v>0.15801707600000001</v>
      </c>
      <c r="C80" s="440">
        <v>426</v>
      </c>
      <c r="D80" s="440">
        <v>962</v>
      </c>
      <c r="E80" s="439">
        <v>455</v>
      </c>
      <c r="F80" s="441">
        <v>507</v>
      </c>
      <c r="G80" s="1151">
        <v>2695.9111684866261</v>
      </c>
      <c r="H80" s="440">
        <v>6087.9496340003152</v>
      </c>
    </row>
    <row r="81" spans="1:8" s="127" customFormat="1" ht="13.5" customHeight="1">
      <c r="A81" s="937" t="s">
        <v>1582</v>
      </c>
      <c r="B81" s="1145">
        <v>0.14217815900000003</v>
      </c>
      <c r="C81" s="440">
        <v>393</v>
      </c>
      <c r="D81" s="440">
        <v>832</v>
      </c>
      <c r="E81" s="439">
        <v>392</v>
      </c>
      <c r="F81" s="441">
        <v>440</v>
      </c>
      <c r="G81" s="1151">
        <v>2764.137633826022</v>
      </c>
      <c r="H81" s="440">
        <v>5851.8130059624691</v>
      </c>
    </row>
    <row r="82" spans="1:8" s="127" customFormat="1" ht="13.5" customHeight="1">
      <c r="A82" s="937" t="s">
        <v>1583</v>
      </c>
      <c r="B82" s="1145">
        <v>0.126962558</v>
      </c>
      <c r="C82" s="440">
        <v>389</v>
      </c>
      <c r="D82" s="440">
        <v>811</v>
      </c>
      <c r="E82" s="439">
        <v>397</v>
      </c>
      <c r="F82" s="441">
        <v>414</v>
      </c>
      <c r="G82" s="1151">
        <v>3063.8954202545287</v>
      </c>
      <c r="H82" s="440">
        <v>6387.7099892710103</v>
      </c>
    </row>
    <row r="83" spans="1:8" s="127" customFormat="1" ht="13.5" customHeight="1">
      <c r="A83" s="937" t="s">
        <v>1584</v>
      </c>
      <c r="B83" s="1145">
        <v>0.17477730999999999</v>
      </c>
      <c r="C83" s="440">
        <v>407</v>
      </c>
      <c r="D83" s="440">
        <v>923</v>
      </c>
      <c r="E83" s="439">
        <v>421</v>
      </c>
      <c r="F83" s="441">
        <v>502</v>
      </c>
      <c r="G83" s="1151">
        <v>2328.6775611777066</v>
      </c>
      <c r="H83" s="440">
        <v>5281.0058696978458</v>
      </c>
    </row>
    <row r="84" spans="1:8" s="127" customFormat="1" ht="13.5" customHeight="1">
      <c r="A84" s="937" t="s">
        <v>1585</v>
      </c>
      <c r="B84" s="1145">
        <v>0.128647226</v>
      </c>
      <c r="C84" s="440">
        <v>455</v>
      </c>
      <c r="D84" s="440">
        <v>946</v>
      </c>
      <c r="E84" s="439">
        <v>426</v>
      </c>
      <c r="F84" s="441">
        <v>520</v>
      </c>
      <c r="G84" s="1151">
        <v>3536.8038172855745</v>
      </c>
      <c r="H84" s="440">
        <v>7353.4426618728648</v>
      </c>
    </row>
    <row r="85" spans="1:8" s="127" customFormat="1" ht="13.5" customHeight="1">
      <c r="A85" s="937" t="s">
        <v>1586</v>
      </c>
      <c r="B85" s="1145">
        <v>0.18266260999999998</v>
      </c>
      <c r="C85" s="440">
        <v>476</v>
      </c>
      <c r="D85" s="440">
        <v>1013</v>
      </c>
      <c r="E85" s="439">
        <v>458</v>
      </c>
      <c r="F85" s="441">
        <v>555</v>
      </c>
      <c r="G85" s="1151">
        <v>2605.8972879014486</v>
      </c>
      <c r="H85" s="440">
        <v>5545.7435979919492</v>
      </c>
    </row>
    <row r="86" spans="1:8" s="127" customFormat="1" ht="13.5" customHeight="1">
      <c r="A86" s="937" t="s">
        <v>1587</v>
      </c>
      <c r="B86" s="1145">
        <v>9.612622500000001E-2</v>
      </c>
      <c r="C86" s="440">
        <v>517</v>
      </c>
      <c r="D86" s="440">
        <v>920</v>
      </c>
      <c r="E86" s="439">
        <v>387</v>
      </c>
      <c r="F86" s="441">
        <v>533</v>
      </c>
      <c r="G86" s="1151">
        <v>5378.344983379925</v>
      </c>
      <c r="H86" s="440">
        <v>9570.7492934420334</v>
      </c>
    </row>
    <row r="87" spans="1:8" s="127" customFormat="1" ht="13.5" customHeight="1">
      <c r="A87" s="937" t="s">
        <v>1588</v>
      </c>
      <c r="B87" s="1145">
        <v>4.6256017999999996E-2</v>
      </c>
      <c r="C87" s="440">
        <v>108</v>
      </c>
      <c r="D87" s="440">
        <v>228</v>
      </c>
      <c r="E87" s="439">
        <v>103</v>
      </c>
      <c r="F87" s="441">
        <v>125</v>
      </c>
      <c r="G87" s="1151">
        <v>2334.8313294066947</v>
      </c>
      <c r="H87" s="440">
        <v>4929.0883620808008</v>
      </c>
    </row>
    <row r="88" spans="1:8" s="127" customFormat="1" ht="13.5" customHeight="1">
      <c r="A88" s="937" t="s">
        <v>1589</v>
      </c>
      <c r="B88" s="1145">
        <v>0.13972652499999999</v>
      </c>
      <c r="C88" s="440">
        <v>396</v>
      </c>
      <c r="D88" s="440">
        <v>852</v>
      </c>
      <c r="E88" s="439">
        <v>415</v>
      </c>
      <c r="F88" s="441">
        <v>437</v>
      </c>
      <c r="G88" s="1151">
        <v>2834.1075540238335</v>
      </c>
      <c r="H88" s="440">
        <v>6097.6253435058234</v>
      </c>
    </row>
    <row r="89" spans="1:8" s="127" customFormat="1" ht="13.5" customHeight="1">
      <c r="A89" s="937" t="s">
        <v>1590</v>
      </c>
      <c r="B89" s="1145">
        <v>0.191310431</v>
      </c>
      <c r="C89" s="440">
        <v>261</v>
      </c>
      <c r="D89" s="440">
        <v>535</v>
      </c>
      <c r="E89" s="439">
        <v>239</v>
      </c>
      <c r="F89" s="441">
        <v>296</v>
      </c>
      <c r="G89" s="1151">
        <v>1364.2748000499773</v>
      </c>
      <c r="H89" s="440">
        <v>2796.5019847767735</v>
      </c>
    </row>
    <row r="90" spans="1:8" s="127" customFormat="1" ht="13.5" customHeight="1">
      <c r="A90" s="937" t="s">
        <v>1591</v>
      </c>
      <c r="B90" s="1145">
        <v>0.16674678800000001</v>
      </c>
      <c r="C90" s="440">
        <v>450</v>
      </c>
      <c r="D90" s="440">
        <v>1030</v>
      </c>
      <c r="E90" s="439">
        <v>503</v>
      </c>
      <c r="F90" s="441">
        <v>527</v>
      </c>
      <c r="G90" s="1151">
        <v>2698.702658068592</v>
      </c>
      <c r="H90" s="440">
        <v>6177.0305284681099</v>
      </c>
    </row>
    <row r="91" spans="1:8" s="127" customFormat="1" ht="13.5" customHeight="1">
      <c r="A91" s="937" t="s">
        <v>1592</v>
      </c>
      <c r="B91" s="1145">
        <v>0.16738477600000001</v>
      </c>
      <c r="C91" s="440">
        <v>466</v>
      </c>
      <c r="D91" s="440">
        <v>989</v>
      </c>
      <c r="E91" s="439">
        <v>457</v>
      </c>
      <c r="F91" s="441">
        <v>532</v>
      </c>
      <c r="G91" s="1151">
        <v>2784.0046815249193</v>
      </c>
      <c r="H91" s="440">
        <v>5908.5421245239168</v>
      </c>
    </row>
    <row r="92" spans="1:8" s="127" customFormat="1" ht="13.5" customHeight="1">
      <c r="A92" s="937" t="s">
        <v>1593</v>
      </c>
      <c r="B92" s="1145">
        <v>0.313996942</v>
      </c>
      <c r="C92" s="440">
        <v>19</v>
      </c>
      <c r="D92" s="440">
        <v>38</v>
      </c>
      <c r="E92" s="439">
        <v>16</v>
      </c>
      <c r="F92" s="441">
        <v>22</v>
      </c>
      <c r="G92" s="1151">
        <v>60.5101434395498</v>
      </c>
      <c r="H92" s="440">
        <v>121.0202868790996</v>
      </c>
    </row>
    <row r="93" spans="1:8" s="127" customFormat="1" ht="13.5" customHeight="1">
      <c r="A93" s="937" t="s">
        <v>1594</v>
      </c>
      <c r="B93" s="1145">
        <v>0.27020887099999996</v>
      </c>
      <c r="C93" s="440">
        <v>740</v>
      </c>
      <c r="D93" s="440">
        <v>1630</v>
      </c>
      <c r="E93" s="439">
        <v>790</v>
      </c>
      <c r="F93" s="441">
        <v>840</v>
      </c>
      <c r="G93" s="1151">
        <v>2738.6221527863904</v>
      </c>
      <c r="H93" s="440">
        <v>6032.3704176240763</v>
      </c>
    </row>
    <row r="94" spans="1:8" s="127" customFormat="1" ht="13.5" customHeight="1">
      <c r="A94" s="937" t="s">
        <v>1595</v>
      </c>
      <c r="B94" s="1145">
        <v>0.202620841</v>
      </c>
      <c r="C94" s="440">
        <v>651</v>
      </c>
      <c r="D94" s="440">
        <v>1350</v>
      </c>
      <c r="E94" s="439">
        <v>634</v>
      </c>
      <c r="F94" s="441">
        <v>716</v>
      </c>
      <c r="G94" s="1151">
        <v>3212.8975320954273</v>
      </c>
      <c r="H94" s="440">
        <v>6662.6907347601027</v>
      </c>
    </row>
    <row r="95" spans="1:8" s="127" customFormat="1" ht="13.5" customHeight="1">
      <c r="A95" s="937" t="s">
        <v>1596</v>
      </c>
      <c r="B95" s="1145">
        <v>0.16753141800000002</v>
      </c>
      <c r="C95" s="440">
        <v>614</v>
      </c>
      <c r="D95" s="440">
        <v>1078</v>
      </c>
      <c r="E95" s="439">
        <v>510</v>
      </c>
      <c r="F95" s="441">
        <v>568</v>
      </c>
      <c r="G95" s="1151">
        <v>3664.9842001576085</v>
      </c>
      <c r="H95" s="440">
        <v>6434.6139540226413</v>
      </c>
    </row>
    <row r="96" spans="1:8" s="127" customFormat="1" ht="13.5" customHeight="1">
      <c r="A96" s="937" t="s">
        <v>1597</v>
      </c>
      <c r="B96" s="1145">
        <v>9.4821736000000004E-2</v>
      </c>
      <c r="C96" s="440">
        <v>365</v>
      </c>
      <c r="D96" s="440">
        <v>650</v>
      </c>
      <c r="E96" s="439">
        <v>313</v>
      </c>
      <c r="F96" s="441">
        <v>337</v>
      </c>
      <c r="G96" s="1151">
        <v>3849.3283860569691</v>
      </c>
      <c r="H96" s="440">
        <v>6854.9683587315885</v>
      </c>
    </row>
    <row r="97" spans="1:8" s="127" customFormat="1" ht="13.5" customHeight="1">
      <c r="A97" s="937" t="s">
        <v>1598</v>
      </c>
      <c r="B97" s="1145">
        <v>0.33310230200000002</v>
      </c>
      <c r="C97" s="440">
        <v>372</v>
      </c>
      <c r="D97" s="440">
        <v>639</v>
      </c>
      <c r="E97" s="439">
        <v>288</v>
      </c>
      <c r="F97" s="441">
        <v>351</v>
      </c>
      <c r="G97" s="1151">
        <v>1116.7740293791185</v>
      </c>
      <c r="H97" s="440">
        <v>1918.3295827238082</v>
      </c>
    </row>
    <row r="98" spans="1:8" s="127" customFormat="1" ht="13.5" customHeight="1">
      <c r="A98" s="937" t="s">
        <v>1599</v>
      </c>
      <c r="B98" s="1145">
        <v>0.13440032999999998</v>
      </c>
      <c r="C98" s="440">
        <v>522</v>
      </c>
      <c r="D98" s="440">
        <v>936</v>
      </c>
      <c r="E98" s="439">
        <v>435</v>
      </c>
      <c r="F98" s="441">
        <v>501</v>
      </c>
      <c r="G98" s="1151">
        <v>3883.9190350202271</v>
      </c>
      <c r="H98" s="440">
        <v>6964.2686145190273</v>
      </c>
    </row>
    <row r="99" spans="1:8" s="127" customFormat="1" ht="13.5" customHeight="1">
      <c r="A99" s="937" t="s">
        <v>1600</v>
      </c>
      <c r="B99" s="1145">
        <v>7.8591952000000007E-2</v>
      </c>
      <c r="C99" s="440">
        <v>479</v>
      </c>
      <c r="D99" s="440">
        <v>883</v>
      </c>
      <c r="E99" s="439">
        <v>358</v>
      </c>
      <c r="F99" s="441">
        <v>525</v>
      </c>
      <c r="G99" s="1151">
        <v>6094.77163768626</v>
      </c>
      <c r="H99" s="440">
        <v>11235.247089931039</v>
      </c>
    </row>
    <row r="100" spans="1:8" s="127" customFormat="1" ht="13.5" customHeight="1">
      <c r="A100" s="937" t="s">
        <v>1601</v>
      </c>
      <c r="B100" s="1145">
        <v>0.18829003599999999</v>
      </c>
      <c r="C100" s="440">
        <v>390</v>
      </c>
      <c r="D100" s="440">
        <v>851</v>
      </c>
      <c r="E100" s="439">
        <v>397</v>
      </c>
      <c r="F100" s="441">
        <v>454</v>
      </c>
      <c r="G100" s="1151">
        <v>2071.2726402580324</v>
      </c>
      <c r="H100" s="440">
        <v>4519.6231201527844</v>
      </c>
    </row>
    <row r="101" spans="1:8" s="127" customFormat="1" ht="13.5" customHeight="1">
      <c r="A101" s="937" t="s">
        <v>1602</v>
      </c>
      <c r="B101" s="1145">
        <v>9.8825342999999996E-2</v>
      </c>
      <c r="C101" s="440">
        <v>226</v>
      </c>
      <c r="D101" s="440">
        <v>500</v>
      </c>
      <c r="E101" s="439">
        <v>244</v>
      </c>
      <c r="F101" s="441">
        <v>256</v>
      </c>
      <c r="G101" s="1151">
        <v>2286.8627938888108</v>
      </c>
      <c r="H101" s="440">
        <v>5059.4309599309972</v>
      </c>
    </row>
    <row r="102" spans="1:8" s="127" customFormat="1" ht="13.5" customHeight="1">
      <c r="A102" s="937" t="s">
        <v>1603</v>
      </c>
      <c r="B102" s="1145">
        <v>7.3323705000000003E-2</v>
      </c>
      <c r="C102" s="440">
        <v>153</v>
      </c>
      <c r="D102" s="440">
        <v>332</v>
      </c>
      <c r="E102" s="439">
        <v>157</v>
      </c>
      <c r="F102" s="441">
        <v>175</v>
      </c>
      <c r="G102" s="1151">
        <v>2086.6376023961143</v>
      </c>
      <c r="H102" s="440">
        <v>4527.8672156569282</v>
      </c>
    </row>
    <row r="103" spans="1:8" s="127" customFormat="1" ht="13.5" customHeight="1">
      <c r="A103" s="937" t="s">
        <v>1604</v>
      </c>
      <c r="B103" s="1145">
        <v>0.146402165</v>
      </c>
      <c r="C103" s="440">
        <v>346</v>
      </c>
      <c r="D103" s="440">
        <v>783</v>
      </c>
      <c r="E103" s="439">
        <v>378</v>
      </c>
      <c r="F103" s="441">
        <v>405</v>
      </c>
      <c r="G103" s="1151">
        <v>2363.3530282834272</v>
      </c>
      <c r="H103" s="440">
        <v>5348.2815640055596</v>
      </c>
    </row>
    <row r="104" spans="1:8" s="127" customFormat="1" ht="13.5" customHeight="1">
      <c r="A104" s="937" t="s">
        <v>1605</v>
      </c>
      <c r="B104" s="1145">
        <v>0.20729457000000001</v>
      </c>
      <c r="C104" s="440">
        <v>360</v>
      </c>
      <c r="D104" s="440">
        <v>833</v>
      </c>
      <c r="E104" s="439">
        <v>403</v>
      </c>
      <c r="F104" s="441">
        <v>430</v>
      </c>
      <c r="G104" s="1151">
        <v>1736.6590933858035</v>
      </c>
      <c r="H104" s="440">
        <v>4018.4361799732619</v>
      </c>
    </row>
    <row r="105" spans="1:8" s="127" customFormat="1" ht="13.5" customHeight="1">
      <c r="A105" s="937" t="s">
        <v>1606</v>
      </c>
      <c r="B105" s="1145">
        <v>0.136604317</v>
      </c>
      <c r="C105" s="440">
        <v>360</v>
      </c>
      <c r="D105" s="440">
        <v>649</v>
      </c>
      <c r="E105" s="439">
        <v>311</v>
      </c>
      <c r="F105" s="441">
        <v>338</v>
      </c>
      <c r="G105" s="1151">
        <v>2635.3486325033195</v>
      </c>
      <c r="H105" s="440">
        <v>4750.9479513740407</v>
      </c>
    </row>
    <row r="106" spans="1:8" s="127" customFormat="1" ht="13.5" customHeight="1">
      <c r="A106" s="937" t="s">
        <v>1607</v>
      </c>
      <c r="B106" s="1145">
        <v>0.16691437899999997</v>
      </c>
      <c r="C106" s="440">
        <v>499</v>
      </c>
      <c r="D106" s="440">
        <v>974</v>
      </c>
      <c r="E106" s="439">
        <v>420</v>
      </c>
      <c r="F106" s="441">
        <v>554</v>
      </c>
      <c r="G106" s="1151">
        <v>2989.5566996058506</v>
      </c>
      <c r="H106" s="440">
        <v>5835.3271050422809</v>
      </c>
    </row>
    <row r="107" spans="1:8" s="127" customFormat="1" ht="13.5" customHeight="1">
      <c r="A107" s="937" t="s">
        <v>1608</v>
      </c>
      <c r="B107" s="1145">
        <v>0.116309623</v>
      </c>
      <c r="C107" s="440">
        <v>316</v>
      </c>
      <c r="D107" s="440">
        <v>803</v>
      </c>
      <c r="E107" s="439">
        <v>342</v>
      </c>
      <c r="F107" s="441">
        <v>461</v>
      </c>
      <c r="G107" s="1151">
        <v>2716.8861169810516</v>
      </c>
      <c r="H107" s="440">
        <v>6903.9859238474191</v>
      </c>
    </row>
    <row r="108" spans="1:8" s="127" customFormat="1" ht="13.5" customHeight="1">
      <c r="A108" s="937" t="s">
        <v>1609</v>
      </c>
      <c r="B108" s="1145">
        <v>0.23605367499999999</v>
      </c>
      <c r="C108" s="440">
        <v>578</v>
      </c>
      <c r="D108" s="440">
        <v>1241</v>
      </c>
      <c r="E108" s="439">
        <v>583</v>
      </c>
      <c r="F108" s="441">
        <v>658</v>
      </c>
      <c r="G108" s="1151">
        <v>2448.5956424952929</v>
      </c>
      <c r="H108" s="440">
        <v>5257.2788794751878</v>
      </c>
    </row>
    <row r="109" spans="1:8" s="127" customFormat="1" ht="13.5" customHeight="1">
      <c r="A109" s="937" t="s">
        <v>1610</v>
      </c>
      <c r="B109" s="1145">
        <v>0.234918501</v>
      </c>
      <c r="C109" s="440">
        <v>552</v>
      </c>
      <c r="D109" s="440">
        <v>1205</v>
      </c>
      <c r="E109" s="439">
        <v>544</v>
      </c>
      <c r="F109" s="441">
        <v>661</v>
      </c>
      <c r="G109" s="1151">
        <v>2349.7510738841297</v>
      </c>
      <c r="H109" s="440">
        <v>5129.4384855622757</v>
      </c>
    </row>
    <row r="110" spans="1:8" s="127" customFormat="1" ht="13.5" customHeight="1">
      <c r="A110" s="937" t="s">
        <v>1611</v>
      </c>
      <c r="B110" s="1145">
        <v>0.21345382399999999</v>
      </c>
      <c r="C110" s="440">
        <v>387</v>
      </c>
      <c r="D110" s="440">
        <v>876</v>
      </c>
      <c r="E110" s="439">
        <v>396</v>
      </c>
      <c r="F110" s="441">
        <v>480</v>
      </c>
      <c r="G110" s="1151">
        <v>1813.0384958575398</v>
      </c>
      <c r="H110" s="440">
        <v>4103.9320991504001</v>
      </c>
    </row>
    <row r="111" spans="1:8" s="127" customFormat="1" ht="13.5" customHeight="1">
      <c r="A111" s="937" t="s">
        <v>1612</v>
      </c>
      <c r="B111" s="1149">
        <v>0.27735146299999996</v>
      </c>
      <c r="C111" s="440">
        <v>680</v>
      </c>
      <c r="D111" s="440">
        <v>1522</v>
      </c>
      <c r="E111" s="439">
        <v>719</v>
      </c>
      <c r="F111" s="441">
        <v>803</v>
      </c>
      <c r="G111" s="1151">
        <v>2451.7628017704023</v>
      </c>
      <c r="H111" s="440">
        <v>5487.6220357272832</v>
      </c>
    </row>
    <row r="112" spans="1:8" s="127" customFormat="1" ht="13.5" customHeight="1">
      <c r="A112" s="937" t="s">
        <v>1613</v>
      </c>
      <c r="B112" s="1145">
        <v>0.18846531499999999</v>
      </c>
      <c r="C112" s="440">
        <v>552</v>
      </c>
      <c r="D112" s="440">
        <v>1172</v>
      </c>
      <c r="E112" s="439">
        <v>552</v>
      </c>
      <c r="F112" s="441">
        <v>620</v>
      </c>
      <c r="G112" s="1151">
        <v>2928.9208998483355</v>
      </c>
      <c r="H112" s="440">
        <v>6218.6508960547999</v>
      </c>
    </row>
    <row r="113" spans="1:8" s="127" customFormat="1" ht="13.5" customHeight="1">
      <c r="A113" s="937" t="s">
        <v>1614</v>
      </c>
      <c r="B113" s="1145">
        <v>0.160164256</v>
      </c>
      <c r="C113" s="440">
        <v>467</v>
      </c>
      <c r="D113" s="440">
        <v>1008</v>
      </c>
      <c r="E113" s="439">
        <v>424</v>
      </c>
      <c r="F113" s="441">
        <v>584</v>
      </c>
      <c r="G113" s="1151">
        <v>2915.7566841880125</v>
      </c>
      <c r="H113" s="440">
        <v>6293.5390528083872</v>
      </c>
    </row>
    <row r="114" spans="1:8" s="127" customFormat="1" ht="13.5" customHeight="1">
      <c r="A114" s="937" t="s">
        <v>1615</v>
      </c>
      <c r="B114" s="1145">
        <v>0.20478674499999999</v>
      </c>
      <c r="C114" s="440">
        <v>324</v>
      </c>
      <c r="D114" s="440">
        <v>670</v>
      </c>
      <c r="E114" s="439">
        <v>314</v>
      </c>
      <c r="F114" s="441">
        <v>356</v>
      </c>
      <c r="G114" s="1151">
        <v>1582.1336483472112</v>
      </c>
      <c r="H114" s="440">
        <v>3271.6961246686155</v>
      </c>
    </row>
    <row r="115" spans="1:8" s="127" customFormat="1" ht="13.5" customHeight="1">
      <c r="A115" s="937" t="s">
        <v>1616</v>
      </c>
      <c r="B115" s="1145">
        <v>0.29755524499999997</v>
      </c>
      <c r="C115" s="440">
        <v>342</v>
      </c>
      <c r="D115" s="440">
        <v>699</v>
      </c>
      <c r="E115" s="439">
        <v>355</v>
      </c>
      <c r="F115" s="441">
        <v>344</v>
      </c>
      <c r="G115" s="1151">
        <v>1149.3663974903216</v>
      </c>
      <c r="H115" s="440">
        <v>2349.1436018881136</v>
      </c>
    </row>
    <row r="116" spans="1:8" s="127" customFormat="1" ht="13.5" customHeight="1">
      <c r="A116" s="937" t="s">
        <v>1617</v>
      </c>
      <c r="B116" s="1145">
        <v>0.171030029</v>
      </c>
      <c r="C116" s="440">
        <v>319</v>
      </c>
      <c r="D116" s="440">
        <v>688</v>
      </c>
      <c r="E116" s="439">
        <v>327</v>
      </c>
      <c r="F116" s="441">
        <v>361</v>
      </c>
      <c r="G116" s="1151">
        <v>1865.169536982304</v>
      </c>
      <c r="H116" s="440">
        <v>4022.6853963756271</v>
      </c>
    </row>
    <row r="117" spans="1:8" s="127" customFormat="1" ht="13.5" customHeight="1">
      <c r="A117" s="937" t="s">
        <v>1618</v>
      </c>
      <c r="B117" s="1145">
        <v>0.15185844099999998</v>
      </c>
      <c r="C117" s="440">
        <v>352</v>
      </c>
      <c r="D117" s="440">
        <v>720</v>
      </c>
      <c r="E117" s="439">
        <v>333</v>
      </c>
      <c r="F117" s="441">
        <v>387</v>
      </c>
      <c r="G117" s="1151">
        <v>2317.948200192573</v>
      </c>
      <c r="H117" s="440">
        <v>4741.2576822120809</v>
      </c>
    </row>
    <row r="118" spans="1:8" s="127" customFormat="1" ht="13.5" customHeight="1">
      <c r="A118" s="937" t="s">
        <v>1619</v>
      </c>
      <c r="B118" s="1145">
        <v>7.9497124000000002E-2</v>
      </c>
      <c r="C118" s="440">
        <v>90</v>
      </c>
      <c r="D118" s="440">
        <v>198</v>
      </c>
      <c r="E118" s="439">
        <v>87</v>
      </c>
      <c r="F118" s="441">
        <v>111</v>
      </c>
      <c r="G118" s="1151">
        <v>1132.1164272559092</v>
      </c>
      <c r="H118" s="440">
        <v>2490.6561399630004</v>
      </c>
    </row>
    <row r="119" spans="1:8" s="127" customFormat="1" ht="13.5" customHeight="1">
      <c r="A119" s="937" t="s">
        <v>1620</v>
      </c>
      <c r="B119" s="1145">
        <v>8.3010938999999992E-2</v>
      </c>
      <c r="C119" s="440">
        <v>172</v>
      </c>
      <c r="D119" s="440">
        <v>435</v>
      </c>
      <c r="E119" s="439">
        <v>202</v>
      </c>
      <c r="F119" s="441">
        <v>233</v>
      </c>
      <c r="G119" s="1151">
        <v>2072.016074893455</v>
      </c>
      <c r="H119" s="440">
        <v>5240.2732126665869</v>
      </c>
    </row>
    <row r="120" spans="1:8" s="127" customFormat="1" ht="13.5" customHeight="1">
      <c r="A120" s="937" t="s">
        <v>1621</v>
      </c>
      <c r="B120" s="1145">
        <v>5.7495804999999997E-2</v>
      </c>
      <c r="C120" s="440">
        <v>194</v>
      </c>
      <c r="D120" s="440">
        <v>417</v>
      </c>
      <c r="E120" s="439">
        <v>189</v>
      </c>
      <c r="F120" s="441">
        <v>228</v>
      </c>
      <c r="G120" s="1151">
        <v>3374.1592103980456</v>
      </c>
      <c r="H120" s="440">
        <v>7252.7030450308512</v>
      </c>
    </row>
    <row r="121" spans="1:8" s="127" customFormat="1" ht="13.5" customHeight="1">
      <c r="A121" s="937" t="s">
        <v>1622</v>
      </c>
      <c r="B121" s="1145">
        <v>7.0304182000000007E-2</v>
      </c>
      <c r="C121" s="440">
        <v>264</v>
      </c>
      <c r="D121" s="440">
        <v>540</v>
      </c>
      <c r="E121" s="439">
        <v>224</v>
      </c>
      <c r="F121" s="441">
        <v>316</v>
      </c>
      <c r="G121" s="1151">
        <v>3755.1108979548326</v>
      </c>
      <c r="H121" s="440">
        <v>7680.9086549076119</v>
      </c>
    </row>
    <row r="122" spans="1:8" s="127" customFormat="1" ht="13.5" customHeight="1">
      <c r="A122" s="937" t="s">
        <v>1623</v>
      </c>
      <c r="B122" s="1145">
        <v>0.118882576</v>
      </c>
      <c r="C122" s="440">
        <v>240</v>
      </c>
      <c r="D122" s="440">
        <v>508</v>
      </c>
      <c r="E122" s="439">
        <v>231</v>
      </c>
      <c r="F122" s="441">
        <v>277</v>
      </c>
      <c r="G122" s="1151">
        <v>2018.7987851138084</v>
      </c>
      <c r="H122" s="440">
        <v>4273.124095157561</v>
      </c>
    </row>
    <row r="123" spans="1:8" s="127" customFormat="1" ht="13.5" customHeight="1">
      <c r="A123" s="937" t="s">
        <v>1624</v>
      </c>
      <c r="B123" s="1145">
        <v>9.2919072000000005E-2</v>
      </c>
      <c r="C123" s="440">
        <v>158</v>
      </c>
      <c r="D123" s="440">
        <v>382</v>
      </c>
      <c r="E123" s="439">
        <v>185</v>
      </c>
      <c r="F123" s="441">
        <v>197</v>
      </c>
      <c r="G123" s="1151">
        <v>1700.4044121318818</v>
      </c>
      <c r="H123" s="440">
        <v>4111.1043381922709</v>
      </c>
    </row>
    <row r="124" spans="1:8" s="127" customFormat="1" ht="13.5" customHeight="1">
      <c r="A124" s="937" t="s">
        <v>1625</v>
      </c>
      <c r="B124" s="1149">
        <v>0.18723525399999999</v>
      </c>
      <c r="C124" s="440">
        <v>596</v>
      </c>
      <c r="D124" s="448">
        <v>1470</v>
      </c>
      <c r="E124" s="449">
        <v>699</v>
      </c>
      <c r="F124" s="441">
        <v>771</v>
      </c>
      <c r="G124" s="1151">
        <v>3183.1612224052637</v>
      </c>
      <c r="H124" s="440">
        <v>7851.0855653284189</v>
      </c>
    </row>
    <row r="125" spans="1:8" s="127" customFormat="1" ht="13.5" customHeight="1">
      <c r="A125" s="937" t="s">
        <v>1626</v>
      </c>
      <c r="B125" s="1149">
        <v>0.25589632500000004</v>
      </c>
      <c r="C125" s="440">
        <v>754</v>
      </c>
      <c r="D125" s="448">
        <v>1427</v>
      </c>
      <c r="E125" s="449">
        <v>666</v>
      </c>
      <c r="F125" s="441">
        <v>761</v>
      </c>
      <c r="G125" s="1151">
        <v>2946.5057772908613</v>
      </c>
      <c r="H125" s="440">
        <v>5576.4771143157286</v>
      </c>
    </row>
    <row r="126" spans="1:8" s="127" customFormat="1" ht="13.5" customHeight="1">
      <c r="A126" s="937" t="s">
        <v>1627</v>
      </c>
      <c r="B126" s="1149">
        <v>0.16529804000000001</v>
      </c>
      <c r="C126" s="440">
        <v>233</v>
      </c>
      <c r="D126" s="448">
        <v>484</v>
      </c>
      <c r="E126" s="449">
        <v>213</v>
      </c>
      <c r="F126" s="441">
        <v>271</v>
      </c>
      <c r="G126" s="1151">
        <v>1409.5750923604417</v>
      </c>
      <c r="H126" s="440">
        <v>2928.0443978646085</v>
      </c>
    </row>
    <row r="127" spans="1:8" s="127" customFormat="1" ht="13.5" customHeight="1">
      <c r="A127" s="937" t="s">
        <v>1628</v>
      </c>
      <c r="B127" s="1149">
        <v>0.19714367800000002</v>
      </c>
      <c r="C127" s="440">
        <v>92</v>
      </c>
      <c r="D127" s="448">
        <v>237</v>
      </c>
      <c r="E127" s="449">
        <v>113</v>
      </c>
      <c r="F127" s="441">
        <v>124</v>
      </c>
      <c r="G127" s="1151">
        <v>466.66472358296971</v>
      </c>
      <c r="H127" s="440">
        <v>1202.1689074909111</v>
      </c>
    </row>
    <row r="128" spans="1:8" s="127" customFormat="1" ht="13.5" customHeight="1">
      <c r="A128" s="937" t="s">
        <v>1629</v>
      </c>
      <c r="B128" s="1149">
        <v>0.25829892900000001</v>
      </c>
      <c r="C128" s="440">
        <v>272</v>
      </c>
      <c r="D128" s="448">
        <v>677</v>
      </c>
      <c r="E128" s="449">
        <v>324</v>
      </c>
      <c r="F128" s="441">
        <v>353</v>
      </c>
      <c r="G128" s="1151">
        <v>1053.0434680973842</v>
      </c>
      <c r="H128" s="440">
        <v>2620.9942202276802</v>
      </c>
    </row>
    <row r="129" spans="1:8" s="127" customFormat="1" ht="13.5" customHeight="1">
      <c r="A129" s="937" t="s">
        <v>1630</v>
      </c>
      <c r="B129" s="1149">
        <v>0.21330670399999999</v>
      </c>
      <c r="C129" s="440">
        <v>243</v>
      </c>
      <c r="D129" s="448">
        <v>437</v>
      </c>
      <c r="E129" s="449">
        <v>215</v>
      </c>
      <c r="F129" s="441">
        <v>222</v>
      </c>
      <c r="G129" s="1151">
        <v>1139.2047012268308</v>
      </c>
      <c r="H129" s="440">
        <v>2048.6932281322015</v>
      </c>
    </row>
    <row r="130" spans="1:8" s="127" customFormat="1" ht="13.5" customHeight="1" thickBot="1">
      <c r="A130" s="938" t="s">
        <v>1631</v>
      </c>
      <c r="B130" s="1150">
        <v>0.16988980100000001</v>
      </c>
      <c r="C130" s="1152">
        <v>341</v>
      </c>
      <c r="D130" s="450">
        <v>788</v>
      </c>
      <c r="E130" s="451">
        <v>373</v>
      </c>
      <c r="F130" s="444">
        <v>415</v>
      </c>
      <c r="G130" s="1152">
        <v>2007.1834683001364</v>
      </c>
      <c r="H130" s="443">
        <v>4638.3008006466498</v>
      </c>
    </row>
    <row r="131" spans="1:8" s="127" customFormat="1" ht="13.5" customHeight="1">
      <c r="A131" s="165"/>
      <c r="B131" s="164"/>
      <c r="C131" s="169"/>
      <c r="D131" s="169"/>
      <c r="E131" s="169"/>
      <c r="F131" s="169"/>
      <c r="G131" s="163"/>
      <c r="H131" s="163"/>
    </row>
    <row r="132" spans="1:8" s="127" customFormat="1" ht="12" customHeight="1">
      <c r="A132" s="162"/>
      <c r="B132" s="161"/>
      <c r="C132" s="169"/>
      <c r="D132" s="169"/>
      <c r="E132" s="169"/>
      <c r="F132" s="169"/>
      <c r="G132" s="163"/>
      <c r="H132" s="163"/>
    </row>
    <row r="133" spans="1:8" s="200" customFormat="1" ht="24.95" customHeight="1">
      <c r="A133" s="1710" t="s">
        <v>2051</v>
      </c>
      <c r="B133" s="1710"/>
      <c r="C133" s="1710"/>
      <c r="D133" s="1710"/>
      <c r="E133" s="1710"/>
      <c r="F133" s="1710"/>
      <c r="G133" s="1710"/>
      <c r="H133" s="1710"/>
    </row>
    <row r="134" spans="1:8" s="172" customFormat="1" ht="13.5" customHeight="1" thickBot="1">
      <c r="A134" s="157"/>
      <c r="B134" s="157"/>
      <c r="C134" s="158"/>
      <c r="D134" s="158"/>
      <c r="E134" s="158"/>
      <c r="F134" s="158"/>
      <c r="G134" s="158"/>
      <c r="H134" s="159"/>
    </row>
    <row r="135" spans="1:8" s="200" customFormat="1" ht="15" customHeight="1">
      <c r="A135" s="1692" t="s">
        <v>1420</v>
      </c>
      <c r="B135" s="1711" t="s">
        <v>1421</v>
      </c>
      <c r="C135" s="1708" t="s">
        <v>114</v>
      </c>
      <c r="D135" s="1719" t="s">
        <v>0</v>
      </c>
      <c r="E135" s="1720"/>
      <c r="F135" s="1721"/>
      <c r="G135" s="1713" t="s">
        <v>197</v>
      </c>
      <c r="H135" s="1715" t="s">
        <v>196</v>
      </c>
    </row>
    <row r="136" spans="1:8" s="200" customFormat="1" ht="15" customHeight="1">
      <c r="A136" s="1694"/>
      <c r="B136" s="1712"/>
      <c r="C136" s="1709"/>
      <c r="D136" s="432" t="s">
        <v>112</v>
      </c>
      <c r="E136" s="433" t="s">
        <v>5</v>
      </c>
      <c r="F136" s="434" t="s">
        <v>6</v>
      </c>
      <c r="G136" s="1714"/>
      <c r="H136" s="1716"/>
    </row>
    <row r="137" spans="1:8" s="200" customFormat="1" ht="13.5" customHeight="1">
      <c r="A137" s="939" t="s">
        <v>1741</v>
      </c>
      <c r="B137" s="1148">
        <v>0.110556239</v>
      </c>
      <c r="C137" s="446">
        <v>221</v>
      </c>
      <c r="D137" s="446">
        <v>328</v>
      </c>
      <c r="E137" s="445">
        <v>171</v>
      </c>
      <c r="F137" s="447">
        <v>157</v>
      </c>
      <c r="G137" s="1376">
        <v>1998.9826173446438</v>
      </c>
      <c r="H137" s="446">
        <v>2966.8158302671636</v>
      </c>
    </row>
    <row r="138" spans="1:8" s="200" customFormat="1" ht="13.5" customHeight="1">
      <c r="A138" s="937" t="s">
        <v>767</v>
      </c>
      <c r="B138" s="1145">
        <v>0.150953529</v>
      </c>
      <c r="C138" s="440">
        <v>355</v>
      </c>
      <c r="D138" s="440">
        <v>629</v>
      </c>
      <c r="E138" s="439">
        <v>284</v>
      </c>
      <c r="F138" s="441">
        <v>345</v>
      </c>
      <c r="G138" s="1151">
        <v>2351.7171301109497</v>
      </c>
      <c r="H138" s="440">
        <v>4166.8452812388377</v>
      </c>
    </row>
    <row r="139" spans="1:8" s="200" customFormat="1" ht="13.5" customHeight="1">
      <c r="A139" s="937" t="s">
        <v>253</v>
      </c>
      <c r="B139" s="1145">
        <v>0.10662535099999999</v>
      </c>
      <c r="C139" s="440">
        <v>344</v>
      </c>
      <c r="D139" s="440">
        <v>725</v>
      </c>
      <c r="E139" s="439">
        <v>342</v>
      </c>
      <c r="F139" s="441">
        <v>383</v>
      </c>
      <c r="G139" s="1151">
        <v>3226.2496373868912</v>
      </c>
      <c r="H139" s="440">
        <v>6799.5086834462099</v>
      </c>
    </row>
    <row r="140" spans="1:8" s="200" customFormat="1" ht="13.5" customHeight="1">
      <c r="A140" s="937" t="s">
        <v>252</v>
      </c>
      <c r="B140" s="1145">
        <v>0.14108668100000002</v>
      </c>
      <c r="C140" s="440">
        <v>440</v>
      </c>
      <c r="D140" s="440">
        <v>823</v>
      </c>
      <c r="E140" s="439">
        <v>371</v>
      </c>
      <c r="F140" s="441">
        <v>452</v>
      </c>
      <c r="G140" s="1151">
        <v>3118.6501580542526</v>
      </c>
      <c r="H140" s="440">
        <v>5833.2933638151135</v>
      </c>
    </row>
    <row r="141" spans="1:8" s="200" customFormat="1" ht="13.5" customHeight="1">
      <c r="A141" s="937" t="s">
        <v>251</v>
      </c>
      <c r="B141" s="1145">
        <v>0.104478377</v>
      </c>
      <c r="C141" s="440">
        <v>251</v>
      </c>
      <c r="D141" s="440">
        <v>495</v>
      </c>
      <c r="E141" s="439">
        <v>215</v>
      </c>
      <c r="F141" s="441">
        <v>280</v>
      </c>
      <c r="G141" s="1151">
        <v>2402.4109792593736</v>
      </c>
      <c r="H141" s="440">
        <v>4737.8224491370111</v>
      </c>
    </row>
    <row r="142" spans="1:8" s="200" customFormat="1" ht="13.5" customHeight="1">
      <c r="A142" s="937" t="s">
        <v>250</v>
      </c>
      <c r="B142" s="1145">
        <v>4.4224145999999999E-2</v>
      </c>
      <c r="C142" s="440">
        <v>320</v>
      </c>
      <c r="D142" s="440">
        <v>626</v>
      </c>
      <c r="E142" s="439">
        <v>283</v>
      </c>
      <c r="F142" s="441">
        <v>343</v>
      </c>
      <c r="G142" s="1151">
        <v>7235.866126165557</v>
      </c>
      <c r="H142" s="440">
        <v>14155.16310931137</v>
      </c>
    </row>
    <row r="143" spans="1:8" s="127" customFormat="1" ht="13.5" customHeight="1">
      <c r="A143" s="937" t="s">
        <v>249</v>
      </c>
      <c r="B143" s="1149">
        <v>0.17340514300000001</v>
      </c>
      <c r="C143" s="440">
        <v>184</v>
      </c>
      <c r="D143" s="440">
        <v>338</v>
      </c>
      <c r="E143" s="439">
        <v>168</v>
      </c>
      <c r="F143" s="441">
        <v>170</v>
      </c>
      <c r="G143" s="1151">
        <v>1061.0988625637244</v>
      </c>
      <c r="H143" s="440">
        <v>1949.1924757964068</v>
      </c>
    </row>
    <row r="144" spans="1:8" s="200" customFormat="1" ht="13.5" customHeight="1">
      <c r="A144" s="937" t="s">
        <v>248</v>
      </c>
      <c r="B144" s="1149">
        <v>0.21553718299999999</v>
      </c>
      <c r="C144" s="440">
        <v>711</v>
      </c>
      <c r="D144" s="440">
        <v>1557</v>
      </c>
      <c r="E144" s="439">
        <v>756</v>
      </c>
      <c r="F144" s="441">
        <v>801</v>
      </c>
      <c r="G144" s="1151">
        <v>3298.7347709745286</v>
      </c>
      <c r="H144" s="440">
        <v>7223.8115870708025</v>
      </c>
    </row>
    <row r="145" spans="1:8" s="200" customFormat="1" ht="13.5" customHeight="1">
      <c r="A145" s="937" t="s">
        <v>247</v>
      </c>
      <c r="B145" s="1149">
        <v>0.14341991000000001</v>
      </c>
      <c r="C145" s="440">
        <v>208</v>
      </c>
      <c r="D145" s="440">
        <v>504</v>
      </c>
      <c r="E145" s="439">
        <v>239</v>
      </c>
      <c r="F145" s="441">
        <v>265</v>
      </c>
      <c r="G145" s="1151">
        <v>1450.2867837526881</v>
      </c>
      <c r="H145" s="440">
        <v>3514.1564375545904</v>
      </c>
    </row>
    <row r="146" spans="1:8" s="127" customFormat="1" ht="13.5" customHeight="1">
      <c r="A146" s="937" t="s">
        <v>246</v>
      </c>
      <c r="B146" s="1149">
        <v>8.0131130000000009E-2</v>
      </c>
      <c r="C146" s="440">
        <v>83</v>
      </c>
      <c r="D146" s="440">
        <v>181</v>
      </c>
      <c r="E146" s="439">
        <v>82</v>
      </c>
      <c r="F146" s="441">
        <v>99</v>
      </c>
      <c r="G146" s="1151">
        <v>1035.8021907341129</v>
      </c>
      <c r="H146" s="440">
        <v>2258.7975484683666</v>
      </c>
    </row>
    <row r="147" spans="1:8" s="127" customFormat="1" ht="13.5" customHeight="1">
      <c r="A147" s="937" t="s">
        <v>245</v>
      </c>
      <c r="B147" s="1149">
        <v>8.14999E-2</v>
      </c>
      <c r="C147" s="440">
        <v>129</v>
      </c>
      <c r="D147" s="440">
        <v>231</v>
      </c>
      <c r="E147" s="439">
        <v>104</v>
      </c>
      <c r="F147" s="441">
        <v>127</v>
      </c>
      <c r="G147" s="1151">
        <v>1582.8240280049424</v>
      </c>
      <c r="H147" s="440">
        <v>2834.3593059623386</v>
      </c>
    </row>
    <row r="148" spans="1:8" s="127" customFormat="1" ht="13.5" customHeight="1">
      <c r="A148" s="937" t="s">
        <v>244</v>
      </c>
      <c r="B148" s="1149">
        <v>4.2134388000000002E-2</v>
      </c>
      <c r="C148" s="440">
        <v>164</v>
      </c>
      <c r="D148" s="440">
        <v>287</v>
      </c>
      <c r="E148" s="439">
        <v>143</v>
      </c>
      <c r="F148" s="441">
        <v>144</v>
      </c>
      <c r="G148" s="1151">
        <v>3892.3076324260364</v>
      </c>
      <c r="H148" s="440">
        <v>6811.5383567455638</v>
      </c>
    </row>
    <row r="149" spans="1:8" s="127" customFormat="1" ht="13.5" customHeight="1">
      <c r="A149" s="940" t="s">
        <v>243</v>
      </c>
      <c r="B149" s="1153">
        <v>6.8355254000000004E-2</v>
      </c>
      <c r="C149" s="436">
        <v>50</v>
      </c>
      <c r="D149" s="452">
        <v>68</v>
      </c>
      <c r="E149" s="453">
        <v>24</v>
      </c>
      <c r="F149" s="437">
        <v>44</v>
      </c>
      <c r="G149" s="1151">
        <v>731.47266777766629</v>
      </c>
      <c r="H149" s="440">
        <v>994.80282817762622</v>
      </c>
    </row>
    <row r="150" spans="1:8" s="127" customFormat="1" ht="13.5" customHeight="1">
      <c r="A150" s="937" t="s">
        <v>766</v>
      </c>
      <c r="B150" s="1149">
        <v>4.6257228999999997E-2</v>
      </c>
      <c r="C150" s="440">
        <v>132</v>
      </c>
      <c r="D150" s="448">
        <v>218</v>
      </c>
      <c r="E150" s="449">
        <v>119</v>
      </c>
      <c r="F150" s="441">
        <v>99</v>
      </c>
      <c r="G150" s="1151">
        <v>2853.6080274069163</v>
      </c>
      <c r="H150" s="440">
        <v>4712.7768937477858</v>
      </c>
    </row>
    <row r="151" spans="1:8" s="127" customFormat="1" ht="13.5" customHeight="1">
      <c r="A151" s="940" t="s">
        <v>242</v>
      </c>
      <c r="B151" s="1153">
        <v>0.17265578200000001</v>
      </c>
      <c r="C151" s="440">
        <v>191</v>
      </c>
      <c r="D151" s="448">
        <v>421</v>
      </c>
      <c r="E151" s="449">
        <v>195</v>
      </c>
      <c r="F151" s="441">
        <v>226</v>
      </c>
      <c r="G151" s="1151">
        <v>1106.2473424724344</v>
      </c>
      <c r="H151" s="440">
        <v>2438.3776501617535</v>
      </c>
    </row>
    <row r="152" spans="1:8" s="127" customFormat="1" ht="13.5" customHeight="1">
      <c r="A152" s="941" t="s">
        <v>241</v>
      </c>
      <c r="B152" s="1154">
        <v>0.125328773</v>
      </c>
      <c r="C152" s="440">
        <v>306</v>
      </c>
      <c r="D152" s="448">
        <v>651</v>
      </c>
      <c r="E152" s="449">
        <v>298</v>
      </c>
      <c r="F152" s="441">
        <v>353</v>
      </c>
      <c r="G152" s="1151">
        <v>2441.5782000833919</v>
      </c>
      <c r="H152" s="440">
        <v>5194.3379354715298</v>
      </c>
    </row>
    <row r="153" spans="1:8" s="127" customFormat="1" ht="13.5" customHeight="1">
      <c r="A153" s="937" t="s">
        <v>240</v>
      </c>
      <c r="B153" s="1149">
        <v>0.172417287</v>
      </c>
      <c r="C153" s="440">
        <v>344</v>
      </c>
      <c r="D153" s="448">
        <v>791</v>
      </c>
      <c r="E153" s="449">
        <v>400</v>
      </c>
      <c r="F153" s="441">
        <v>391</v>
      </c>
      <c r="G153" s="1151">
        <v>1995.1595688894004</v>
      </c>
      <c r="H153" s="440">
        <v>4587.7070319520799</v>
      </c>
    </row>
    <row r="154" spans="1:8" s="127" customFormat="1" ht="13.5" customHeight="1">
      <c r="A154" s="937" t="s">
        <v>239</v>
      </c>
      <c r="B154" s="1149">
        <v>0.124284569</v>
      </c>
      <c r="C154" s="440">
        <v>317</v>
      </c>
      <c r="D154" s="448">
        <v>737</v>
      </c>
      <c r="E154" s="449">
        <v>333</v>
      </c>
      <c r="F154" s="441">
        <v>404</v>
      </c>
      <c r="G154" s="1151">
        <v>2550.5982162596551</v>
      </c>
      <c r="H154" s="440">
        <v>5929.9397015248132</v>
      </c>
    </row>
    <row r="155" spans="1:8" s="127" customFormat="1" ht="13.5" customHeight="1">
      <c r="A155" s="937" t="s">
        <v>238</v>
      </c>
      <c r="B155" s="1149">
        <v>0.14978345100000001</v>
      </c>
      <c r="C155" s="440">
        <v>112</v>
      </c>
      <c r="D155" s="448">
        <v>189</v>
      </c>
      <c r="E155" s="449">
        <v>79</v>
      </c>
      <c r="F155" s="441">
        <v>110</v>
      </c>
      <c r="G155" s="1151">
        <v>747.74615788495885</v>
      </c>
      <c r="H155" s="440">
        <v>1261.8216414308679</v>
      </c>
    </row>
    <row r="156" spans="1:8" s="127" customFormat="1" ht="13.5" customHeight="1">
      <c r="A156" s="937" t="s">
        <v>237</v>
      </c>
      <c r="B156" s="1149">
        <v>0.126437936</v>
      </c>
      <c r="C156" s="440">
        <v>291</v>
      </c>
      <c r="D156" s="448">
        <v>533</v>
      </c>
      <c r="E156" s="449">
        <v>250</v>
      </c>
      <c r="F156" s="441">
        <v>283</v>
      </c>
      <c r="G156" s="1151">
        <v>2301.5244412088473</v>
      </c>
      <c r="H156" s="440">
        <v>4215.5069662003971</v>
      </c>
    </row>
    <row r="157" spans="1:8" s="127" customFormat="1" ht="13.5" customHeight="1">
      <c r="A157" s="937" t="s">
        <v>236</v>
      </c>
      <c r="B157" s="1149">
        <v>1.5918728E-2</v>
      </c>
      <c r="C157" s="440">
        <v>129</v>
      </c>
      <c r="D157" s="448">
        <v>156</v>
      </c>
      <c r="E157" s="449">
        <v>75</v>
      </c>
      <c r="F157" s="441">
        <v>81</v>
      </c>
      <c r="G157" s="1151">
        <v>8103.6625539427523</v>
      </c>
      <c r="H157" s="440">
        <v>9799.7779722098403</v>
      </c>
    </row>
    <row r="158" spans="1:8" s="127" customFormat="1" ht="13.5" customHeight="1">
      <c r="A158" s="937" t="s">
        <v>235</v>
      </c>
      <c r="B158" s="1149">
        <v>5.1559038999999994E-2</v>
      </c>
      <c r="C158" s="440">
        <v>88</v>
      </c>
      <c r="D158" s="448">
        <v>163</v>
      </c>
      <c r="E158" s="449">
        <v>68</v>
      </c>
      <c r="F158" s="441">
        <v>95</v>
      </c>
      <c r="G158" s="1151">
        <v>1706.7812299604732</v>
      </c>
      <c r="H158" s="440">
        <v>3161.4243236767857</v>
      </c>
    </row>
    <row r="159" spans="1:8" s="127" customFormat="1" ht="13.5" customHeight="1">
      <c r="A159" s="937" t="s">
        <v>234</v>
      </c>
      <c r="B159" s="1149">
        <v>3.0249598999999999E-2</v>
      </c>
      <c r="C159" s="440">
        <v>201</v>
      </c>
      <c r="D159" s="448">
        <v>265</v>
      </c>
      <c r="E159" s="449">
        <v>105</v>
      </c>
      <c r="F159" s="441">
        <v>160</v>
      </c>
      <c r="G159" s="1151">
        <v>6644.7161828492344</v>
      </c>
      <c r="H159" s="440">
        <v>8760.446708731577</v>
      </c>
    </row>
    <row r="160" spans="1:8" s="127" customFormat="1" ht="13.5" customHeight="1">
      <c r="A160" s="937" t="s">
        <v>233</v>
      </c>
      <c r="B160" s="1149">
        <v>9.4309510999999999E-2</v>
      </c>
      <c r="C160" s="440">
        <v>316</v>
      </c>
      <c r="D160" s="448">
        <v>701</v>
      </c>
      <c r="E160" s="449">
        <v>330</v>
      </c>
      <c r="F160" s="441">
        <v>371</v>
      </c>
      <c r="G160" s="1151">
        <v>3350.6694780762887</v>
      </c>
      <c r="H160" s="440">
        <v>7432.9724814287292</v>
      </c>
    </row>
    <row r="161" spans="1:8" s="127" customFormat="1" ht="13.5" customHeight="1">
      <c r="A161" s="937" t="s">
        <v>232</v>
      </c>
      <c r="B161" s="1149">
        <v>0.16147139199999999</v>
      </c>
      <c r="C161" s="440">
        <v>388</v>
      </c>
      <c r="D161" s="448">
        <v>753</v>
      </c>
      <c r="E161" s="449">
        <v>327</v>
      </c>
      <c r="F161" s="441">
        <v>426</v>
      </c>
      <c r="G161" s="1151">
        <v>2402.9024286853241</v>
      </c>
      <c r="H161" s="440">
        <v>4663.3647649485802</v>
      </c>
    </row>
    <row r="162" spans="1:8" s="127" customFormat="1" ht="13.5" customHeight="1">
      <c r="A162" s="937" t="s">
        <v>231</v>
      </c>
      <c r="B162" s="1149">
        <v>0.104950587</v>
      </c>
      <c r="C162" s="440">
        <v>196</v>
      </c>
      <c r="D162" s="448">
        <v>373</v>
      </c>
      <c r="E162" s="449">
        <v>170</v>
      </c>
      <c r="F162" s="441">
        <v>203</v>
      </c>
      <c r="G162" s="1151">
        <v>1867.5455335947763</v>
      </c>
      <c r="H162" s="440">
        <v>3554.0534899533245</v>
      </c>
    </row>
    <row r="163" spans="1:8" s="127" customFormat="1" ht="13.5" customHeight="1">
      <c r="A163" s="937" t="s">
        <v>230</v>
      </c>
      <c r="B163" s="1149">
        <v>0.14008958399999999</v>
      </c>
      <c r="C163" s="440">
        <v>249</v>
      </c>
      <c r="D163" s="448">
        <v>635</v>
      </c>
      <c r="E163" s="449">
        <v>304</v>
      </c>
      <c r="F163" s="441">
        <v>331</v>
      </c>
      <c r="G163" s="1151">
        <v>1777.4340738994558</v>
      </c>
      <c r="H163" s="440">
        <v>4532.8138029162828</v>
      </c>
    </row>
    <row r="164" spans="1:8" s="127" customFormat="1" ht="13.5" customHeight="1">
      <c r="A164" s="937" t="s">
        <v>765</v>
      </c>
      <c r="B164" s="1149">
        <v>2.5200597000000002E-2</v>
      </c>
      <c r="C164" s="440">
        <v>63</v>
      </c>
      <c r="D164" s="448">
        <v>109</v>
      </c>
      <c r="E164" s="449">
        <v>55</v>
      </c>
      <c r="F164" s="441">
        <v>54</v>
      </c>
      <c r="G164" s="1151">
        <v>2499.9407752125871</v>
      </c>
      <c r="H164" s="440">
        <v>4325.2943571138412</v>
      </c>
    </row>
    <row r="165" spans="1:8" s="127" customFormat="1" ht="13.5" customHeight="1">
      <c r="A165" s="937" t="s">
        <v>229</v>
      </c>
      <c r="B165" s="1149">
        <v>4.6641914E-2</v>
      </c>
      <c r="C165" s="440">
        <v>142</v>
      </c>
      <c r="D165" s="448">
        <v>283</v>
      </c>
      <c r="E165" s="449">
        <v>130</v>
      </c>
      <c r="F165" s="441">
        <v>153</v>
      </c>
      <c r="G165" s="1151">
        <v>3044.4719742847601</v>
      </c>
      <c r="H165" s="440">
        <v>6067.5040050886419</v>
      </c>
    </row>
    <row r="166" spans="1:8" s="127" customFormat="1" ht="13.5" customHeight="1">
      <c r="A166" s="937" t="s">
        <v>228</v>
      </c>
      <c r="B166" s="1149">
        <v>0.112887603</v>
      </c>
      <c r="C166" s="440">
        <v>205</v>
      </c>
      <c r="D166" s="448">
        <v>387</v>
      </c>
      <c r="E166" s="449">
        <v>192</v>
      </c>
      <c r="F166" s="441">
        <v>195</v>
      </c>
      <c r="G166" s="1151">
        <v>1815.9655670959723</v>
      </c>
      <c r="H166" s="440">
        <v>3428.1886559323966</v>
      </c>
    </row>
    <row r="167" spans="1:8" s="127" customFormat="1" ht="13.5" customHeight="1">
      <c r="A167" s="937" t="s">
        <v>227</v>
      </c>
      <c r="B167" s="1149">
        <v>0.18754114499999999</v>
      </c>
      <c r="C167" s="440">
        <v>501</v>
      </c>
      <c r="D167" s="448">
        <v>965</v>
      </c>
      <c r="E167" s="449">
        <v>417</v>
      </c>
      <c r="F167" s="441">
        <v>548</v>
      </c>
      <c r="G167" s="1151">
        <v>2671.4137849590288</v>
      </c>
      <c r="H167" s="440">
        <v>5145.5375299111029</v>
      </c>
    </row>
    <row r="168" spans="1:8" s="127" customFormat="1" ht="13.5" customHeight="1">
      <c r="A168" s="937" t="s">
        <v>226</v>
      </c>
      <c r="B168" s="1149">
        <v>4.1137496000000003E-2</v>
      </c>
      <c r="C168" s="440">
        <v>316</v>
      </c>
      <c r="D168" s="448">
        <v>663</v>
      </c>
      <c r="E168" s="449">
        <v>296</v>
      </c>
      <c r="F168" s="441">
        <v>367</v>
      </c>
      <c r="G168" s="1151">
        <v>7681.5565050434761</v>
      </c>
      <c r="H168" s="440">
        <v>16116.683426720963</v>
      </c>
    </row>
    <row r="169" spans="1:8" s="127" customFormat="1" ht="13.5" customHeight="1">
      <c r="A169" s="937" t="s">
        <v>225</v>
      </c>
      <c r="B169" s="1149">
        <v>9.2968724000000003E-2</v>
      </c>
      <c r="C169" s="440">
        <v>66</v>
      </c>
      <c r="D169" s="448">
        <v>98</v>
      </c>
      <c r="E169" s="449">
        <v>47</v>
      </c>
      <c r="F169" s="441">
        <v>51</v>
      </c>
      <c r="G169" s="1151">
        <v>709.91616492445348</v>
      </c>
      <c r="H169" s="440">
        <v>1054.1179418575218</v>
      </c>
    </row>
    <row r="170" spans="1:8" s="127" customFormat="1" ht="13.5" customHeight="1">
      <c r="A170" s="937" t="s">
        <v>224</v>
      </c>
      <c r="B170" s="1149">
        <v>4.4001379E-2</v>
      </c>
      <c r="C170" s="440">
        <v>80</v>
      </c>
      <c r="D170" s="448">
        <v>137</v>
      </c>
      <c r="E170" s="449">
        <v>64</v>
      </c>
      <c r="F170" s="441">
        <v>73</v>
      </c>
      <c r="G170" s="1151">
        <v>1818.1248364966016</v>
      </c>
      <c r="H170" s="440">
        <v>3113.5387825004304</v>
      </c>
    </row>
    <row r="171" spans="1:8" s="127" customFormat="1" ht="13.5" customHeight="1">
      <c r="A171" s="937" t="s">
        <v>764</v>
      </c>
      <c r="B171" s="1149">
        <v>0.22451280500000001</v>
      </c>
      <c r="C171" s="440">
        <v>342</v>
      </c>
      <c r="D171" s="448">
        <v>561</v>
      </c>
      <c r="E171" s="449">
        <v>293</v>
      </c>
      <c r="F171" s="441">
        <v>268</v>
      </c>
      <c r="G171" s="1151">
        <v>1523.2984149835017</v>
      </c>
      <c r="H171" s="440">
        <v>2498.743891244867</v>
      </c>
    </row>
    <row r="172" spans="1:8" s="127" customFormat="1" ht="13.5" customHeight="1">
      <c r="A172" s="937" t="s">
        <v>223</v>
      </c>
      <c r="B172" s="1149">
        <v>8.1007150999999999E-2</v>
      </c>
      <c r="C172" s="440">
        <v>299</v>
      </c>
      <c r="D172" s="448">
        <v>596</v>
      </c>
      <c r="E172" s="449">
        <v>289</v>
      </c>
      <c r="F172" s="441">
        <v>307</v>
      </c>
      <c r="G172" s="1151">
        <v>3691.0321657899067</v>
      </c>
      <c r="H172" s="440">
        <v>7357.3751532133256</v>
      </c>
    </row>
    <row r="173" spans="1:8" s="127" customFormat="1" ht="13.5" customHeight="1">
      <c r="A173" s="937" t="s">
        <v>691</v>
      </c>
      <c r="B173" s="1149">
        <v>9.3408599999999999E-4</v>
      </c>
      <c r="C173" s="440">
        <v>12</v>
      </c>
      <c r="D173" s="448">
        <v>13</v>
      </c>
      <c r="E173" s="449">
        <v>7</v>
      </c>
      <c r="F173" s="441">
        <v>6</v>
      </c>
      <c r="G173" s="1151">
        <v>12846.782844406191</v>
      </c>
      <c r="H173" s="440">
        <v>13917.348081440039</v>
      </c>
    </row>
    <row r="174" spans="1:8" s="127" customFormat="1" ht="13.5" customHeight="1">
      <c r="A174" s="937" t="s">
        <v>222</v>
      </c>
      <c r="B174" s="1149">
        <v>0.24074026000000001</v>
      </c>
      <c r="C174" s="440">
        <v>639</v>
      </c>
      <c r="D174" s="448">
        <v>1325</v>
      </c>
      <c r="E174" s="449">
        <v>583</v>
      </c>
      <c r="F174" s="441">
        <v>742</v>
      </c>
      <c r="G174" s="1151">
        <v>2654.3129927665609</v>
      </c>
      <c r="H174" s="440">
        <v>5503.8571446254982</v>
      </c>
    </row>
    <row r="175" spans="1:8" s="127" customFormat="1" ht="13.5" customHeight="1">
      <c r="A175" s="942" t="s">
        <v>1817</v>
      </c>
      <c r="B175" s="1149">
        <v>21.192329508</v>
      </c>
      <c r="C175" s="440">
        <v>50055</v>
      </c>
      <c r="D175" s="448">
        <v>100808</v>
      </c>
      <c r="E175" s="449">
        <v>46949</v>
      </c>
      <c r="F175" s="441">
        <v>53859</v>
      </c>
      <c r="G175" s="1151">
        <v>2361.939492357576</v>
      </c>
      <c r="H175" s="440">
        <v>4756.8154299387179</v>
      </c>
    </row>
    <row r="176" spans="1:8" s="127" customFormat="1" ht="13.5" customHeight="1">
      <c r="A176" s="307"/>
      <c r="B176" s="1542"/>
      <c r="C176" s="1543"/>
      <c r="D176" s="1543"/>
      <c r="E176" s="1543"/>
      <c r="F176" s="1543"/>
      <c r="G176" s="1543"/>
      <c r="H176" s="1543"/>
    </row>
    <row r="177" spans="1:8" s="127" customFormat="1" ht="13.5" customHeight="1">
      <c r="A177" s="937" t="s">
        <v>1548</v>
      </c>
      <c r="B177" s="1149">
        <v>3.1204389720000001</v>
      </c>
      <c r="C177" s="440">
        <v>480</v>
      </c>
      <c r="D177" s="448">
        <v>1099</v>
      </c>
      <c r="E177" s="449">
        <v>521</v>
      </c>
      <c r="F177" s="441">
        <v>578</v>
      </c>
      <c r="G177" s="1151">
        <v>153.82451132904259</v>
      </c>
      <c r="H177" s="440">
        <v>352.19403739712038</v>
      </c>
    </row>
    <row r="178" spans="1:8" s="127" customFormat="1" ht="13.5" customHeight="1">
      <c r="A178" s="937" t="s">
        <v>1549</v>
      </c>
      <c r="B178" s="1149">
        <v>2.5061966450000002</v>
      </c>
      <c r="C178" s="440">
        <v>867</v>
      </c>
      <c r="D178" s="448">
        <v>1756</v>
      </c>
      <c r="E178" s="449">
        <v>780</v>
      </c>
      <c r="F178" s="441">
        <v>976</v>
      </c>
      <c r="G178" s="1151">
        <v>345.9425267884356</v>
      </c>
      <c r="H178" s="440">
        <v>700.6632953177542</v>
      </c>
    </row>
    <row r="179" spans="1:8" s="127" customFormat="1" ht="13.5" customHeight="1">
      <c r="A179" s="937" t="s">
        <v>1550</v>
      </c>
      <c r="B179" s="1149">
        <v>0.80001592200000005</v>
      </c>
      <c r="C179" s="440">
        <v>469</v>
      </c>
      <c r="D179" s="448">
        <v>1114</v>
      </c>
      <c r="E179" s="449">
        <v>510</v>
      </c>
      <c r="F179" s="441">
        <v>604</v>
      </c>
      <c r="G179" s="1151">
        <v>586.23833239158955</v>
      </c>
      <c r="H179" s="440">
        <v>1392.4722863203215</v>
      </c>
    </row>
    <row r="180" spans="1:8" s="127" customFormat="1" ht="13.5" customHeight="1">
      <c r="A180" s="937" t="s">
        <v>1551</v>
      </c>
      <c r="B180" s="1149">
        <v>3.5571172989999997</v>
      </c>
      <c r="C180" s="440">
        <v>401</v>
      </c>
      <c r="D180" s="448">
        <v>1009</v>
      </c>
      <c r="E180" s="449">
        <v>457</v>
      </c>
      <c r="F180" s="441">
        <v>552</v>
      </c>
      <c r="G180" s="1151">
        <v>112.73173367454926</v>
      </c>
      <c r="H180" s="440">
        <v>283.65665655266884</v>
      </c>
    </row>
    <row r="181" spans="1:8" s="127" customFormat="1" ht="13.5" customHeight="1">
      <c r="A181" s="942" t="s">
        <v>1552</v>
      </c>
      <c r="B181" s="1149">
        <v>9.9837688379999996</v>
      </c>
      <c r="C181" s="440">
        <v>2217</v>
      </c>
      <c r="D181" s="448">
        <v>4978</v>
      </c>
      <c r="E181" s="449">
        <v>2268</v>
      </c>
      <c r="F181" s="441">
        <v>2710</v>
      </c>
      <c r="G181" s="1151">
        <v>222.06042988111901</v>
      </c>
      <c r="H181" s="440">
        <v>498.60930083365378</v>
      </c>
    </row>
    <row r="182" spans="1:8" s="127" customFormat="1" ht="13.5" customHeight="1">
      <c r="A182" s="307"/>
      <c r="B182" s="1542"/>
      <c r="C182" s="1543"/>
      <c r="D182" s="1543"/>
      <c r="E182" s="1543"/>
      <c r="F182" s="1543"/>
      <c r="G182" s="1543"/>
      <c r="H182" s="1543"/>
    </row>
    <row r="183" spans="1:8" s="127" customFormat="1" ht="13.5" customHeight="1">
      <c r="A183" s="937" t="s">
        <v>1553</v>
      </c>
      <c r="B183" s="1149">
        <v>0.868691989</v>
      </c>
      <c r="C183" s="440">
        <v>424</v>
      </c>
      <c r="D183" s="448">
        <v>1293</v>
      </c>
      <c r="E183" s="449">
        <v>628</v>
      </c>
      <c r="F183" s="441">
        <v>665</v>
      </c>
      <c r="G183" s="1151">
        <v>488.09014629925406</v>
      </c>
      <c r="H183" s="440">
        <v>1488.4447150116403</v>
      </c>
    </row>
    <row r="184" spans="1:8" s="127" customFormat="1" ht="13.5" customHeight="1">
      <c r="A184" s="937" t="s">
        <v>1554</v>
      </c>
      <c r="B184" s="1149">
        <v>2.7273899660000001</v>
      </c>
      <c r="C184" s="440">
        <v>932</v>
      </c>
      <c r="D184" s="448">
        <v>2220</v>
      </c>
      <c r="E184" s="449">
        <v>1035</v>
      </c>
      <c r="F184" s="441">
        <v>1185</v>
      </c>
      <c r="G184" s="1151">
        <v>341.71864369174699</v>
      </c>
      <c r="H184" s="440">
        <v>813.9650096520154</v>
      </c>
    </row>
    <row r="185" spans="1:8" s="127" customFormat="1" ht="13.5" customHeight="1">
      <c r="A185" s="937" t="s">
        <v>1555</v>
      </c>
      <c r="B185" s="1149">
        <v>0.88765727399999994</v>
      </c>
      <c r="C185" s="440">
        <v>236</v>
      </c>
      <c r="D185" s="448">
        <v>547</v>
      </c>
      <c r="E185" s="449">
        <v>256</v>
      </c>
      <c r="F185" s="441">
        <v>291</v>
      </c>
      <c r="G185" s="1151">
        <v>265.86837838496666</v>
      </c>
      <c r="H185" s="440">
        <v>616.22882617193545</v>
      </c>
    </row>
    <row r="186" spans="1:8" s="127" customFormat="1" ht="13.5" customHeight="1">
      <c r="A186" s="942" t="s">
        <v>1556</v>
      </c>
      <c r="B186" s="1149">
        <v>4.4837392289999993</v>
      </c>
      <c r="C186" s="440">
        <v>1592</v>
      </c>
      <c r="D186" s="448">
        <v>4060</v>
      </c>
      <c r="E186" s="449">
        <v>1919</v>
      </c>
      <c r="F186" s="441">
        <v>2141</v>
      </c>
      <c r="G186" s="1151">
        <v>355.06079160519357</v>
      </c>
      <c r="H186" s="440">
        <v>905.49422984741568</v>
      </c>
    </row>
    <row r="187" spans="1:8" s="127" customFormat="1" ht="13.5" customHeight="1">
      <c r="A187" s="307"/>
      <c r="B187" s="1542"/>
      <c r="C187" s="1543"/>
      <c r="D187" s="1543"/>
      <c r="E187" s="1543"/>
      <c r="F187" s="1543"/>
      <c r="G187" s="1543"/>
      <c r="H187" s="1543"/>
    </row>
    <row r="188" spans="1:8" s="127" customFormat="1" ht="13.5" customHeight="1">
      <c r="A188" s="937" t="s">
        <v>1557</v>
      </c>
      <c r="B188" s="1149">
        <v>7.632766567</v>
      </c>
      <c r="C188" s="440">
        <v>1111</v>
      </c>
      <c r="D188" s="448">
        <v>2112</v>
      </c>
      <c r="E188" s="449">
        <v>1047</v>
      </c>
      <c r="F188" s="441">
        <v>1065</v>
      </c>
      <c r="G188" s="1151">
        <v>145.55665894505012</v>
      </c>
      <c r="H188" s="440">
        <v>276.70176749950122</v>
      </c>
    </row>
    <row r="189" spans="1:8" s="127" customFormat="1" ht="13.5" customHeight="1">
      <c r="A189" s="937" t="s">
        <v>1558</v>
      </c>
      <c r="B189" s="1149">
        <v>1.909663165</v>
      </c>
      <c r="C189" s="440">
        <v>168</v>
      </c>
      <c r="D189" s="448">
        <v>369</v>
      </c>
      <c r="E189" s="449">
        <v>173</v>
      </c>
      <c r="F189" s="441">
        <v>196</v>
      </c>
      <c r="G189" s="1151">
        <v>87.973629632218419</v>
      </c>
      <c r="H189" s="440">
        <v>193.22779365647972</v>
      </c>
    </row>
    <row r="190" spans="1:8" s="127" customFormat="1" ht="13.5" customHeight="1">
      <c r="A190" s="937" t="s">
        <v>1559</v>
      </c>
      <c r="B190" s="1149">
        <v>3.5806867259999997</v>
      </c>
      <c r="C190" s="440">
        <v>803</v>
      </c>
      <c r="D190" s="448">
        <v>1889</v>
      </c>
      <c r="E190" s="449">
        <v>890</v>
      </c>
      <c r="F190" s="441">
        <v>999</v>
      </c>
      <c r="G190" s="1151">
        <v>224.25865803039258</v>
      </c>
      <c r="H190" s="440">
        <v>527.55243464434818</v>
      </c>
    </row>
    <row r="191" spans="1:8" s="127" customFormat="1" ht="13.5" customHeight="1">
      <c r="A191" s="942" t="s">
        <v>1560</v>
      </c>
      <c r="B191" s="1149">
        <v>13.123116458</v>
      </c>
      <c r="C191" s="440">
        <v>2082</v>
      </c>
      <c r="D191" s="448">
        <v>4370</v>
      </c>
      <c r="E191" s="449">
        <v>2110</v>
      </c>
      <c r="F191" s="441">
        <v>2260</v>
      </c>
      <c r="G191" s="1151">
        <v>158.65133915890758</v>
      </c>
      <c r="H191" s="440">
        <v>333.00016912796644</v>
      </c>
    </row>
    <row r="192" spans="1:8" s="127" customFormat="1" ht="13.5" customHeight="1">
      <c r="A192" s="307"/>
      <c r="B192" s="1542"/>
      <c r="C192" s="1543"/>
      <c r="D192" s="1543"/>
      <c r="E192" s="1543"/>
      <c r="F192" s="1543"/>
      <c r="G192" s="1543"/>
      <c r="H192" s="1543"/>
    </row>
    <row r="193" spans="1:9" s="127" customFormat="1" ht="13.5" customHeight="1">
      <c r="A193" s="937" t="s">
        <v>1561</v>
      </c>
      <c r="B193" s="1149">
        <v>2.9750865559999999</v>
      </c>
      <c r="C193" s="440">
        <v>361</v>
      </c>
      <c r="D193" s="448">
        <v>838</v>
      </c>
      <c r="E193" s="449">
        <v>402</v>
      </c>
      <c r="F193" s="441">
        <v>436</v>
      </c>
      <c r="G193" s="1151">
        <v>121.34100746479257</v>
      </c>
      <c r="H193" s="440">
        <v>281.67247716203923</v>
      </c>
    </row>
    <row r="194" spans="1:9" s="127" customFormat="1" ht="13.5" customHeight="1">
      <c r="A194" s="937" t="s">
        <v>1562</v>
      </c>
      <c r="B194" s="1149">
        <v>2.8564384649999996</v>
      </c>
      <c r="C194" s="440">
        <v>488</v>
      </c>
      <c r="D194" s="448">
        <v>953</v>
      </c>
      <c r="E194" s="449">
        <v>491</v>
      </c>
      <c r="F194" s="441">
        <v>462</v>
      </c>
      <c r="G194" s="1151">
        <v>170.84211894618917</v>
      </c>
      <c r="H194" s="440">
        <v>333.63225277811125</v>
      </c>
    </row>
    <row r="195" spans="1:9" s="127" customFormat="1" ht="13.5" customHeight="1">
      <c r="A195" s="937" t="s">
        <v>1563</v>
      </c>
      <c r="B195" s="1149">
        <v>9.7087758050000001</v>
      </c>
      <c r="C195" s="440">
        <v>923</v>
      </c>
      <c r="D195" s="448">
        <v>1853</v>
      </c>
      <c r="E195" s="449">
        <v>871</v>
      </c>
      <c r="F195" s="441">
        <v>982</v>
      </c>
      <c r="G195" s="1151">
        <v>95.068628479880729</v>
      </c>
      <c r="H195" s="440">
        <v>190.85825414216575</v>
      </c>
    </row>
    <row r="196" spans="1:9" s="127" customFormat="1" ht="13.5" customHeight="1" thickBot="1">
      <c r="A196" s="944" t="s">
        <v>1564</v>
      </c>
      <c r="B196" s="1150">
        <v>15.540300825999999</v>
      </c>
      <c r="C196" s="1152">
        <v>1772</v>
      </c>
      <c r="D196" s="450">
        <v>3644</v>
      </c>
      <c r="E196" s="451">
        <v>1764</v>
      </c>
      <c r="F196" s="444">
        <v>1880</v>
      </c>
      <c r="G196" s="1152">
        <v>114.02610669127597</v>
      </c>
      <c r="H196" s="443">
        <v>234.48709525000544</v>
      </c>
    </row>
    <row r="197" spans="1:9" s="127" customFormat="1" ht="13.5" customHeight="1">
      <c r="A197" s="199"/>
      <c r="B197" s="167"/>
      <c r="C197" s="169"/>
      <c r="D197" s="169"/>
      <c r="E197" s="169"/>
      <c r="F197" s="169"/>
      <c r="G197" s="163"/>
      <c r="H197" s="168"/>
      <c r="I197" s="41"/>
    </row>
    <row r="198" spans="1:9" s="36" customFormat="1" ht="13.5" customHeight="1">
      <c r="A198" s="199"/>
      <c r="B198" s="178"/>
      <c r="C198" s="169"/>
      <c r="D198" s="169"/>
      <c r="E198" s="169"/>
      <c r="F198" s="169"/>
      <c r="G198" s="163"/>
      <c r="H198" s="163"/>
    </row>
    <row r="199" spans="1:9" s="200" customFormat="1" ht="24.95" customHeight="1">
      <c r="A199" s="1710" t="s">
        <v>2051</v>
      </c>
      <c r="B199" s="1710"/>
      <c r="C199" s="1710"/>
      <c r="D199" s="1710"/>
      <c r="E199" s="1710"/>
      <c r="F199" s="1710"/>
      <c r="G199" s="1710"/>
      <c r="H199" s="1710"/>
    </row>
    <row r="200" spans="1:9" s="172" customFormat="1" ht="13.5" customHeight="1" thickBot="1">
      <c r="A200" s="157"/>
      <c r="B200" s="157"/>
      <c r="C200" s="158"/>
      <c r="D200" s="158"/>
      <c r="E200" s="158"/>
      <c r="F200" s="158"/>
      <c r="G200" s="158"/>
      <c r="H200" s="159"/>
    </row>
    <row r="201" spans="1:9" s="200" customFormat="1" ht="15" customHeight="1">
      <c r="A201" s="1692" t="s">
        <v>1420</v>
      </c>
      <c r="B201" s="1711" t="s">
        <v>1421</v>
      </c>
      <c r="C201" s="1708" t="s">
        <v>114</v>
      </c>
      <c r="D201" s="1719" t="s">
        <v>0</v>
      </c>
      <c r="E201" s="1720"/>
      <c r="F201" s="1721"/>
      <c r="G201" s="1713" t="s">
        <v>197</v>
      </c>
      <c r="H201" s="1715" t="s">
        <v>196</v>
      </c>
    </row>
    <row r="202" spans="1:9" s="200" customFormat="1" ht="15" customHeight="1">
      <c r="A202" s="1694"/>
      <c r="B202" s="1712"/>
      <c r="C202" s="1709"/>
      <c r="D202" s="432" t="s">
        <v>112</v>
      </c>
      <c r="E202" s="433" t="s">
        <v>5</v>
      </c>
      <c r="F202" s="434" t="s">
        <v>6</v>
      </c>
      <c r="G202" s="1714"/>
      <c r="H202" s="1716"/>
    </row>
    <row r="203" spans="1:9" s="172" customFormat="1" ht="13.5" customHeight="1">
      <c r="A203" s="940" t="s">
        <v>1565</v>
      </c>
      <c r="B203" s="1155">
        <v>0.498556744</v>
      </c>
      <c r="C203" s="436">
        <v>447</v>
      </c>
      <c r="D203" s="452">
        <v>1025</v>
      </c>
      <c r="E203" s="453">
        <v>475</v>
      </c>
      <c r="F203" s="437">
        <v>550</v>
      </c>
      <c r="G203" s="1147">
        <v>896.58801205585542</v>
      </c>
      <c r="H203" s="446">
        <v>2055.9344795464244</v>
      </c>
    </row>
    <row r="204" spans="1:9" s="172" customFormat="1" ht="13.5" customHeight="1">
      <c r="A204" s="941" t="s">
        <v>1566</v>
      </c>
      <c r="B204" s="1154">
        <v>2.0270467290000003</v>
      </c>
      <c r="C204" s="1157">
        <v>498</v>
      </c>
      <c r="D204" s="454">
        <v>1259</v>
      </c>
      <c r="E204" s="455">
        <v>619</v>
      </c>
      <c r="F204" s="456">
        <v>640</v>
      </c>
      <c r="G204" s="1147">
        <v>245.67761210205427</v>
      </c>
      <c r="H204" s="436">
        <v>621.10062979214126</v>
      </c>
    </row>
    <row r="205" spans="1:9" s="172" customFormat="1" ht="13.5" customHeight="1">
      <c r="A205" s="941" t="s">
        <v>1567</v>
      </c>
      <c r="B205" s="1154">
        <v>0.72253478199999999</v>
      </c>
      <c r="C205" s="1157">
        <v>94</v>
      </c>
      <c r="D205" s="454">
        <v>205</v>
      </c>
      <c r="E205" s="455">
        <v>96</v>
      </c>
      <c r="F205" s="456">
        <v>109</v>
      </c>
      <c r="G205" s="1147">
        <v>130.09754317958911</v>
      </c>
      <c r="H205" s="436">
        <v>283.72336544484858</v>
      </c>
    </row>
    <row r="206" spans="1:9" s="172" customFormat="1" ht="13.5" customHeight="1">
      <c r="A206" s="941" t="s">
        <v>1568</v>
      </c>
      <c r="B206" s="1154">
        <v>0.92747500999999999</v>
      </c>
      <c r="C206" s="1157">
        <v>1522</v>
      </c>
      <c r="D206" s="454">
        <v>3238</v>
      </c>
      <c r="E206" s="455">
        <v>1545</v>
      </c>
      <c r="F206" s="456">
        <v>1693</v>
      </c>
      <c r="G206" s="1147">
        <v>1641.0145649099484</v>
      </c>
      <c r="H206" s="436">
        <v>3491.1991860567759</v>
      </c>
    </row>
    <row r="207" spans="1:9" s="172" customFormat="1" ht="13.5" customHeight="1">
      <c r="A207" s="942" t="s">
        <v>1569</v>
      </c>
      <c r="B207" s="1154">
        <v>4.175613265</v>
      </c>
      <c r="C207" s="1157">
        <v>2561</v>
      </c>
      <c r="D207" s="454">
        <v>5727</v>
      </c>
      <c r="E207" s="455">
        <v>2735</v>
      </c>
      <c r="F207" s="456">
        <v>2992</v>
      </c>
      <c r="G207" s="1147">
        <v>613.32308273524939</v>
      </c>
      <c r="H207" s="436">
        <v>1371.5350624071743</v>
      </c>
    </row>
    <row r="208" spans="1:9" s="172" customFormat="1" ht="13.5" customHeight="1">
      <c r="A208" s="307"/>
      <c r="B208" s="1542"/>
      <c r="C208" s="1543"/>
      <c r="D208" s="1543"/>
      <c r="E208" s="1543"/>
      <c r="F208" s="1543"/>
      <c r="G208" s="1543"/>
      <c r="H208" s="1543"/>
    </row>
    <row r="209" spans="1:8" s="172" customFormat="1" ht="13.5" customHeight="1">
      <c r="A209" s="941" t="s">
        <v>1570</v>
      </c>
      <c r="B209" s="1154">
        <v>0.99676673099999991</v>
      </c>
      <c r="C209" s="1157">
        <v>500</v>
      </c>
      <c r="D209" s="454">
        <v>1093</v>
      </c>
      <c r="E209" s="455">
        <v>486</v>
      </c>
      <c r="F209" s="456">
        <v>607</v>
      </c>
      <c r="G209" s="1147">
        <v>501.62187846937684</v>
      </c>
      <c r="H209" s="436">
        <v>1096.5454263340578</v>
      </c>
    </row>
    <row r="210" spans="1:8" s="172" customFormat="1" ht="13.5" customHeight="1">
      <c r="A210" s="941" t="s">
        <v>1571</v>
      </c>
      <c r="B210" s="1154">
        <v>2.3311279119999999</v>
      </c>
      <c r="C210" s="1157">
        <v>1197</v>
      </c>
      <c r="D210" s="454">
        <v>3008</v>
      </c>
      <c r="E210" s="455">
        <v>1440</v>
      </c>
      <c r="F210" s="456">
        <v>1568</v>
      </c>
      <c r="G210" s="1147">
        <v>513.48533636364436</v>
      </c>
      <c r="H210" s="436">
        <v>1290.3624826915977</v>
      </c>
    </row>
    <row r="211" spans="1:8" s="172" customFormat="1" ht="13.5" customHeight="1">
      <c r="A211" s="942" t="s">
        <v>1572</v>
      </c>
      <c r="B211" s="1154">
        <v>3.3278946429999996</v>
      </c>
      <c r="C211" s="1157">
        <v>1697</v>
      </c>
      <c r="D211" s="454">
        <v>4101</v>
      </c>
      <c r="E211" s="455">
        <v>1926</v>
      </c>
      <c r="F211" s="456">
        <v>2175</v>
      </c>
      <c r="G211" s="1147">
        <v>509.93200868588923</v>
      </c>
      <c r="H211" s="436">
        <v>1232.3106468007259</v>
      </c>
    </row>
    <row r="212" spans="1:8" s="172" customFormat="1" ht="13.5" customHeight="1">
      <c r="A212" s="307"/>
      <c r="B212" s="1542"/>
      <c r="C212" s="1543"/>
      <c r="D212" s="1543"/>
      <c r="E212" s="1543"/>
      <c r="F212" s="1543"/>
      <c r="G212" s="1543"/>
      <c r="H212" s="1543"/>
    </row>
    <row r="213" spans="1:8" s="127" customFormat="1" ht="13.5" customHeight="1">
      <c r="A213" s="937" t="s">
        <v>1521</v>
      </c>
      <c r="B213" s="1149">
        <v>1.433256423</v>
      </c>
      <c r="C213" s="440">
        <v>1359</v>
      </c>
      <c r="D213" s="448">
        <v>3114</v>
      </c>
      <c r="E213" s="449">
        <v>1509</v>
      </c>
      <c r="F213" s="441">
        <v>1605</v>
      </c>
      <c r="G213" s="1147">
        <v>948.19041323772944</v>
      </c>
      <c r="H213" s="436">
        <v>2172.6747217235393</v>
      </c>
    </row>
    <row r="214" spans="1:8" s="127" customFormat="1" ht="13.5" customHeight="1">
      <c r="A214" s="937" t="s">
        <v>1522</v>
      </c>
      <c r="B214" s="1149">
        <v>3.092125899</v>
      </c>
      <c r="C214" s="440">
        <v>1022</v>
      </c>
      <c r="D214" s="448">
        <v>2855</v>
      </c>
      <c r="E214" s="449">
        <v>1387</v>
      </c>
      <c r="F214" s="441">
        <v>1468</v>
      </c>
      <c r="G214" s="1147">
        <v>330.51694315891763</v>
      </c>
      <c r="H214" s="436">
        <v>923.31298700460843</v>
      </c>
    </row>
    <row r="215" spans="1:8" s="127" customFormat="1" ht="13.5" customHeight="1">
      <c r="A215" s="937" t="s">
        <v>1523</v>
      </c>
      <c r="B215" s="1149">
        <v>1.0882278750000001</v>
      </c>
      <c r="C215" s="440">
        <v>242</v>
      </c>
      <c r="D215" s="448">
        <v>532</v>
      </c>
      <c r="E215" s="449">
        <v>247</v>
      </c>
      <c r="F215" s="441">
        <v>285</v>
      </c>
      <c r="G215" s="1147">
        <v>222.37989446833458</v>
      </c>
      <c r="H215" s="436">
        <v>488.86819775683466</v>
      </c>
    </row>
    <row r="216" spans="1:8" s="127" customFormat="1" ht="13.5" customHeight="1">
      <c r="A216" s="937" t="s">
        <v>1524</v>
      </c>
      <c r="B216" s="1149">
        <v>2.4895188840000002</v>
      </c>
      <c r="C216" s="440">
        <v>882</v>
      </c>
      <c r="D216" s="448">
        <v>2125</v>
      </c>
      <c r="E216" s="449">
        <v>1004</v>
      </c>
      <c r="F216" s="441">
        <v>1121</v>
      </c>
      <c r="G216" s="1147">
        <v>354.28532222372968</v>
      </c>
      <c r="H216" s="436">
        <v>853.57858245513103</v>
      </c>
    </row>
    <row r="217" spans="1:8" s="127" customFormat="1" ht="13.5" customHeight="1">
      <c r="A217" s="937" t="s">
        <v>1525</v>
      </c>
      <c r="B217" s="1149">
        <v>0.8896828739999999</v>
      </c>
      <c r="C217" s="440">
        <v>818</v>
      </c>
      <c r="D217" s="448">
        <v>1859</v>
      </c>
      <c r="E217" s="449">
        <v>896</v>
      </c>
      <c r="F217" s="441">
        <v>963</v>
      </c>
      <c r="G217" s="1147">
        <v>919.42873568228322</v>
      </c>
      <c r="H217" s="436">
        <v>2089.5085814588806</v>
      </c>
    </row>
    <row r="218" spans="1:8" s="127" customFormat="1" ht="13.5" customHeight="1">
      <c r="A218" s="1058" t="s">
        <v>1526</v>
      </c>
      <c r="B218" s="1144">
        <v>8.9928119550000005</v>
      </c>
      <c r="C218" s="436">
        <v>4323</v>
      </c>
      <c r="D218" s="452">
        <v>10485</v>
      </c>
      <c r="E218" s="453">
        <v>5043</v>
      </c>
      <c r="F218" s="437">
        <v>5442</v>
      </c>
      <c r="G218" s="1147">
        <v>480.71726859543787</v>
      </c>
      <c r="H218" s="436">
        <v>1165.9311962116969</v>
      </c>
    </row>
    <row r="219" spans="1:8" s="127" customFormat="1" ht="13.5" customHeight="1">
      <c r="A219" s="307"/>
      <c r="B219" s="1544"/>
      <c r="C219" s="1543"/>
      <c r="D219" s="1543"/>
      <c r="E219" s="1543"/>
      <c r="F219" s="1543"/>
      <c r="G219" s="1543"/>
      <c r="H219" s="1543"/>
    </row>
    <row r="220" spans="1:8" s="127" customFormat="1" ht="13.5" customHeight="1">
      <c r="A220" s="940" t="s">
        <v>1527</v>
      </c>
      <c r="B220" s="1149">
        <v>3.5132217109999999</v>
      </c>
      <c r="C220" s="436">
        <v>386</v>
      </c>
      <c r="D220" s="452">
        <v>1015</v>
      </c>
      <c r="E220" s="453">
        <v>480</v>
      </c>
      <c r="F220" s="437">
        <v>535</v>
      </c>
      <c r="G220" s="1147">
        <v>109.87066338324811</v>
      </c>
      <c r="H220" s="436">
        <v>288.90860967356696</v>
      </c>
    </row>
    <row r="221" spans="1:8" s="127" customFormat="1" ht="13.5" customHeight="1">
      <c r="A221" s="940" t="s">
        <v>1528</v>
      </c>
      <c r="B221" s="1149">
        <v>0.90876866099999998</v>
      </c>
      <c r="C221" s="436">
        <v>732</v>
      </c>
      <c r="D221" s="452">
        <v>1584</v>
      </c>
      <c r="E221" s="453">
        <v>763</v>
      </c>
      <c r="F221" s="437">
        <v>821</v>
      </c>
      <c r="G221" s="1147">
        <v>805.48552278917111</v>
      </c>
      <c r="H221" s="436">
        <v>1743.0178525929605</v>
      </c>
    </row>
    <row r="222" spans="1:8" s="127" customFormat="1" ht="13.5" customHeight="1">
      <c r="A222" s="940" t="s">
        <v>1529</v>
      </c>
      <c r="B222" s="1149">
        <v>6.4465016999999999E-2</v>
      </c>
      <c r="C222" s="436">
        <v>113</v>
      </c>
      <c r="D222" s="452">
        <v>259</v>
      </c>
      <c r="E222" s="453">
        <v>129</v>
      </c>
      <c r="F222" s="437">
        <v>130</v>
      </c>
      <c r="G222" s="1147">
        <v>1752.8887024104872</v>
      </c>
      <c r="H222" s="436">
        <v>4017.6829550824441</v>
      </c>
    </row>
    <row r="223" spans="1:8" s="127" customFormat="1" ht="13.5" customHeight="1">
      <c r="A223" s="940" t="s">
        <v>1530</v>
      </c>
      <c r="B223" s="1156">
        <v>0</v>
      </c>
      <c r="C223" s="436">
        <v>106</v>
      </c>
      <c r="D223" s="452">
        <v>207</v>
      </c>
      <c r="E223" s="453">
        <v>94</v>
      </c>
      <c r="F223" s="437">
        <v>113</v>
      </c>
      <c r="G223" s="1147">
        <v>0</v>
      </c>
      <c r="H223" s="436">
        <v>0</v>
      </c>
    </row>
    <row r="224" spans="1:8" s="127" customFormat="1" ht="13.5" customHeight="1">
      <c r="A224" s="942" t="s">
        <v>1531</v>
      </c>
      <c r="B224" s="1145">
        <v>4.4864553889999996</v>
      </c>
      <c r="C224" s="440">
        <v>1337</v>
      </c>
      <c r="D224" s="448">
        <v>3065</v>
      </c>
      <c r="E224" s="449">
        <v>1466</v>
      </c>
      <c r="F224" s="441">
        <v>1599</v>
      </c>
      <c r="G224" s="1147">
        <v>298.00808969996427</v>
      </c>
      <c r="H224" s="436">
        <v>683.16738588660473</v>
      </c>
    </row>
    <row r="225" spans="1:8" s="127" customFormat="1" ht="13.5" customHeight="1">
      <c r="A225" s="307"/>
      <c r="B225" s="1544"/>
      <c r="C225" s="1543"/>
      <c r="D225" s="1543"/>
      <c r="E225" s="1543"/>
      <c r="F225" s="1543"/>
      <c r="G225" s="1543"/>
      <c r="H225" s="1543"/>
    </row>
    <row r="226" spans="1:8" s="127" customFormat="1" ht="13.5" customHeight="1">
      <c r="A226" s="937" t="s">
        <v>1532</v>
      </c>
      <c r="B226" s="1149">
        <v>0.68000486299999996</v>
      </c>
      <c r="C226" s="440">
        <v>256</v>
      </c>
      <c r="D226" s="448">
        <v>566</v>
      </c>
      <c r="E226" s="449">
        <v>253</v>
      </c>
      <c r="F226" s="441">
        <v>313</v>
      </c>
      <c r="G226" s="1147">
        <v>376.46789593620895</v>
      </c>
      <c r="H226" s="436">
        <v>832.34698867146199</v>
      </c>
    </row>
    <row r="227" spans="1:8" s="127" customFormat="1" ht="13.5" customHeight="1">
      <c r="A227" s="937" t="s">
        <v>1533</v>
      </c>
      <c r="B227" s="1149">
        <v>1.0567785700000001</v>
      </c>
      <c r="C227" s="440">
        <v>159</v>
      </c>
      <c r="D227" s="448">
        <v>388</v>
      </c>
      <c r="E227" s="449">
        <v>199</v>
      </c>
      <c r="F227" s="441">
        <v>189</v>
      </c>
      <c r="G227" s="1147">
        <v>150.45725236460839</v>
      </c>
      <c r="H227" s="436">
        <v>367.1535466507425</v>
      </c>
    </row>
    <row r="228" spans="1:8" s="127" customFormat="1" ht="13.5" customHeight="1">
      <c r="A228" s="937" t="s">
        <v>1534</v>
      </c>
      <c r="B228" s="1149">
        <v>1.0381784329999999</v>
      </c>
      <c r="C228" s="440">
        <v>226</v>
      </c>
      <c r="D228" s="448">
        <v>515</v>
      </c>
      <c r="E228" s="449">
        <v>245</v>
      </c>
      <c r="F228" s="441">
        <v>270</v>
      </c>
      <c r="G228" s="1147">
        <v>217.68897601439579</v>
      </c>
      <c r="H228" s="436">
        <v>496.0611621566984</v>
      </c>
    </row>
    <row r="229" spans="1:8" s="127" customFormat="1" ht="13.5" customHeight="1">
      <c r="A229" s="937" t="s">
        <v>1535</v>
      </c>
      <c r="B229" s="1149">
        <v>0.46391264199999999</v>
      </c>
      <c r="C229" s="440">
        <v>107</v>
      </c>
      <c r="D229" s="448">
        <v>206</v>
      </c>
      <c r="E229" s="449">
        <v>102</v>
      </c>
      <c r="F229" s="441">
        <v>104</v>
      </c>
      <c r="G229" s="1147">
        <v>230.64687252045181</v>
      </c>
      <c r="H229" s="436">
        <v>444.04911905806614</v>
      </c>
    </row>
    <row r="230" spans="1:8" s="127" customFormat="1" ht="13.5" customHeight="1">
      <c r="A230" s="942" t="s">
        <v>1536</v>
      </c>
      <c r="B230" s="1145">
        <v>3.2388745079999999</v>
      </c>
      <c r="C230" s="440">
        <v>748</v>
      </c>
      <c r="D230" s="448">
        <v>1675</v>
      </c>
      <c r="E230" s="449">
        <v>799</v>
      </c>
      <c r="F230" s="441">
        <v>876</v>
      </c>
      <c r="G230" s="1147">
        <v>230.9444216354924</v>
      </c>
      <c r="H230" s="436">
        <v>517.15495486557461</v>
      </c>
    </row>
    <row r="231" spans="1:8" s="127" customFormat="1" ht="13.5" customHeight="1">
      <c r="A231" s="307"/>
      <c r="B231" s="1544"/>
      <c r="C231" s="1543"/>
      <c r="D231" s="1543"/>
      <c r="E231" s="1543"/>
      <c r="F231" s="1543"/>
      <c r="G231" s="1543"/>
      <c r="H231" s="1543"/>
    </row>
    <row r="232" spans="1:8" s="127" customFormat="1" ht="13.5" customHeight="1">
      <c r="A232" s="937" t="s">
        <v>1537</v>
      </c>
      <c r="B232" s="1149">
        <v>2.373816175</v>
      </c>
      <c r="C232" s="440">
        <v>553</v>
      </c>
      <c r="D232" s="448">
        <v>1386</v>
      </c>
      <c r="E232" s="449">
        <v>651</v>
      </c>
      <c r="F232" s="441">
        <v>735</v>
      </c>
      <c r="G232" s="1147">
        <v>232.95822390291025</v>
      </c>
      <c r="H232" s="436">
        <v>583.86997889590168</v>
      </c>
    </row>
    <row r="233" spans="1:8" s="127" customFormat="1" ht="13.5" customHeight="1">
      <c r="A233" s="937" t="s">
        <v>1538</v>
      </c>
      <c r="B233" s="1149">
        <v>0.38489135200000002</v>
      </c>
      <c r="C233" s="440">
        <v>101</v>
      </c>
      <c r="D233" s="448">
        <v>313</v>
      </c>
      <c r="E233" s="449">
        <v>157</v>
      </c>
      <c r="F233" s="441">
        <v>156</v>
      </c>
      <c r="G233" s="1147">
        <v>262.41171560539505</v>
      </c>
      <c r="H233" s="436">
        <v>813.21650479691732</v>
      </c>
    </row>
    <row r="234" spans="1:8" s="127" customFormat="1" ht="13.5" customHeight="1">
      <c r="A234" s="937" t="s">
        <v>1539</v>
      </c>
      <c r="B234" s="1149">
        <v>0.37175212299999999</v>
      </c>
      <c r="C234" s="440">
        <v>437</v>
      </c>
      <c r="D234" s="448">
        <v>1198</v>
      </c>
      <c r="E234" s="449">
        <v>598</v>
      </c>
      <c r="F234" s="441">
        <v>600</v>
      </c>
      <c r="G234" s="1147">
        <v>1175.5144704311481</v>
      </c>
      <c r="H234" s="436">
        <v>3222.5774269485478</v>
      </c>
    </row>
    <row r="235" spans="1:8" s="127" customFormat="1" ht="13.5" customHeight="1">
      <c r="A235" s="937" t="s">
        <v>1540</v>
      </c>
      <c r="B235" s="1149">
        <v>2.4131642499999999</v>
      </c>
      <c r="C235" s="440">
        <v>313</v>
      </c>
      <c r="D235" s="448">
        <v>722</v>
      </c>
      <c r="E235" s="449">
        <v>340</v>
      </c>
      <c r="F235" s="441">
        <v>382</v>
      </c>
      <c r="G235" s="1147">
        <v>129.70522002387528</v>
      </c>
      <c r="H235" s="436">
        <v>299.19223277072831</v>
      </c>
    </row>
    <row r="236" spans="1:8" s="127" customFormat="1" ht="13.5" customHeight="1">
      <c r="A236" s="937" t="s">
        <v>1541</v>
      </c>
      <c r="B236" s="1149">
        <v>3.2235001419999998</v>
      </c>
      <c r="C236" s="440">
        <v>419</v>
      </c>
      <c r="D236" s="448">
        <v>1028</v>
      </c>
      <c r="E236" s="449">
        <v>504</v>
      </c>
      <c r="F236" s="441">
        <v>524</v>
      </c>
      <c r="G236" s="1147">
        <v>129.98293207458465</v>
      </c>
      <c r="H236" s="436">
        <v>318.90800518537719</v>
      </c>
    </row>
    <row r="237" spans="1:8" s="127" customFormat="1" ht="13.5" customHeight="1">
      <c r="A237" s="942" t="s">
        <v>1692</v>
      </c>
      <c r="B237" s="1149">
        <v>8.767124041999999</v>
      </c>
      <c r="C237" s="440">
        <v>1823</v>
      </c>
      <c r="D237" s="448">
        <v>4647</v>
      </c>
      <c r="E237" s="449">
        <v>2250</v>
      </c>
      <c r="F237" s="441">
        <v>2397</v>
      </c>
      <c r="G237" s="1147">
        <v>207.93591960906355</v>
      </c>
      <c r="H237" s="436">
        <v>530.04839189430515</v>
      </c>
    </row>
    <row r="238" spans="1:8" s="127" customFormat="1" ht="13.5" customHeight="1">
      <c r="A238" s="307"/>
      <c r="B238" s="1544"/>
      <c r="C238" s="1543"/>
      <c r="D238" s="1543"/>
      <c r="E238" s="1543"/>
      <c r="F238" s="1543"/>
      <c r="G238" s="1543"/>
      <c r="H238" s="1543"/>
    </row>
    <row r="239" spans="1:8" s="127" customFormat="1" ht="13.5" customHeight="1">
      <c r="A239" s="937" t="s">
        <v>1542</v>
      </c>
      <c r="B239" s="1149">
        <v>1.9769652379999998</v>
      </c>
      <c r="C239" s="440">
        <v>3546</v>
      </c>
      <c r="D239" s="448">
        <v>6203</v>
      </c>
      <c r="E239" s="449">
        <v>3139</v>
      </c>
      <c r="F239" s="441">
        <v>3064</v>
      </c>
      <c r="G239" s="1147">
        <v>1793.6582453960177</v>
      </c>
      <c r="H239" s="436">
        <v>3137.6373649722213</v>
      </c>
    </row>
    <row r="240" spans="1:8" s="127" customFormat="1" ht="13.5" customHeight="1">
      <c r="A240" s="937" t="s">
        <v>1543</v>
      </c>
      <c r="B240" s="1149">
        <v>2.218731982</v>
      </c>
      <c r="C240" s="440">
        <v>438</v>
      </c>
      <c r="D240" s="448">
        <v>994</v>
      </c>
      <c r="E240" s="449">
        <v>483</v>
      </c>
      <c r="F240" s="441">
        <v>511</v>
      </c>
      <c r="G240" s="1147">
        <v>197.41005382956615</v>
      </c>
      <c r="H240" s="436">
        <v>448.0036381428967</v>
      </c>
    </row>
    <row r="241" spans="1:8" s="127" customFormat="1" ht="13.5" customHeight="1">
      <c r="A241" s="937" t="s">
        <v>1544</v>
      </c>
      <c r="B241" s="1149">
        <v>0.57848027300000004</v>
      </c>
      <c r="C241" s="440">
        <v>67</v>
      </c>
      <c r="D241" s="448">
        <v>164</v>
      </c>
      <c r="E241" s="449">
        <v>79</v>
      </c>
      <c r="F241" s="441">
        <v>85</v>
      </c>
      <c r="G241" s="1147">
        <v>115.82071701864238</v>
      </c>
      <c r="H241" s="436">
        <v>283.50145658294554</v>
      </c>
    </row>
    <row r="242" spans="1:8" s="127" customFormat="1" ht="13.5" customHeight="1">
      <c r="A242" s="937" t="s">
        <v>1545</v>
      </c>
      <c r="B242" s="1149">
        <v>0.63530155200000005</v>
      </c>
      <c r="C242" s="440">
        <v>1176</v>
      </c>
      <c r="D242" s="448">
        <v>2613</v>
      </c>
      <c r="E242" s="449">
        <v>1262</v>
      </c>
      <c r="F242" s="441">
        <v>1351</v>
      </c>
      <c r="G242" s="1147">
        <v>1851.0894492510226</v>
      </c>
      <c r="H242" s="436">
        <v>4113.0074242286755</v>
      </c>
    </row>
    <row r="243" spans="1:8" s="127" customFormat="1" ht="13.5" customHeight="1">
      <c r="A243" s="937" t="s">
        <v>1546</v>
      </c>
      <c r="B243" s="1149">
        <v>1.679836761</v>
      </c>
      <c r="C243" s="440">
        <v>940</v>
      </c>
      <c r="D243" s="448">
        <v>2166</v>
      </c>
      <c r="E243" s="449">
        <v>1048</v>
      </c>
      <c r="F243" s="441">
        <v>1118</v>
      </c>
      <c r="G243" s="1147">
        <v>559.57818153736662</v>
      </c>
      <c r="H243" s="436">
        <v>1289.4110012871661</v>
      </c>
    </row>
    <row r="244" spans="1:8" s="127" customFormat="1" ht="13.5" customHeight="1">
      <c r="A244" s="942" t="s">
        <v>1547</v>
      </c>
      <c r="B244" s="1145">
        <v>7.0893158059999992</v>
      </c>
      <c r="C244" s="440">
        <v>6167</v>
      </c>
      <c r="D244" s="448">
        <v>12140</v>
      </c>
      <c r="E244" s="449">
        <v>6011</v>
      </c>
      <c r="F244" s="441">
        <v>6129</v>
      </c>
      <c r="G244" s="1147">
        <v>869.90058967052892</v>
      </c>
      <c r="H244" s="436">
        <v>1712.4360562024033</v>
      </c>
    </row>
    <row r="245" spans="1:8" s="127" customFormat="1" ht="13.5" customHeight="1">
      <c r="A245" s="307"/>
      <c r="B245" s="1544"/>
      <c r="C245" s="1543"/>
      <c r="D245" s="1543"/>
      <c r="E245" s="1543"/>
      <c r="F245" s="1543"/>
      <c r="G245" s="1543"/>
      <c r="H245" s="1543"/>
    </row>
    <row r="246" spans="1:8" s="127" customFormat="1" ht="13.5" customHeight="1">
      <c r="A246" s="937" t="s">
        <v>221</v>
      </c>
      <c r="B246" s="1149">
        <v>3.040645499</v>
      </c>
      <c r="C246" s="440">
        <v>462</v>
      </c>
      <c r="D246" s="448">
        <v>1040</v>
      </c>
      <c r="E246" s="449">
        <v>510</v>
      </c>
      <c r="F246" s="441">
        <v>530</v>
      </c>
      <c r="G246" s="1147">
        <v>151.94142169876147</v>
      </c>
      <c r="H246" s="436">
        <v>342.03263759028556</v>
      </c>
    </row>
    <row r="247" spans="1:8" s="127" customFormat="1" ht="13.5" customHeight="1">
      <c r="A247" s="937" t="s">
        <v>220</v>
      </c>
      <c r="B247" s="1149">
        <v>3.2374246359999996</v>
      </c>
      <c r="C247" s="440">
        <v>1411</v>
      </c>
      <c r="D247" s="448">
        <v>3181</v>
      </c>
      <c r="E247" s="449">
        <v>1531</v>
      </c>
      <c r="F247" s="441">
        <v>1650</v>
      </c>
      <c r="G247" s="1147">
        <v>435.84026151829164</v>
      </c>
      <c r="H247" s="436">
        <v>982.5711352868077</v>
      </c>
    </row>
    <row r="248" spans="1:8" s="127" customFormat="1" ht="13.5" customHeight="1">
      <c r="A248" s="937" t="s">
        <v>219</v>
      </c>
      <c r="B248" s="1149">
        <v>0.52948930500000002</v>
      </c>
      <c r="C248" s="440">
        <v>489</v>
      </c>
      <c r="D248" s="448">
        <v>967</v>
      </c>
      <c r="E248" s="449">
        <v>440</v>
      </c>
      <c r="F248" s="441">
        <v>527</v>
      </c>
      <c r="G248" s="1147">
        <v>923.53140163992543</v>
      </c>
      <c r="H248" s="436">
        <v>1826.2880682736359</v>
      </c>
    </row>
    <row r="249" spans="1:8" s="127" customFormat="1" ht="13.5" customHeight="1">
      <c r="A249" s="937" t="s">
        <v>218</v>
      </c>
      <c r="B249" s="1149">
        <v>0.49143683100000002</v>
      </c>
      <c r="C249" s="440">
        <v>356</v>
      </c>
      <c r="D249" s="448">
        <v>868</v>
      </c>
      <c r="E249" s="449">
        <v>434</v>
      </c>
      <c r="F249" s="441">
        <v>434</v>
      </c>
      <c r="G249" s="1147">
        <v>724.40642935856795</v>
      </c>
      <c r="H249" s="436">
        <v>1766.2493839416768</v>
      </c>
    </row>
    <row r="250" spans="1:8" s="127" customFormat="1" ht="13.5" customHeight="1">
      <c r="A250" s="937" t="s">
        <v>217</v>
      </c>
      <c r="B250" s="1149">
        <v>2.6671281469999997</v>
      </c>
      <c r="C250" s="440">
        <v>942</v>
      </c>
      <c r="D250" s="448">
        <v>2323</v>
      </c>
      <c r="E250" s="449">
        <v>1106</v>
      </c>
      <c r="F250" s="441">
        <v>1217</v>
      </c>
      <c r="G250" s="1147">
        <v>353.18887885442126</v>
      </c>
      <c r="H250" s="436">
        <v>870.97427343823847</v>
      </c>
    </row>
    <row r="251" spans="1:8" s="127" customFormat="1" ht="13.5" customHeight="1">
      <c r="A251" s="937" t="s">
        <v>216</v>
      </c>
      <c r="B251" s="1149">
        <v>2.0272473779999998</v>
      </c>
      <c r="C251" s="440">
        <v>630</v>
      </c>
      <c r="D251" s="448">
        <v>1365</v>
      </c>
      <c r="E251" s="449">
        <v>645</v>
      </c>
      <c r="F251" s="441">
        <v>720</v>
      </c>
      <c r="G251" s="1147">
        <v>310.76621769837112</v>
      </c>
      <c r="H251" s="436">
        <v>673.32680501313746</v>
      </c>
    </row>
    <row r="252" spans="1:8" s="127" customFormat="1" ht="13.5" customHeight="1">
      <c r="A252" s="942" t="s">
        <v>1693</v>
      </c>
      <c r="B252" s="1145">
        <v>11.993371796000002</v>
      </c>
      <c r="C252" s="440">
        <v>4290</v>
      </c>
      <c r="D252" s="448">
        <v>9744</v>
      </c>
      <c r="E252" s="449">
        <v>4666</v>
      </c>
      <c r="F252" s="441">
        <v>5078</v>
      </c>
      <c r="G252" s="1147">
        <v>357.6975743744382</v>
      </c>
      <c r="H252" s="436">
        <v>812.44875634138134</v>
      </c>
    </row>
    <row r="253" spans="1:8" s="127" customFormat="1" ht="13.5" customHeight="1">
      <c r="A253" s="307"/>
      <c r="B253" s="1544"/>
      <c r="C253" s="1543"/>
      <c r="D253" s="1543"/>
      <c r="E253" s="1543"/>
      <c r="F253" s="1543"/>
      <c r="G253" s="1543"/>
      <c r="H253" s="1543"/>
    </row>
    <row r="254" spans="1:8" s="127" customFormat="1" ht="13.5" customHeight="1">
      <c r="A254" s="937" t="s">
        <v>215</v>
      </c>
      <c r="B254" s="1149">
        <v>3.2393188909999999</v>
      </c>
      <c r="C254" s="440">
        <v>3370</v>
      </c>
      <c r="D254" s="448">
        <v>7587</v>
      </c>
      <c r="E254" s="449">
        <v>3587</v>
      </c>
      <c r="F254" s="441">
        <v>4000</v>
      </c>
      <c r="G254" s="1147">
        <v>1040.3421562980661</v>
      </c>
      <c r="H254" s="436">
        <v>2342.1590325915213</v>
      </c>
    </row>
    <row r="255" spans="1:8" s="127" customFormat="1" ht="13.5" customHeight="1">
      <c r="A255" s="937" t="s">
        <v>214</v>
      </c>
      <c r="B255" s="1149">
        <v>6.063805137000001</v>
      </c>
      <c r="C255" s="440">
        <v>3827</v>
      </c>
      <c r="D255" s="448">
        <v>8973</v>
      </c>
      <c r="E255" s="449">
        <v>4256</v>
      </c>
      <c r="F255" s="441">
        <v>4717</v>
      </c>
      <c r="G255" s="1147">
        <v>631.12186383571111</v>
      </c>
      <c r="H255" s="436">
        <v>1479.7639101640543</v>
      </c>
    </row>
    <row r="256" spans="1:8" s="127" customFormat="1" ht="13.5" customHeight="1">
      <c r="A256" s="937" t="s">
        <v>213</v>
      </c>
      <c r="B256" s="1149">
        <v>3.4593128859999998</v>
      </c>
      <c r="C256" s="440">
        <v>25</v>
      </c>
      <c r="D256" s="448">
        <v>50</v>
      </c>
      <c r="E256" s="449">
        <v>24</v>
      </c>
      <c r="F256" s="441">
        <v>26</v>
      </c>
      <c r="G256" s="1147">
        <v>7.2268686944092755</v>
      </c>
      <c r="H256" s="436">
        <v>14.453737388818551</v>
      </c>
    </row>
    <row r="257" spans="1:9" s="127" customFormat="1" ht="13.5" customHeight="1">
      <c r="A257" s="937" t="s">
        <v>212</v>
      </c>
      <c r="B257" s="1149">
        <v>5.9333041700000004</v>
      </c>
      <c r="C257" s="440">
        <v>662</v>
      </c>
      <c r="D257" s="448">
        <v>1692</v>
      </c>
      <c r="E257" s="449">
        <v>831</v>
      </c>
      <c r="F257" s="441">
        <v>861</v>
      </c>
      <c r="G257" s="1147">
        <v>111.57358211082577</v>
      </c>
      <c r="H257" s="436">
        <v>285.16994098416495</v>
      </c>
    </row>
    <row r="258" spans="1:9" s="127" customFormat="1" ht="13.5" customHeight="1">
      <c r="A258" s="937" t="s">
        <v>211</v>
      </c>
      <c r="B258" s="1149">
        <v>3.3322133870000004</v>
      </c>
      <c r="C258" s="440">
        <v>752</v>
      </c>
      <c r="D258" s="448">
        <v>2021</v>
      </c>
      <c r="E258" s="449">
        <v>949</v>
      </c>
      <c r="F258" s="441">
        <v>1072</v>
      </c>
      <c r="G258" s="1147">
        <v>225.67582344329617</v>
      </c>
      <c r="H258" s="436">
        <v>606.50377550385849</v>
      </c>
    </row>
    <row r="259" spans="1:9" s="127" customFormat="1" ht="13.5" customHeight="1">
      <c r="A259" s="937" t="s">
        <v>210</v>
      </c>
      <c r="B259" s="1149">
        <v>3.2056959090000001</v>
      </c>
      <c r="C259" s="440">
        <v>290</v>
      </c>
      <c r="D259" s="448">
        <v>765</v>
      </c>
      <c r="E259" s="449">
        <v>354</v>
      </c>
      <c r="F259" s="441">
        <v>411</v>
      </c>
      <c r="G259" s="1147">
        <v>90.463976694053912</v>
      </c>
      <c r="H259" s="436">
        <v>238.63773162396981</v>
      </c>
    </row>
    <row r="260" spans="1:9" s="127" customFormat="1" ht="13.5" customHeight="1">
      <c r="A260" s="937" t="s">
        <v>209</v>
      </c>
      <c r="B260" s="1149">
        <v>5.4111723349999998</v>
      </c>
      <c r="C260" s="440">
        <v>539</v>
      </c>
      <c r="D260" s="448">
        <v>1257</v>
      </c>
      <c r="E260" s="449">
        <v>615</v>
      </c>
      <c r="F260" s="441">
        <v>642</v>
      </c>
      <c r="G260" s="1147">
        <v>99.608729242218828</v>
      </c>
      <c r="H260" s="436">
        <v>232.29716634038786</v>
      </c>
    </row>
    <row r="261" spans="1:9" s="127" customFormat="1" ht="13.5" customHeight="1">
      <c r="A261" s="937" t="s">
        <v>208</v>
      </c>
      <c r="B261" s="1149">
        <v>12.036789912999998</v>
      </c>
      <c r="C261" s="440">
        <v>245</v>
      </c>
      <c r="D261" s="448">
        <v>565</v>
      </c>
      <c r="E261" s="449">
        <v>270</v>
      </c>
      <c r="F261" s="441">
        <v>295</v>
      </c>
      <c r="G261" s="1147">
        <v>20.354264033086977</v>
      </c>
      <c r="H261" s="436">
        <v>46.939425219159766</v>
      </c>
    </row>
    <row r="262" spans="1:9" s="127" customFormat="1" ht="13.5" customHeight="1">
      <c r="A262" s="937" t="s">
        <v>207</v>
      </c>
      <c r="B262" s="1149">
        <v>2.273745334</v>
      </c>
      <c r="C262" s="440">
        <v>30</v>
      </c>
      <c r="D262" s="448">
        <v>76</v>
      </c>
      <c r="E262" s="449">
        <v>39</v>
      </c>
      <c r="F262" s="441">
        <v>37</v>
      </c>
      <c r="G262" s="1147">
        <v>13.194089747607592</v>
      </c>
      <c r="H262" s="436">
        <v>33.425027360605903</v>
      </c>
    </row>
    <row r="263" spans="1:9" s="127" customFormat="1" ht="13.5" customHeight="1">
      <c r="A263" s="937" t="s">
        <v>206</v>
      </c>
      <c r="B263" s="1149">
        <v>10.557600212999999</v>
      </c>
      <c r="C263" s="440">
        <v>155</v>
      </c>
      <c r="D263" s="448">
        <v>356</v>
      </c>
      <c r="E263" s="449">
        <v>172</v>
      </c>
      <c r="F263" s="441">
        <v>184</v>
      </c>
      <c r="G263" s="1147">
        <v>14.68136668114618</v>
      </c>
      <c r="H263" s="436">
        <v>33.719784119277676</v>
      </c>
    </row>
    <row r="264" spans="1:9" s="127" customFormat="1" ht="13.5" customHeight="1" thickBot="1">
      <c r="A264" s="944" t="s">
        <v>1694</v>
      </c>
      <c r="B264" s="1150">
        <v>55.512958175000009</v>
      </c>
      <c r="C264" s="443">
        <v>9895</v>
      </c>
      <c r="D264" s="450">
        <v>23342</v>
      </c>
      <c r="E264" s="451">
        <v>11097</v>
      </c>
      <c r="F264" s="444">
        <v>12245</v>
      </c>
      <c r="G264" s="1152">
        <v>178.24667114310196</v>
      </c>
      <c r="H264" s="1377">
        <v>420.4784030138743</v>
      </c>
      <c r="I264" s="41"/>
    </row>
    <row r="265" spans="1:9" s="127" customFormat="1" ht="13.5" customHeight="1">
      <c r="A265" s="162"/>
      <c r="B265" s="167"/>
      <c r="C265" s="169"/>
      <c r="D265" s="169"/>
      <c r="E265" s="169"/>
      <c r="F265" s="169"/>
      <c r="G265" s="163"/>
      <c r="H265" s="168"/>
      <c r="I265" s="41"/>
    </row>
    <row r="266" spans="1:9" s="36" customFormat="1" ht="13.5" customHeight="1">
      <c r="A266" s="162"/>
      <c r="B266" s="161"/>
      <c r="C266" s="169"/>
      <c r="D266" s="169"/>
      <c r="E266" s="169"/>
      <c r="F266" s="169"/>
      <c r="G266" s="163"/>
      <c r="H266" s="163"/>
    </row>
    <row r="267" spans="1:9" s="200" customFormat="1" ht="24.95" customHeight="1">
      <c r="A267" s="1710" t="s">
        <v>2051</v>
      </c>
      <c r="B267" s="1710"/>
      <c r="C267" s="1710"/>
      <c r="D267" s="1710"/>
      <c r="E267" s="1710"/>
      <c r="F267" s="1710"/>
      <c r="G267" s="1710"/>
      <c r="H267" s="1710"/>
    </row>
    <row r="268" spans="1:9" s="172" customFormat="1" ht="13.5" customHeight="1" thickBot="1">
      <c r="A268" s="157"/>
      <c r="B268" s="157"/>
      <c r="C268" s="158"/>
      <c r="D268" s="158"/>
      <c r="E268" s="158"/>
      <c r="F268" s="158"/>
      <c r="G268" s="158"/>
      <c r="H268" s="159"/>
    </row>
    <row r="269" spans="1:9" s="200" customFormat="1" ht="15" customHeight="1">
      <c r="A269" s="1692" t="s">
        <v>1420</v>
      </c>
      <c r="B269" s="1711" t="s">
        <v>1421</v>
      </c>
      <c r="C269" s="1708" t="s">
        <v>114</v>
      </c>
      <c r="D269" s="1719" t="s">
        <v>0</v>
      </c>
      <c r="E269" s="1720"/>
      <c r="F269" s="1721"/>
      <c r="G269" s="1713" t="s">
        <v>197</v>
      </c>
      <c r="H269" s="1715" t="s">
        <v>196</v>
      </c>
    </row>
    <row r="270" spans="1:9" s="200" customFormat="1" ht="15" customHeight="1">
      <c r="A270" s="1694"/>
      <c r="B270" s="1712"/>
      <c r="C270" s="1709"/>
      <c r="D270" s="432" t="s">
        <v>112</v>
      </c>
      <c r="E270" s="433" t="s">
        <v>5</v>
      </c>
      <c r="F270" s="434" t="s">
        <v>6</v>
      </c>
      <c r="G270" s="1714"/>
      <c r="H270" s="1716"/>
    </row>
    <row r="271" spans="1:9" s="172" customFormat="1" ht="13.5" customHeight="1">
      <c r="A271" s="940" t="s">
        <v>1983</v>
      </c>
      <c r="B271" s="1155">
        <v>15.307248344000001</v>
      </c>
      <c r="C271" s="436">
        <v>65</v>
      </c>
      <c r="D271" s="452">
        <v>181</v>
      </c>
      <c r="E271" s="453">
        <v>87</v>
      </c>
      <c r="F271" s="437">
        <v>94</v>
      </c>
      <c r="G271" s="1147">
        <v>4.2463543113206317</v>
      </c>
      <c r="H271" s="446">
        <v>11.824463543831296</v>
      </c>
    </row>
    <row r="272" spans="1:9" s="172" customFormat="1" ht="13.5" customHeight="1">
      <c r="A272" s="941" t="s">
        <v>204</v>
      </c>
      <c r="B272" s="1154">
        <v>0.50760278299999995</v>
      </c>
      <c r="C272" s="1157">
        <v>145</v>
      </c>
      <c r="D272" s="454">
        <v>247</v>
      </c>
      <c r="E272" s="455">
        <v>128</v>
      </c>
      <c r="F272" s="456">
        <v>119</v>
      </c>
      <c r="G272" s="1147">
        <v>285.65643226585701</v>
      </c>
      <c r="H272" s="436">
        <v>486.600957032184</v>
      </c>
    </row>
    <row r="273" spans="1:8" s="172" customFormat="1" ht="13.5" customHeight="1">
      <c r="A273" s="941" t="s">
        <v>203</v>
      </c>
      <c r="B273" s="1154">
        <v>4.0698563429999997</v>
      </c>
      <c r="C273" s="1157">
        <v>52</v>
      </c>
      <c r="D273" s="454">
        <v>142</v>
      </c>
      <c r="E273" s="455">
        <v>74</v>
      </c>
      <c r="F273" s="456">
        <v>68</v>
      </c>
      <c r="G273" s="1147">
        <v>12.776863755753455</v>
      </c>
      <c r="H273" s="436">
        <v>34.890666409942128</v>
      </c>
    </row>
    <row r="274" spans="1:8" s="172" customFormat="1" ht="13.5" customHeight="1">
      <c r="A274" s="941" t="s">
        <v>202</v>
      </c>
      <c r="B274" s="1154">
        <v>3.8440470819999999</v>
      </c>
      <c r="C274" s="1157">
        <v>10</v>
      </c>
      <c r="D274" s="454">
        <v>26</v>
      </c>
      <c r="E274" s="455">
        <v>13</v>
      </c>
      <c r="F274" s="456">
        <v>13</v>
      </c>
      <c r="G274" s="1147">
        <v>2.6014249530984284</v>
      </c>
      <c r="H274" s="436">
        <v>6.7637048780559139</v>
      </c>
    </row>
    <row r="275" spans="1:8" s="172" customFormat="1" ht="13.5" customHeight="1">
      <c r="A275" s="941" t="s">
        <v>201</v>
      </c>
      <c r="B275" s="1154">
        <v>13.522301428999999</v>
      </c>
      <c r="C275" s="1157">
        <v>223</v>
      </c>
      <c r="D275" s="454">
        <v>483</v>
      </c>
      <c r="E275" s="455">
        <v>233</v>
      </c>
      <c r="F275" s="456">
        <v>250</v>
      </c>
      <c r="G275" s="1147">
        <v>16.491275628699789</v>
      </c>
      <c r="H275" s="436">
        <v>35.718771877408059</v>
      </c>
    </row>
    <row r="276" spans="1:8" s="172" customFormat="1" ht="13.5" customHeight="1">
      <c r="A276" s="941" t="s">
        <v>200</v>
      </c>
      <c r="B276" s="1154">
        <v>4.703302055</v>
      </c>
      <c r="C276" s="1157">
        <v>7</v>
      </c>
      <c r="D276" s="454">
        <v>20</v>
      </c>
      <c r="E276" s="455">
        <v>9</v>
      </c>
      <c r="F276" s="456">
        <v>11</v>
      </c>
      <c r="G276" s="1147">
        <v>1.4883160635108306</v>
      </c>
      <c r="H276" s="436">
        <v>4.2523316100309447</v>
      </c>
    </row>
    <row r="277" spans="1:8" s="172" customFormat="1" ht="13.5" customHeight="1">
      <c r="A277" s="941" t="s">
        <v>199</v>
      </c>
      <c r="B277" s="1154">
        <v>8.7949419169999992</v>
      </c>
      <c r="C277" s="1157">
        <v>27</v>
      </c>
      <c r="D277" s="454">
        <v>80</v>
      </c>
      <c r="E277" s="455">
        <v>36</v>
      </c>
      <c r="F277" s="456">
        <v>44</v>
      </c>
      <c r="G277" s="1147">
        <v>3.0699463685838464</v>
      </c>
      <c r="H277" s="436">
        <v>9.0961373883965813</v>
      </c>
    </row>
    <row r="278" spans="1:8" s="172" customFormat="1" ht="13.5" customHeight="1">
      <c r="A278" s="941" t="s">
        <v>198</v>
      </c>
      <c r="B278" s="1154">
        <v>7.8897767139999999</v>
      </c>
      <c r="C278" s="1157">
        <v>117</v>
      </c>
      <c r="D278" s="454">
        <v>232</v>
      </c>
      <c r="E278" s="455">
        <v>106</v>
      </c>
      <c r="F278" s="456">
        <v>126</v>
      </c>
      <c r="G278" s="1147">
        <v>14.82931700619481</v>
      </c>
      <c r="H278" s="436">
        <v>29.405141413993125</v>
      </c>
    </row>
    <row r="279" spans="1:8" s="127" customFormat="1" ht="13.5" customHeight="1">
      <c r="A279" s="941" t="s">
        <v>195</v>
      </c>
      <c r="B279" s="1154">
        <v>14.117990165999998</v>
      </c>
      <c r="C279" s="1157">
        <v>68</v>
      </c>
      <c r="D279" s="454">
        <v>149</v>
      </c>
      <c r="E279" s="455">
        <v>77</v>
      </c>
      <c r="F279" s="456">
        <v>72</v>
      </c>
      <c r="G279" s="1147">
        <v>4.81654960801451</v>
      </c>
      <c r="H279" s="436">
        <v>10.553910170502382</v>
      </c>
    </row>
    <row r="280" spans="1:8" s="127" customFormat="1" ht="13.5" customHeight="1">
      <c r="A280" s="937" t="s">
        <v>194</v>
      </c>
      <c r="B280" s="1149">
        <v>7.8052171349999995</v>
      </c>
      <c r="C280" s="440">
        <v>38</v>
      </c>
      <c r="D280" s="448">
        <v>105</v>
      </c>
      <c r="E280" s="449">
        <v>49</v>
      </c>
      <c r="F280" s="441">
        <v>56</v>
      </c>
      <c r="G280" s="1147">
        <v>4.8685384842916353</v>
      </c>
      <c r="H280" s="436">
        <v>13.452540548700572</v>
      </c>
    </row>
    <row r="281" spans="1:8" s="127" customFormat="1" ht="13.5" customHeight="1">
      <c r="A281" s="937" t="s">
        <v>193</v>
      </c>
      <c r="B281" s="1149">
        <v>7.387244022</v>
      </c>
      <c r="C281" s="440">
        <v>53</v>
      </c>
      <c r="D281" s="448">
        <v>124</v>
      </c>
      <c r="E281" s="449">
        <v>63</v>
      </c>
      <c r="F281" s="441">
        <v>61</v>
      </c>
      <c r="G281" s="1147">
        <v>7.1745294784036311</v>
      </c>
      <c r="H281" s="436">
        <v>16.785691609850005</v>
      </c>
    </row>
    <row r="282" spans="1:8" s="127" customFormat="1" ht="13.5" customHeight="1">
      <c r="A282" s="937" t="s">
        <v>192</v>
      </c>
      <c r="B282" s="1149">
        <v>2.3973528640000001</v>
      </c>
      <c r="C282" s="440">
        <v>28</v>
      </c>
      <c r="D282" s="448">
        <v>80</v>
      </c>
      <c r="E282" s="449">
        <v>40</v>
      </c>
      <c r="F282" s="441">
        <v>40</v>
      </c>
      <c r="G282" s="1147">
        <v>11.679548897646132</v>
      </c>
      <c r="H282" s="436">
        <v>33.370139707560377</v>
      </c>
    </row>
    <row r="283" spans="1:8" s="127" customFormat="1" ht="13.5" customHeight="1">
      <c r="A283" s="937" t="s">
        <v>191</v>
      </c>
      <c r="B283" s="1149">
        <v>4.1780379229999998</v>
      </c>
      <c r="C283" s="440">
        <v>65</v>
      </c>
      <c r="D283" s="448">
        <v>133</v>
      </c>
      <c r="E283" s="449">
        <v>62</v>
      </c>
      <c r="F283" s="441">
        <v>71</v>
      </c>
      <c r="G283" s="1147">
        <v>15.557541888783858</v>
      </c>
      <c r="H283" s="436">
        <v>31.833124172434662</v>
      </c>
    </row>
    <row r="284" spans="1:8" s="127" customFormat="1" ht="13.5" customHeight="1">
      <c r="A284" s="937" t="s">
        <v>190</v>
      </c>
      <c r="B284" s="1149">
        <v>3.2642885939999999</v>
      </c>
      <c r="C284" s="440">
        <v>55</v>
      </c>
      <c r="D284" s="448">
        <v>118</v>
      </c>
      <c r="E284" s="449">
        <v>58</v>
      </c>
      <c r="F284" s="441">
        <v>60</v>
      </c>
      <c r="G284" s="1147">
        <v>16.849000453297542</v>
      </c>
      <c r="H284" s="436">
        <v>36.148764608892911</v>
      </c>
    </row>
    <row r="285" spans="1:8" s="127" customFormat="1" ht="13.5" customHeight="1">
      <c r="A285" s="937" t="s">
        <v>189</v>
      </c>
      <c r="B285" s="1149">
        <v>5.6019242949999999</v>
      </c>
      <c r="C285" s="440">
        <v>35</v>
      </c>
      <c r="D285" s="448">
        <v>89</v>
      </c>
      <c r="E285" s="449">
        <v>43</v>
      </c>
      <c r="F285" s="441">
        <v>46</v>
      </c>
      <c r="G285" s="1147">
        <v>6.2478530870613991</v>
      </c>
      <c r="H285" s="436">
        <v>15.887397849956129</v>
      </c>
    </row>
    <row r="286" spans="1:8" s="127" customFormat="1" ht="13.5" customHeight="1">
      <c r="A286" s="937" t="s">
        <v>1518</v>
      </c>
      <c r="B286" s="1149">
        <v>11.709872993000001</v>
      </c>
      <c r="C286" s="440">
        <v>67</v>
      </c>
      <c r="D286" s="448">
        <v>181</v>
      </c>
      <c r="E286" s="449">
        <v>89</v>
      </c>
      <c r="F286" s="441">
        <v>92</v>
      </c>
      <c r="G286" s="1147">
        <v>5.7216675227862561</v>
      </c>
      <c r="H286" s="436">
        <v>15.457042113795707</v>
      </c>
    </row>
    <row r="287" spans="1:8" s="127" customFormat="1" ht="13.5" customHeight="1">
      <c r="A287" s="937" t="s">
        <v>188</v>
      </c>
      <c r="B287" s="1149">
        <v>4.0152074359999999</v>
      </c>
      <c r="C287" s="440">
        <v>19</v>
      </c>
      <c r="D287" s="448">
        <v>36</v>
      </c>
      <c r="E287" s="449">
        <v>17</v>
      </c>
      <c r="F287" s="441">
        <v>19</v>
      </c>
      <c r="G287" s="1147">
        <v>4.7320095668402224</v>
      </c>
      <c r="H287" s="436">
        <v>8.9659128634867375</v>
      </c>
    </row>
    <row r="288" spans="1:8" s="127" customFormat="1" ht="13.5" customHeight="1">
      <c r="A288" s="937" t="s">
        <v>187</v>
      </c>
      <c r="B288" s="1149">
        <v>1.634188454</v>
      </c>
      <c r="C288" s="440">
        <v>34</v>
      </c>
      <c r="D288" s="448">
        <v>82</v>
      </c>
      <c r="E288" s="449">
        <v>39</v>
      </c>
      <c r="F288" s="441">
        <v>43</v>
      </c>
      <c r="G288" s="1147">
        <v>20.805433985767227</v>
      </c>
      <c r="H288" s="436">
        <v>50.177811377438601</v>
      </c>
    </row>
    <row r="289" spans="1:13" s="127" customFormat="1" ht="13.5" customHeight="1">
      <c r="A289" s="937" t="s">
        <v>186</v>
      </c>
      <c r="B289" s="1149">
        <v>2.0882136060000001</v>
      </c>
      <c r="C289" s="440">
        <v>5</v>
      </c>
      <c r="D289" s="448">
        <v>15</v>
      </c>
      <c r="E289" s="449">
        <v>5</v>
      </c>
      <c r="F289" s="441">
        <v>10</v>
      </c>
      <c r="G289" s="1147">
        <v>2.3943910649914613</v>
      </c>
      <c r="H289" s="436">
        <v>7.1831731949743842</v>
      </c>
    </row>
    <row r="290" spans="1:13" s="127" customFormat="1" ht="13.5" customHeight="1">
      <c r="A290" s="937" t="s">
        <v>185</v>
      </c>
      <c r="B290" s="1149">
        <v>4.148689911</v>
      </c>
      <c r="C290" s="440">
        <v>22</v>
      </c>
      <c r="D290" s="448">
        <v>50</v>
      </c>
      <c r="E290" s="449">
        <v>24</v>
      </c>
      <c r="F290" s="441">
        <v>26</v>
      </c>
      <c r="G290" s="1147">
        <v>5.3028788537963107</v>
      </c>
      <c r="H290" s="436">
        <v>12.051997394991616</v>
      </c>
    </row>
    <row r="291" spans="1:13" s="127" customFormat="1" ht="13.5" customHeight="1">
      <c r="A291" s="937" t="s">
        <v>184</v>
      </c>
      <c r="B291" s="1149">
        <v>8.1303838679999991</v>
      </c>
      <c r="C291" s="440">
        <v>177</v>
      </c>
      <c r="D291" s="448">
        <v>384</v>
      </c>
      <c r="E291" s="449">
        <v>178</v>
      </c>
      <c r="F291" s="441">
        <v>206</v>
      </c>
      <c r="G291" s="1147">
        <v>21.770189805753954</v>
      </c>
      <c r="H291" s="436">
        <v>47.230242290449262</v>
      </c>
    </row>
    <row r="292" spans="1:13" s="127" customFormat="1" ht="13.5" customHeight="1">
      <c r="A292" s="937" t="s">
        <v>183</v>
      </c>
      <c r="B292" s="1149">
        <v>8.0346562769999998</v>
      </c>
      <c r="C292" s="440">
        <v>52</v>
      </c>
      <c r="D292" s="448">
        <v>115</v>
      </c>
      <c r="E292" s="449">
        <v>54</v>
      </c>
      <c r="F292" s="441">
        <v>61</v>
      </c>
      <c r="G292" s="1147">
        <v>6.4719632311907551</v>
      </c>
      <c r="H292" s="436">
        <v>14.312995607441092</v>
      </c>
    </row>
    <row r="293" spans="1:13" s="127" customFormat="1" ht="13.5" customHeight="1">
      <c r="A293" s="937" t="s">
        <v>182</v>
      </c>
      <c r="B293" s="1149">
        <v>5.2579519999999998E-2</v>
      </c>
      <c r="C293" s="440">
        <v>39</v>
      </c>
      <c r="D293" s="448">
        <v>82</v>
      </c>
      <c r="E293" s="449">
        <v>40</v>
      </c>
      <c r="F293" s="441">
        <v>42</v>
      </c>
      <c r="G293" s="1147">
        <v>741.73366360134139</v>
      </c>
      <c r="H293" s="436">
        <v>1559.5425747515383</v>
      </c>
    </row>
    <row r="294" spans="1:13" s="127" customFormat="1" ht="13.5" customHeight="1">
      <c r="A294" s="937" t="s">
        <v>1982</v>
      </c>
      <c r="B294" s="1149">
        <v>3.5816286999999995E-2</v>
      </c>
      <c r="C294" s="440">
        <v>0</v>
      </c>
      <c r="D294" s="448">
        <v>0</v>
      </c>
      <c r="E294" s="449">
        <v>0</v>
      </c>
      <c r="F294" s="441">
        <v>0</v>
      </c>
      <c r="G294" s="1147">
        <v>0</v>
      </c>
      <c r="H294" s="436">
        <v>0</v>
      </c>
    </row>
    <row r="295" spans="1:13" s="127" customFormat="1" ht="13.5" customHeight="1">
      <c r="A295" s="942" t="s">
        <v>1695</v>
      </c>
      <c r="B295" s="1145">
        <v>143.240740018</v>
      </c>
      <c r="C295" s="440">
        <v>1403</v>
      </c>
      <c r="D295" s="448">
        <v>3154</v>
      </c>
      <c r="E295" s="449">
        <v>1524</v>
      </c>
      <c r="F295" s="441">
        <v>1630</v>
      </c>
      <c r="G295" s="1147">
        <v>9.7946994676493251</v>
      </c>
      <c r="H295" s="436">
        <v>22.018875353503901</v>
      </c>
    </row>
    <row r="296" spans="1:13" s="127" customFormat="1" ht="13.5" customHeight="1">
      <c r="A296" s="307"/>
      <c r="B296" s="1544"/>
      <c r="C296" s="1543"/>
      <c r="D296" s="1543"/>
      <c r="E296" s="1543"/>
      <c r="F296" s="1543"/>
      <c r="G296" s="1543"/>
      <c r="H296" s="1543"/>
    </row>
    <row r="297" spans="1:13" s="127" customFormat="1" ht="13.5" customHeight="1">
      <c r="A297" s="937" t="s">
        <v>181</v>
      </c>
      <c r="B297" s="1149">
        <v>13.249871447000002</v>
      </c>
      <c r="C297" s="440">
        <v>254</v>
      </c>
      <c r="D297" s="448">
        <v>528</v>
      </c>
      <c r="E297" s="449">
        <v>250</v>
      </c>
      <c r="F297" s="441">
        <v>278</v>
      </c>
      <c r="G297" s="1147">
        <v>19.169997310238806</v>
      </c>
      <c r="H297" s="436">
        <v>39.849443227583031</v>
      </c>
    </row>
    <row r="298" spans="1:13" s="127" customFormat="1" ht="13.5" customHeight="1">
      <c r="A298" s="937" t="s">
        <v>180</v>
      </c>
      <c r="B298" s="1149">
        <v>18.565239554000001</v>
      </c>
      <c r="C298" s="440">
        <v>146</v>
      </c>
      <c r="D298" s="448">
        <v>358</v>
      </c>
      <c r="E298" s="449">
        <v>180</v>
      </c>
      <c r="F298" s="441">
        <v>178</v>
      </c>
      <c r="G298" s="1147">
        <v>7.8641592302289123</v>
      </c>
      <c r="H298" s="436">
        <v>19.283349345355827</v>
      </c>
    </row>
    <row r="299" spans="1:13" s="127" customFormat="1" ht="13.5" customHeight="1">
      <c r="A299" s="937" t="s">
        <v>179</v>
      </c>
      <c r="B299" s="1149">
        <v>9.0465701049999989</v>
      </c>
      <c r="C299" s="440">
        <v>85</v>
      </c>
      <c r="D299" s="448">
        <v>212</v>
      </c>
      <c r="E299" s="449">
        <v>100</v>
      </c>
      <c r="F299" s="441">
        <v>112</v>
      </c>
      <c r="G299" s="1147">
        <v>9.3958261543809716</v>
      </c>
      <c r="H299" s="436">
        <v>23.434295820338424</v>
      </c>
    </row>
    <row r="300" spans="1:13" s="127" customFormat="1" ht="13.5" customHeight="1">
      <c r="A300" s="942" t="s">
        <v>1696</v>
      </c>
      <c r="B300" s="1145">
        <v>40.861681106000006</v>
      </c>
      <c r="C300" s="440">
        <v>485</v>
      </c>
      <c r="D300" s="448">
        <v>1098</v>
      </c>
      <c r="E300" s="449">
        <v>530</v>
      </c>
      <c r="F300" s="441">
        <v>568</v>
      </c>
      <c r="G300" s="1147">
        <v>11.869310974794526</v>
      </c>
      <c r="H300" s="436">
        <v>26.871141134689463</v>
      </c>
    </row>
    <row r="301" spans="1:13" s="127" customFormat="1" ht="13.5" customHeight="1">
      <c r="A301" s="307"/>
      <c r="B301" s="1544"/>
      <c r="C301" s="1543"/>
      <c r="D301" s="1543"/>
      <c r="E301" s="1543"/>
      <c r="F301" s="1543"/>
      <c r="G301" s="1543"/>
      <c r="H301" s="1543"/>
    </row>
    <row r="302" spans="1:13" ht="13.5" customHeight="1">
      <c r="A302" s="937" t="s">
        <v>178</v>
      </c>
      <c r="B302" s="1149">
        <v>16.976324505000001</v>
      </c>
      <c r="C302" s="440">
        <v>1142</v>
      </c>
      <c r="D302" s="448">
        <v>2822</v>
      </c>
      <c r="E302" s="449">
        <v>1338</v>
      </c>
      <c r="F302" s="441">
        <v>1484</v>
      </c>
      <c r="G302" s="1147">
        <v>67.270156132067882</v>
      </c>
      <c r="H302" s="436">
        <v>166.23150665910293</v>
      </c>
      <c r="J302" s="127"/>
      <c r="K302" s="127"/>
      <c r="L302" s="127"/>
      <c r="M302" s="127"/>
    </row>
    <row r="303" spans="1:13" ht="13.5" customHeight="1">
      <c r="A303" s="937" t="s">
        <v>177</v>
      </c>
      <c r="B303" s="1149">
        <v>3.0556286019999996</v>
      </c>
      <c r="C303" s="440">
        <v>1082</v>
      </c>
      <c r="D303" s="448">
        <v>2613</v>
      </c>
      <c r="E303" s="449">
        <v>1245</v>
      </c>
      <c r="F303" s="441">
        <v>1368</v>
      </c>
      <c r="G303" s="1147">
        <v>354.10062574090284</v>
      </c>
      <c r="H303" s="436">
        <v>855.14319321717107</v>
      </c>
      <c r="J303" s="127"/>
      <c r="K303" s="127"/>
      <c r="L303" s="127"/>
      <c r="M303" s="127"/>
    </row>
    <row r="304" spans="1:13" ht="13.5" customHeight="1">
      <c r="A304" s="937" t="s">
        <v>176</v>
      </c>
      <c r="B304" s="1149">
        <v>2.5335080749999999</v>
      </c>
      <c r="C304" s="440">
        <v>829</v>
      </c>
      <c r="D304" s="448">
        <v>1905</v>
      </c>
      <c r="E304" s="449">
        <v>907</v>
      </c>
      <c r="F304" s="441">
        <v>998</v>
      </c>
      <c r="G304" s="1147">
        <v>327.21427185504433</v>
      </c>
      <c r="H304" s="436">
        <v>751.92181891901021</v>
      </c>
      <c r="J304" s="127"/>
      <c r="K304" s="127"/>
      <c r="L304" s="127"/>
      <c r="M304" s="127"/>
    </row>
    <row r="305" spans="1:13" ht="13.5" customHeight="1">
      <c r="A305" s="937" t="s">
        <v>175</v>
      </c>
      <c r="B305" s="1149">
        <v>2.2011205170000001</v>
      </c>
      <c r="C305" s="440">
        <v>659</v>
      </c>
      <c r="D305" s="448">
        <v>1641</v>
      </c>
      <c r="E305" s="449">
        <v>766</v>
      </c>
      <c r="F305" s="441">
        <v>875</v>
      </c>
      <c r="G305" s="1147">
        <v>299.39296595089615</v>
      </c>
      <c r="H305" s="436">
        <v>745.52937348318756</v>
      </c>
      <c r="J305" s="127"/>
      <c r="K305" s="127"/>
      <c r="L305" s="127"/>
      <c r="M305" s="127"/>
    </row>
    <row r="306" spans="1:13" ht="13.5" customHeight="1">
      <c r="A306" s="937" t="s">
        <v>174</v>
      </c>
      <c r="B306" s="1149">
        <v>5.3468384049999997</v>
      </c>
      <c r="C306" s="440">
        <v>674</v>
      </c>
      <c r="D306" s="448">
        <v>1694</v>
      </c>
      <c r="E306" s="449">
        <v>836</v>
      </c>
      <c r="F306" s="441">
        <v>858</v>
      </c>
      <c r="G306" s="1147">
        <v>126.05580138156429</v>
      </c>
      <c r="H306" s="436">
        <v>316.82274115781888</v>
      </c>
      <c r="J306" s="127"/>
      <c r="K306" s="127"/>
      <c r="L306" s="127"/>
      <c r="M306" s="127"/>
    </row>
    <row r="307" spans="1:13" ht="13.5" customHeight="1">
      <c r="A307" s="937" t="s">
        <v>173</v>
      </c>
      <c r="B307" s="1149">
        <v>2.6016766140000005</v>
      </c>
      <c r="C307" s="440">
        <v>569</v>
      </c>
      <c r="D307" s="448">
        <v>1142</v>
      </c>
      <c r="E307" s="449">
        <v>570</v>
      </c>
      <c r="F307" s="441">
        <v>572</v>
      </c>
      <c r="G307" s="1147">
        <v>218.70512151207731</v>
      </c>
      <c r="H307" s="436">
        <v>438.94771312265783</v>
      </c>
      <c r="J307" s="127"/>
      <c r="K307" s="127"/>
      <c r="L307" s="127"/>
      <c r="M307" s="127"/>
    </row>
    <row r="308" spans="1:13" ht="13.5" customHeight="1">
      <c r="A308" s="937" t="s">
        <v>172</v>
      </c>
      <c r="B308" s="1149">
        <v>0.38184289500000002</v>
      </c>
      <c r="C308" s="440">
        <v>215</v>
      </c>
      <c r="D308" s="448">
        <v>461</v>
      </c>
      <c r="E308" s="449">
        <v>217</v>
      </c>
      <c r="F308" s="441">
        <v>244</v>
      </c>
      <c r="G308" s="1147">
        <v>563.05879411478895</v>
      </c>
      <c r="H308" s="436">
        <v>1207.302809706594</v>
      </c>
      <c r="J308" s="127"/>
      <c r="K308" s="127"/>
      <c r="L308" s="127"/>
      <c r="M308" s="127"/>
    </row>
    <row r="309" spans="1:13" ht="13.5" customHeight="1">
      <c r="A309" s="937" t="s">
        <v>171</v>
      </c>
      <c r="B309" s="1149">
        <v>3.408842248</v>
      </c>
      <c r="C309" s="440">
        <v>482</v>
      </c>
      <c r="D309" s="448">
        <v>1115</v>
      </c>
      <c r="E309" s="449">
        <v>530</v>
      </c>
      <c r="F309" s="441">
        <v>585</v>
      </c>
      <c r="G309" s="1147">
        <v>141.39698024535866</v>
      </c>
      <c r="H309" s="436">
        <v>327.09052484144172</v>
      </c>
      <c r="J309" s="127"/>
      <c r="K309" s="127"/>
      <c r="L309" s="127"/>
      <c r="M309" s="127"/>
    </row>
    <row r="310" spans="1:13" ht="13.5" customHeight="1">
      <c r="A310" s="937" t="s">
        <v>170</v>
      </c>
      <c r="B310" s="1149">
        <v>10.886926410000001</v>
      </c>
      <c r="C310" s="440">
        <v>542</v>
      </c>
      <c r="D310" s="448">
        <v>1412</v>
      </c>
      <c r="E310" s="449">
        <v>697</v>
      </c>
      <c r="F310" s="441">
        <v>715</v>
      </c>
      <c r="G310" s="1147">
        <v>49.784482744565551</v>
      </c>
      <c r="H310" s="436">
        <v>129.69684434562095</v>
      </c>
      <c r="J310" s="127"/>
      <c r="K310" s="127"/>
      <c r="L310" s="127"/>
      <c r="M310" s="127"/>
    </row>
    <row r="311" spans="1:13" s="127" customFormat="1" ht="13.5" customHeight="1">
      <c r="A311" s="942" t="s">
        <v>1697</v>
      </c>
      <c r="B311" s="1158">
        <v>47.392708271000004</v>
      </c>
      <c r="C311" s="440">
        <v>6194</v>
      </c>
      <c r="D311" s="448">
        <v>14805</v>
      </c>
      <c r="E311" s="449">
        <v>7106</v>
      </c>
      <c r="F311" s="441">
        <v>7699</v>
      </c>
      <c r="G311" s="1147">
        <v>130.69521084512826</v>
      </c>
      <c r="H311" s="436">
        <v>312.38982831161189</v>
      </c>
    </row>
    <row r="312" spans="1:13" s="127" customFormat="1" ht="13.5" customHeight="1">
      <c r="A312" s="307"/>
      <c r="B312" s="1544"/>
      <c r="C312" s="1543"/>
      <c r="D312" s="1543"/>
      <c r="E312" s="1543"/>
      <c r="F312" s="1543"/>
      <c r="G312" s="1543"/>
      <c r="H312" s="1543"/>
    </row>
    <row r="313" spans="1:13" ht="13.5" customHeight="1">
      <c r="A313" s="937" t="s">
        <v>684</v>
      </c>
      <c r="B313" s="1149">
        <v>5.4938082529999992</v>
      </c>
      <c r="C313" s="440">
        <v>1289</v>
      </c>
      <c r="D313" s="448">
        <v>3389</v>
      </c>
      <c r="E313" s="449">
        <v>1660</v>
      </c>
      <c r="F313" s="441">
        <v>1729</v>
      </c>
      <c r="G313" s="1147">
        <v>234.62777378444486</v>
      </c>
      <c r="H313" s="436">
        <v>616.87628033784608</v>
      </c>
    </row>
    <row r="314" spans="1:13" ht="13.5" customHeight="1">
      <c r="A314" s="937" t="s">
        <v>169</v>
      </c>
      <c r="B314" s="1149">
        <v>4.550979796</v>
      </c>
      <c r="C314" s="440">
        <v>991</v>
      </c>
      <c r="D314" s="448">
        <v>2554</v>
      </c>
      <c r="E314" s="449">
        <v>1203</v>
      </c>
      <c r="F314" s="441">
        <v>1351</v>
      </c>
      <c r="G314" s="1147">
        <v>217.75530642237112</v>
      </c>
      <c r="H314" s="436">
        <v>561.19783310064156</v>
      </c>
    </row>
    <row r="315" spans="1:13" ht="13.5" customHeight="1">
      <c r="A315" s="937" t="s">
        <v>168</v>
      </c>
      <c r="B315" s="1149">
        <v>5.2473077950000002</v>
      </c>
      <c r="C315" s="440">
        <v>691</v>
      </c>
      <c r="D315" s="448">
        <v>1663</v>
      </c>
      <c r="E315" s="449">
        <v>801</v>
      </c>
      <c r="F315" s="441">
        <v>862</v>
      </c>
      <c r="G315" s="1147">
        <v>131.68657662095464</v>
      </c>
      <c r="H315" s="436">
        <v>316.92442390831769</v>
      </c>
    </row>
    <row r="316" spans="1:13" s="127" customFormat="1" ht="13.5" customHeight="1">
      <c r="A316" s="942" t="s">
        <v>1698</v>
      </c>
      <c r="B316" s="1158">
        <v>15.292095843999999</v>
      </c>
      <c r="C316" s="440">
        <v>2971</v>
      </c>
      <c r="D316" s="448">
        <v>7606</v>
      </c>
      <c r="E316" s="449">
        <v>3664</v>
      </c>
      <c r="F316" s="441">
        <v>3942</v>
      </c>
      <c r="G316" s="1147">
        <v>194.28337556265714</v>
      </c>
      <c r="H316" s="436">
        <v>497.38113582281056</v>
      </c>
    </row>
    <row r="317" spans="1:13" s="127" customFormat="1" ht="13.5" customHeight="1">
      <c r="A317" s="307"/>
      <c r="B317" s="1544"/>
      <c r="C317" s="1543"/>
      <c r="D317" s="1543"/>
      <c r="E317" s="1543"/>
      <c r="F317" s="1543"/>
      <c r="G317" s="1543"/>
      <c r="H317" s="1543"/>
    </row>
    <row r="318" spans="1:13" ht="13.5" customHeight="1">
      <c r="A318" s="937" t="s">
        <v>1519</v>
      </c>
      <c r="B318" s="1149">
        <v>2.5976017599999999</v>
      </c>
      <c r="C318" s="440">
        <v>1044</v>
      </c>
      <c r="D318" s="448">
        <v>2442</v>
      </c>
      <c r="E318" s="449">
        <v>1122</v>
      </c>
      <c r="F318" s="441">
        <v>1320</v>
      </c>
      <c r="G318" s="1147">
        <v>401.90918256846271</v>
      </c>
      <c r="H318" s="436">
        <v>940.09791554807077</v>
      </c>
    </row>
    <row r="319" spans="1:13" ht="13.5" customHeight="1">
      <c r="A319" s="937" t="s">
        <v>680</v>
      </c>
      <c r="B319" s="1149">
        <v>2.7946534569999999</v>
      </c>
      <c r="C319" s="440">
        <v>693</v>
      </c>
      <c r="D319" s="448">
        <v>1789</v>
      </c>
      <c r="E319" s="449">
        <v>859</v>
      </c>
      <c r="F319" s="441">
        <v>930</v>
      </c>
      <c r="G319" s="1147">
        <v>247.97350035088806</v>
      </c>
      <c r="H319" s="436">
        <v>640.15092659125355</v>
      </c>
    </row>
    <row r="320" spans="1:13" ht="13.5" customHeight="1">
      <c r="A320" s="937" t="s">
        <v>682</v>
      </c>
      <c r="B320" s="1149">
        <v>3.7572486170000001</v>
      </c>
      <c r="C320" s="440">
        <v>708</v>
      </c>
      <c r="D320" s="448">
        <v>1723</v>
      </c>
      <c r="E320" s="449">
        <v>827</v>
      </c>
      <c r="F320" s="441">
        <v>896</v>
      </c>
      <c r="G320" s="1147">
        <v>188.43576035841548</v>
      </c>
      <c r="H320" s="436">
        <v>458.58024731292352</v>
      </c>
    </row>
    <row r="321" spans="1:8" ht="13.5" customHeight="1">
      <c r="A321" s="937" t="s">
        <v>683</v>
      </c>
      <c r="B321" s="1149">
        <v>2.9021947969999999</v>
      </c>
      <c r="C321" s="440">
        <v>464</v>
      </c>
      <c r="D321" s="448">
        <v>1154</v>
      </c>
      <c r="E321" s="449">
        <v>552</v>
      </c>
      <c r="F321" s="441">
        <v>602</v>
      </c>
      <c r="G321" s="1147">
        <v>159.8789993282453</v>
      </c>
      <c r="H321" s="436">
        <v>397.63009746723077</v>
      </c>
    </row>
    <row r="322" spans="1:8" ht="13.5" customHeight="1">
      <c r="A322" s="937" t="s">
        <v>679</v>
      </c>
      <c r="B322" s="1149">
        <v>2.0588950540000002</v>
      </c>
      <c r="C322" s="440">
        <v>78</v>
      </c>
      <c r="D322" s="448">
        <v>162</v>
      </c>
      <c r="E322" s="449">
        <v>78</v>
      </c>
      <c r="F322" s="441">
        <v>84</v>
      </c>
      <c r="G322" s="1147">
        <v>37.884398162238725</v>
      </c>
      <c r="H322" s="436">
        <v>78.682980798495805</v>
      </c>
    </row>
    <row r="323" spans="1:8" s="127" customFormat="1" ht="13.5" customHeight="1">
      <c r="A323" s="942" t="s">
        <v>1699</v>
      </c>
      <c r="B323" s="1158">
        <v>14.110593685</v>
      </c>
      <c r="C323" s="440">
        <v>2987</v>
      </c>
      <c r="D323" s="448">
        <v>7270</v>
      </c>
      <c r="E323" s="449">
        <v>3438</v>
      </c>
      <c r="F323" s="441">
        <v>3832</v>
      </c>
      <c r="G323" s="1147">
        <v>211.68492741558239</v>
      </c>
      <c r="H323" s="436">
        <v>515.2157423204834</v>
      </c>
    </row>
    <row r="324" spans="1:8" s="127" customFormat="1" ht="13.5" customHeight="1">
      <c r="A324" s="307"/>
      <c r="B324" s="1544"/>
      <c r="C324" s="1543"/>
      <c r="D324" s="1543"/>
      <c r="E324" s="1543"/>
      <c r="F324" s="1543"/>
      <c r="G324" s="1543"/>
      <c r="H324" s="1543"/>
    </row>
    <row r="325" spans="1:8" s="127" customFormat="1" ht="13.5" customHeight="1" thickBot="1">
      <c r="A325" s="943" t="s">
        <v>1520</v>
      </c>
      <c r="B325" s="1159">
        <v>432.80549336200005</v>
      </c>
      <c r="C325" s="443">
        <v>104599</v>
      </c>
      <c r="D325" s="450">
        <v>226719</v>
      </c>
      <c r="E325" s="451">
        <v>107265</v>
      </c>
      <c r="F325" s="444">
        <v>119454</v>
      </c>
      <c r="G325" s="1152">
        <v>241.67669219603232</v>
      </c>
      <c r="H325" s="1377">
        <v>523.83577259813433</v>
      </c>
    </row>
    <row r="326" spans="1:8" s="127" customFormat="1" ht="13.5" customHeight="1">
      <c r="A326" s="160" t="s">
        <v>1954</v>
      </c>
      <c r="B326" s="160"/>
      <c r="C326" s="40"/>
      <c r="D326" s="40"/>
      <c r="E326" s="40"/>
      <c r="F326" s="40"/>
      <c r="G326" s="40"/>
      <c r="H326" s="40"/>
    </row>
    <row r="327" spans="1:8" s="127" customFormat="1" ht="24" customHeight="1">
      <c r="A327" s="1707" t="s">
        <v>1984</v>
      </c>
      <c r="B327" s="1707"/>
      <c r="C327" s="1707"/>
      <c r="D327" s="1707"/>
      <c r="E327" s="1707"/>
      <c r="F327" s="1707"/>
      <c r="G327" s="1707"/>
      <c r="H327" s="1707"/>
    </row>
    <row r="328" spans="1:8" s="127" customFormat="1" ht="13.5" customHeight="1">
      <c r="A328" s="160" t="s">
        <v>1517</v>
      </c>
      <c r="B328" s="160"/>
      <c r="C328" s="40"/>
      <c r="D328" s="40"/>
      <c r="E328" s="40"/>
      <c r="F328" s="40"/>
      <c r="G328" s="40"/>
      <c r="H328" s="40"/>
    </row>
    <row r="329" spans="1:8">
      <c r="A329" s="160"/>
      <c r="B329" s="172"/>
    </row>
  </sheetData>
  <mergeCells count="36">
    <mergeCell ref="A267:H267"/>
    <mergeCell ref="A269:A270"/>
    <mergeCell ref="B269:B270"/>
    <mergeCell ref="C269:C270"/>
    <mergeCell ref="D269:F269"/>
    <mergeCell ref="G269:G270"/>
    <mergeCell ref="H269:H270"/>
    <mergeCell ref="H135:H136"/>
    <mergeCell ref="A199:H199"/>
    <mergeCell ref="A201:A202"/>
    <mergeCell ref="B201:B202"/>
    <mergeCell ref="C201:C202"/>
    <mergeCell ref="D201:F201"/>
    <mergeCell ref="G201:G202"/>
    <mergeCell ref="H201:H202"/>
    <mergeCell ref="B70:B71"/>
    <mergeCell ref="C70:C71"/>
    <mergeCell ref="D70:F70"/>
    <mergeCell ref="D135:F135"/>
    <mergeCell ref="G135:G136"/>
    <mergeCell ref="A327:H327"/>
    <mergeCell ref="C4:C5"/>
    <mergeCell ref="A2:H2"/>
    <mergeCell ref="B4:B5"/>
    <mergeCell ref="A4:A5"/>
    <mergeCell ref="G4:G5"/>
    <mergeCell ref="H4:H5"/>
    <mergeCell ref="A68:H68"/>
    <mergeCell ref="G70:G71"/>
    <mergeCell ref="H70:H71"/>
    <mergeCell ref="A133:H133"/>
    <mergeCell ref="A135:A136"/>
    <mergeCell ref="B135:B136"/>
    <mergeCell ref="C135:C136"/>
    <mergeCell ref="D4:F4"/>
    <mergeCell ref="A70:A71"/>
  </mergeCells>
  <phoneticPr fontId="3"/>
  <printOptions horizontalCentered="1"/>
  <pageMargins left="0.78740157480314965" right="0.78740157480314965" top="0.59055118110236227" bottom="0.59055118110236227" header="0.59055118110236227" footer="0.59055118110236227"/>
  <pageSetup paperSize="9" scale="96" orientation="portrait" r:id="rId1"/>
  <headerFooter alignWithMargins="0"/>
  <rowBreaks count="4" manualBreakCount="4">
    <brk id="65" max="8" man="1"/>
    <brk id="130" max="16383" man="1"/>
    <brk id="196" max="16383" man="1"/>
    <brk id="26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1"/>
  <sheetViews>
    <sheetView showGridLines="0" workbookViewId="0">
      <selection activeCell="A2" sqref="A2:D10"/>
    </sheetView>
  </sheetViews>
  <sheetFormatPr defaultRowHeight="13.5"/>
  <cols>
    <col min="1" max="1" width="17.625" customWidth="1"/>
    <col min="2" max="4" width="16.625" customWidth="1"/>
    <col min="5" max="5" width="14.125" customWidth="1"/>
  </cols>
  <sheetData>
    <row r="1" spans="1:4" ht="30" customHeight="1">
      <c r="A1" s="88"/>
      <c r="B1" s="128"/>
      <c r="C1" s="128"/>
    </row>
    <row r="2" spans="1:4" ht="22.5" customHeight="1">
      <c r="A2" s="1722" t="s">
        <v>2050</v>
      </c>
      <c r="B2" s="1723"/>
      <c r="C2" s="1723"/>
      <c r="D2" s="1724"/>
    </row>
    <row r="3" spans="1:4" ht="13.5" customHeight="1" thickBot="1">
      <c r="A3" s="533"/>
      <c r="B3" s="42"/>
      <c r="C3" s="916"/>
      <c r="D3" s="501" t="s">
        <v>260</v>
      </c>
    </row>
    <row r="4" spans="1:4" ht="18.75" customHeight="1">
      <c r="A4" s="917" t="s">
        <v>259</v>
      </c>
      <c r="B4" s="918" t="s">
        <v>258</v>
      </c>
      <c r="C4" s="919" t="s">
        <v>257</v>
      </c>
      <c r="D4" s="920" t="s">
        <v>256</v>
      </c>
    </row>
    <row r="5" spans="1:4" ht="18.75" customHeight="1">
      <c r="A5" s="921" t="s">
        <v>2048</v>
      </c>
      <c r="B5" s="922">
        <v>1738</v>
      </c>
      <c r="C5" s="923">
        <v>803</v>
      </c>
      <c r="D5" s="924">
        <v>935</v>
      </c>
    </row>
    <row r="6" spans="1:4" ht="18.75" customHeight="1">
      <c r="A6" s="925" t="s">
        <v>2116</v>
      </c>
      <c r="B6" s="926">
        <v>1669</v>
      </c>
      <c r="C6" s="926">
        <v>743</v>
      </c>
      <c r="D6" s="927">
        <v>926</v>
      </c>
    </row>
    <row r="7" spans="1:4" ht="18.75" customHeight="1">
      <c r="A7" s="517" t="s">
        <v>2117</v>
      </c>
      <c r="B7" s="928">
        <v>2025</v>
      </c>
      <c r="C7" s="928">
        <v>892</v>
      </c>
      <c r="D7" s="927">
        <v>1133</v>
      </c>
    </row>
    <row r="8" spans="1:4" ht="18.75" customHeight="1">
      <c r="A8" s="517" t="s">
        <v>2118</v>
      </c>
      <c r="B8" s="928">
        <v>2412</v>
      </c>
      <c r="C8" s="928">
        <v>1114</v>
      </c>
      <c r="D8" s="927">
        <v>1298</v>
      </c>
    </row>
    <row r="9" spans="1:4" ht="18.75" customHeight="1" thickBot="1">
      <c r="A9" s="1422" t="s">
        <v>2119</v>
      </c>
      <c r="B9" s="929">
        <v>2766</v>
      </c>
      <c r="C9" s="930">
        <v>1353</v>
      </c>
      <c r="D9" s="931">
        <v>1413</v>
      </c>
    </row>
    <row r="10" spans="1:4" ht="13.5" customHeight="1">
      <c r="A10" s="533" t="s">
        <v>255</v>
      </c>
      <c r="B10" s="42"/>
      <c r="C10" s="42"/>
      <c r="D10" s="916"/>
    </row>
    <row r="11" spans="1:4" ht="13.5" customHeight="1">
      <c r="A11" s="2"/>
    </row>
  </sheetData>
  <mergeCells count="1">
    <mergeCell ref="A2:D2"/>
  </mergeCells>
  <phoneticPr fontId="7"/>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6:A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6</vt:i4>
      </vt:variant>
    </vt:vector>
  </HeadingPairs>
  <TitlesOfParts>
    <vt:vector size="45" baseType="lpstr">
      <vt:lpstr>目次</vt:lpstr>
      <vt:lpstr>011</vt:lpstr>
      <vt:lpstr>012</vt:lpstr>
      <vt:lpstr>013</vt:lpstr>
      <vt:lpstr>014</vt:lpstr>
      <vt:lpstr>015</vt:lpstr>
      <vt:lpstr>016</vt:lpstr>
      <vt:lpstr>017</vt:lpstr>
      <vt:lpstr>018</vt:lpstr>
      <vt:lpstr>019</vt:lpstr>
      <vt:lpstr>020</vt:lpstr>
      <vt:lpstr>021</vt:lpstr>
      <vt:lpstr>022</vt:lpstr>
      <vt:lpstr>023</vt:lpstr>
      <vt:lpstr>024①</vt:lpstr>
      <vt:lpstr>024②</vt:lpstr>
      <vt:lpstr>025</vt:lpstr>
      <vt:lpstr>026①</vt:lpstr>
      <vt:lpstr>026②</vt:lpstr>
      <vt:lpstr>027</vt:lpstr>
      <vt:lpstr>028</vt:lpstr>
      <vt:lpstr>029</vt:lpstr>
      <vt:lpstr>030</vt:lpstr>
      <vt:lpstr>031</vt:lpstr>
      <vt:lpstr>032</vt:lpstr>
      <vt:lpstr>033</vt:lpstr>
      <vt:lpstr>034</vt:lpstr>
      <vt:lpstr>035</vt:lpstr>
      <vt:lpstr>036</vt:lpstr>
      <vt:lpstr>037</vt:lpstr>
      <vt:lpstr>038</vt:lpstr>
      <vt:lpstr>039</vt:lpstr>
      <vt:lpstr>040</vt:lpstr>
      <vt:lpstr>041</vt:lpstr>
      <vt:lpstr>042</vt:lpstr>
      <vt:lpstr>043</vt:lpstr>
      <vt:lpstr>044</vt:lpstr>
      <vt:lpstr>045</vt:lpstr>
      <vt:lpstr>046</vt:lpstr>
      <vt:lpstr>'011'!Print_Area</vt:lpstr>
      <vt:lpstr>'015'!Print_Area</vt:lpstr>
      <vt:lpstr>'024①'!Print_Area</vt:lpstr>
      <vt:lpstr>'024②'!Print_Area</vt:lpstr>
      <vt:lpstr>'026②'!Print_Area</vt:lpstr>
      <vt:lpstr>'042'!Print_Area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総務法制課</dc:creator>
  <cp:lastModifiedBy>sagashi</cp:lastModifiedBy>
  <cp:lastPrinted>2025-06-12T04:41:25Z</cp:lastPrinted>
  <dcterms:created xsi:type="dcterms:W3CDTF">2006-01-21T06:08:25Z</dcterms:created>
  <dcterms:modified xsi:type="dcterms:W3CDTF">2025-07-08T08:40:00Z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517483</vt:lpwstr>
  </property>
  <property fmtid="{D5CDD505-2E9C-101B-9397-08002B2CF9AE}" pid="3" name="NXPowerLiteSettings">
    <vt:lpwstr>C74006B004C800</vt:lpwstr>
  </property>
  <property fmtid="{D5CDD505-2E9C-101B-9397-08002B2CF9AE}" pid="4" name="NXPowerLiteVersion">
    <vt:lpwstr>S5.2.4</vt:lpwstr>
  </property>
</Properties>
</file>