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7680"/>
  </bookViews>
  <sheets>
    <sheet name="目次" sheetId="1" r:id="rId1"/>
    <sheet name="164" sheetId="2" r:id="rId2"/>
    <sheet name="165" sheetId="3" r:id="rId3"/>
    <sheet name="166" sheetId="4" r:id="rId4"/>
    <sheet name="167" sheetId="5" r:id="rId5"/>
    <sheet name="168" sheetId="6" r:id="rId6"/>
    <sheet name="169" sheetId="7" r:id="rId7"/>
    <sheet name="170" sheetId="8" r:id="rId8"/>
    <sheet name="171" sheetId="9" r:id="rId9"/>
    <sheet name="172" sheetId="10" r:id="rId10"/>
    <sheet name="173" sheetId="11" r:id="rId11"/>
    <sheet name="174" sheetId="12" r:id="rId12"/>
    <sheet name="175" sheetId="13" r:id="rId13"/>
    <sheet name="176" sheetId="14" r:id="rId14"/>
    <sheet name="177" sheetId="15" r:id="rId15"/>
    <sheet name="178" sheetId="23" r:id="rId16"/>
    <sheet name="179" sheetId="16" r:id="rId17"/>
    <sheet name="180" sheetId="17" r:id="rId18"/>
    <sheet name="181" sheetId="18" r:id="rId19"/>
    <sheet name="182" sheetId="19" r:id="rId20"/>
    <sheet name="183" sheetId="20" r:id="rId21"/>
  </sheets>
  <definedNames>
    <definedName name="_xlnm.Print_Area" localSheetId="1">'164'!$A$1:$H$47</definedName>
    <definedName name="_xlnm.Print_Area" localSheetId="2">'165'!#REF!</definedName>
    <definedName name="_xlnm.Print_Area" localSheetId="15">#REF!</definedName>
    <definedName name="_xlnm.Print_Area" localSheetId="18">'181'!#REF!</definedName>
    <definedName name="_xlnm.Print_Area">#REF!</definedName>
  </definedNames>
  <calcPr calcId="162913"/>
</workbook>
</file>

<file path=xl/calcChain.xml><?xml version="1.0" encoding="utf-8"?>
<calcChain xmlns="http://schemas.openxmlformats.org/spreadsheetml/2006/main">
  <c r="C22" i="1" l="1"/>
  <c r="C24" i="1" l="1"/>
  <c r="C23" i="1"/>
  <c r="C21" i="1"/>
  <c r="C20" i="1"/>
  <c r="C19" i="1"/>
  <c r="C18" i="1"/>
  <c r="C17" i="1"/>
  <c r="C16" i="1"/>
  <c r="C15" i="1"/>
  <c r="C14" i="1"/>
  <c r="C13" i="1"/>
  <c r="C12" i="1"/>
  <c r="C11" i="1"/>
  <c r="C10" i="1"/>
  <c r="C9" i="1"/>
  <c r="C8" i="1"/>
  <c r="C7" i="1"/>
  <c r="C6" i="1"/>
  <c r="C5" i="1"/>
  <c r="B20" i="1" l="1"/>
  <c r="B19" i="1"/>
  <c r="B18" i="1"/>
  <c r="B17" i="1"/>
  <c r="B16" i="1"/>
  <c r="B15" i="1"/>
  <c r="B14" i="1"/>
  <c r="B13" i="1"/>
  <c r="B12" i="1"/>
  <c r="B11" i="1"/>
  <c r="B21" i="1"/>
  <c r="B22" i="1"/>
  <c r="B23" i="1"/>
  <c r="B24" i="1"/>
  <c r="B10" i="1"/>
  <c r="B9" i="1"/>
  <c r="B8" i="1"/>
  <c r="B7" i="1"/>
  <c r="B6" i="1"/>
  <c r="B5" i="1"/>
</calcChain>
</file>

<file path=xl/sharedStrings.xml><?xml version="1.0" encoding="utf-8"?>
<sst xmlns="http://schemas.openxmlformats.org/spreadsheetml/2006/main" count="502" uniqueCount="365">
  <si>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4"/>
  </si>
  <si>
    <t>タイトル</t>
    <phoneticPr fontId="4"/>
  </si>
  <si>
    <t>掲載年次・年度</t>
    <rPh sb="0" eb="2">
      <t>ケイサイ</t>
    </rPh>
    <rPh sb="2" eb="4">
      <t>ネンジ</t>
    </rPh>
    <rPh sb="5" eb="7">
      <t>ネンド</t>
    </rPh>
    <phoneticPr fontId="4"/>
  </si>
  <si>
    <t>社会福祉施設</t>
    <rPh sb="0" eb="2">
      <t>シャカイ</t>
    </rPh>
    <rPh sb="2" eb="4">
      <t>フクシ</t>
    </rPh>
    <rPh sb="4" eb="6">
      <t>シセツ</t>
    </rPh>
    <phoneticPr fontId="4"/>
  </si>
  <si>
    <t>施設数</t>
    <rPh sb="0" eb="3">
      <t>シセツスウ</t>
    </rPh>
    <phoneticPr fontId="27"/>
  </si>
  <si>
    <t>定  員</t>
    <rPh sb="0" eb="1">
      <t>サダム</t>
    </rPh>
    <rPh sb="3" eb="4">
      <t>イン</t>
    </rPh>
    <phoneticPr fontId="27"/>
  </si>
  <si>
    <t>施設数</t>
  </si>
  <si>
    <t>定  員</t>
  </si>
  <si>
    <t>保護施設</t>
  </si>
  <si>
    <t>老人福祉施設</t>
  </si>
  <si>
    <t>障害者支援施設等</t>
  </si>
  <si>
    <t>福祉ホーム</t>
    <rPh sb="0" eb="2">
      <t>フクシ</t>
    </rPh>
    <phoneticPr fontId="26"/>
  </si>
  <si>
    <t>身体障害者社会参加支援施設</t>
  </si>
  <si>
    <t>児童福祉施設</t>
  </si>
  <si>
    <t>障害児入所施設（福祉型）</t>
    <rPh sb="0" eb="3">
      <t>ショウガイジ</t>
    </rPh>
    <rPh sb="3" eb="5">
      <t>ニュウショ</t>
    </rPh>
    <rPh sb="5" eb="7">
      <t>シセツ</t>
    </rPh>
    <rPh sb="8" eb="11">
      <t>フクシガタ</t>
    </rPh>
    <phoneticPr fontId="26"/>
  </si>
  <si>
    <t>障害児入所施設（医療型）</t>
    <rPh sb="0" eb="3">
      <t>ショウガイジ</t>
    </rPh>
    <rPh sb="3" eb="5">
      <t>ニュウショ</t>
    </rPh>
    <rPh sb="5" eb="7">
      <t>シセツ</t>
    </rPh>
    <rPh sb="8" eb="10">
      <t>イリョウ</t>
    </rPh>
    <rPh sb="10" eb="11">
      <t>ガタ</t>
    </rPh>
    <phoneticPr fontId="26"/>
  </si>
  <si>
    <t>児童発達支援センター（福祉型）</t>
    <rPh sb="0" eb="2">
      <t>ジドウ</t>
    </rPh>
    <rPh sb="2" eb="4">
      <t>ハッタツ</t>
    </rPh>
    <rPh sb="4" eb="6">
      <t>シエン</t>
    </rPh>
    <rPh sb="11" eb="14">
      <t>フクシガタ</t>
    </rPh>
    <phoneticPr fontId="26"/>
  </si>
  <si>
    <t>児童発達支援センター（医療型）</t>
    <rPh sb="0" eb="2">
      <t>ジドウ</t>
    </rPh>
    <rPh sb="2" eb="4">
      <t>ハッタツ</t>
    </rPh>
    <rPh sb="4" eb="6">
      <t>シエン</t>
    </rPh>
    <rPh sb="11" eb="13">
      <t>イリョウ</t>
    </rPh>
    <rPh sb="13" eb="14">
      <t>ガタ</t>
    </rPh>
    <phoneticPr fontId="26"/>
  </si>
  <si>
    <t>その他の社会福祉施設等</t>
  </si>
  <si>
    <t>有料老人ホーム</t>
    <rPh sb="0" eb="2">
      <t>ユウリョウ</t>
    </rPh>
    <rPh sb="2" eb="4">
      <t>ロウジン</t>
    </rPh>
    <phoneticPr fontId="26"/>
  </si>
  <si>
    <t>注2）母子生活支援施設の定員は世帯数である。</t>
    <rPh sb="0" eb="1">
      <t>チュウ</t>
    </rPh>
    <rPh sb="3" eb="5">
      <t>ボシ</t>
    </rPh>
    <rPh sb="5" eb="7">
      <t>セイカツ</t>
    </rPh>
    <rPh sb="7" eb="9">
      <t>シエン</t>
    </rPh>
    <rPh sb="9" eb="11">
      <t>シセツ</t>
    </rPh>
    <rPh sb="12" eb="14">
      <t>テイイン</t>
    </rPh>
    <rPh sb="15" eb="18">
      <t>セタイスウ</t>
    </rPh>
    <phoneticPr fontId="26"/>
  </si>
  <si>
    <t>各年度末現在</t>
  </si>
  <si>
    <t>年  度</t>
    <rPh sb="0" eb="1">
      <t>トシ</t>
    </rPh>
    <rPh sb="3" eb="4">
      <t>タビ</t>
    </rPh>
    <phoneticPr fontId="24"/>
  </si>
  <si>
    <t>加   入   者   数</t>
  </si>
  <si>
    <t>第1号被保険者</t>
    <rPh sb="0" eb="1">
      <t>ダイ</t>
    </rPh>
    <rPh sb="2" eb="3">
      <t>ゴウ</t>
    </rPh>
    <rPh sb="3" eb="7">
      <t>ヒホケンシャ</t>
    </rPh>
    <phoneticPr fontId="24"/>
  </si>
  <si>
    <t>第3号被保険者</t>
    <rPh sb="0" eb="1">
      <t>ダイ</t>
    </rPh>
    <rPh sb="2" eb="3">
      <t>ゴウ</t>
    </rPh>
    <rPh sb="3" eb="7">
      <t>ヒホケンシャ</t>
    </rPh>
    <phoneticPr fontId="24"/>
  </si>
  <si>
    <t>資料：保険年金課</t>
  </si>
  <si>
    <t>拠出年金</t>
    <rPh sb="0" eb="2">
      <t>キョシュツ</t>
    </rPh>
    <rPh sb="2" eb="4">
      <t>ネンキン</t>
    </rPh>
    <phoneticPr fontId="24"/>
  </si>
  <si>
    <t>通算老齢</t>
  </si>
  <si>
    <t>老齢基礎</t>
  </si>
  <si>
    <t>障害基礎</t>
  </si>
  <si>
    <t>遺族基礎</t>
  </si>
  <si>
    <t>老齢福祉年金</t>
    <rPh sb="0" eb="2">
      <t>ロウレイ</t>
    </rPh>
    <rPh sb="2" eb="3">
      <t>フク</t>
    </rPh>
    <rPh sb="3" eb="4">
      <t>シ</t>
    </rPh>
    <rPh sb="4" eb="6">
      <t>ネンキン</t>
    </rPh>
    <phoneticPr fontId="24"/>
  </si>
  <si>
    <t>年　　度</t>
  </si>
  <si>
    <t>年　度</t>
  </si>
  <si>
    <t>総   数</t>
  </si>
  <si>
    <t>加入世帯</t>
  </si>
  <si>
    <t>被保険者数</t>
  </si>
  <si>
    <t>各年度決算時点</t>
  </si>
  <si>
    <t>年    度</t>
  </si>
  <si>
    <t>調 定 額</t>
  </si>
  <si>
    <t>うち居所
不明者分
調定額</t>
    <rPh sb="8" eb="9">
      <t>ブン</t>
    </rPh>
    <phoneticPr fontId="24"/>
  </si>
  <si>
    <t>(単位：千円）</t>
  </si>
  <si>
    <t>年   度</t>
  </si>
  <si>
    <t>費　　用　　額</t>
  </si>
  <si>
    <t>保 険 者 負 担 分</t>
  </si>
  <si>
    <t>療　養　の　給　付　等</t>
  </si>
  <si>
    <t>療養費等</t>
  </si>
  <si>
    <t>計</t>
  </si>
  <si>
    <t>療養の給付等</t>
  </si>
  <si>
    <t>葬祭費</t>
  </si>
  <si>
    <t>高額療養費</t>
  </si>
  <si>
    <t>入   院</t>
  </si>
  <si>
    <t>入 院 外</t>
  </si>
  <si>
    <t>歯　科</t>
  </si>
  <si>
    <t>調　剤</t>
  </si>
  <si>
    <t>食事療養</t>
  </si>
  <si>
    <t>訪問看護</t>
  </si>
  <si>
    <t>注1）各年度の下段の数字はうち退職者分の再掲。</t>
    <rPh sb="20" eb="22">
      <t>サイケイ</t>
    </rPh>
    <phoneticPr fontId="24"/>
  </si>
  <si>
    <t>注2）年報に基づく。</t>
    <rPh sb="0" eb="1">
      <t>チュウ</t>
    </rPh>
    <rPh sb="3" eb="5">
      <t>ネンポウ</t>
    </rPh>
    <rPh sb="6" eb="7">
      <t>モト</t>
    </rPh>
    <phoneticPr fontId="24"/>
  </si>
  <si>
    <t>（単位：人）</t>
    <rPh sb="1" eb="3">
      <t>タンイ</t>
    </rPh>
    <rPh sb="4" eb="5">
      <t>ヒト</t>
    </rPh>
    <phoneticPr fontId="4"/>
  </si>
  <si>
    <t>各年度末現在</t>
    <rPh sb="0" eb="4">
      <t>カクネンドマツ</t>
    </rPh>
    <rPh sb="4" eb="6">
      <t>ゲンザイ</t>
    </rPh>
    <phoneticPr fontId="24"/>
  </si>
  <si>
    <t>年度・月</t>
    <rPh sb="3" eb="4">
      <t>ツキ</t>
    </rPh>
    <phoneticPr fontId="24"/>
  </si>
  <si>
    <t>要支援1</t>
    <rPh sb="0" eb="1">
      <t>ヨウ</t>
    </rPh>
    <rPh sb="1" eb="3">
      <t>シエン</t>
    </rPh>
    <phoneticPr fontId="24"/>
  </si>
  <si>
    <t>要支援2</t>
    <rPh sb="0" eb="1">
      <t>ヨウ</t>
    </rPh>
    <rPh sb="1" eb="3">
      <t>シエン</t>
    </rPh>
    <phoneticPr fontId="24"/>
  </si>
  <si>
    <t>要介護１</t>
    <rPh sb="0" eb="1">
      <t>ヨウ</t>
    </rPh>
    <rPh sb="1" eb="3">
      <t>カイゴ</t>
    </rPh>
    <phoneticPr fontId="24"/>
  </si>
  <si>
    <t>要介護2</t>
    <rPh sb="0" eb="1">
      <t>ヨウ</t>
    </rPh>
    <rPh sb="1" eb="3">
      <t>カイゴ</t>
    </rPh>
    <phoneticPr fontId="24"/>
  </si>
  <si>
    <t>要介護3</t>
    <rPh sb="0" eb="1">
      <t>ヨウ</t>
    </rPh>
    <rPh sb="1" eb="3">
      <t>カイゴ</t>
    </rPh>
    <phoneticPr fontId="24"/>
  </si>
  <si>
    <t>要介護4</t>
    <rPh sb="0" eb="1">
      <t>ヨウ</t>
    </rPh>
    <rPh sb="1" eb="3">
      <t>カイゴ</t>
    </rPh>
    <phoneticPr fontId="24"/>
  </si>
  <si>
    <t>要介護5</t>
    <rPh sb="0" eb="1">
      <t>ヨウ</t>
    </rPh>
    <rPh sb="1" eb="3">
      <t>カイゴ</t>
    </rPh>
    <phoneticPr fontId="24"/>
  </si>
  <si>
    <t>合計</t>
    <rPh sb="0" eb="1">
      <t>ゴウ</t>
    </rPh>
    <rPh sb="1" eb="2">
      <t>ケイ</t>
    </rPh>
    <phoneticPr fontId="24"/>
  </si>
  <si>
    <t>資料：佐賀中部広域連合</t>
  </si>
  <si>
    <t>（単位：人）</t>
    <rPh sb="1" eb="3">
      <t>タンイ</t>
    </rPh>
    <rPh sb="4" eb="5">
      <t>ヒト</t>
    </rPh>
    <phoneticPr fontId="24"/>
  </si>
  <si>
    <t>要支援１</t>
    <rPh sb="0" eb="3">
      <t>ヨウシエン</t>
    </rPh>
    <phoneticPr fontId="24"/>
  </si>
  <si>
    <t>要支援２</t>
    <rPh sb="0" eb="3">
      <t>ヨウシエン</t>
    </rPh>
    <phoneticPr fontId="24"/>
  </si>
  <si>
    <t>要支援計</t>
    <rPh sb="0" eb="1">
      <t>ヨウ</t>
    </rPh>
    <rPh sb="1" eb="3">
      <t>シエン</t>
    </rPh>
    <rPh sb="3" eb="4">
      <t>ケイ</t>
    </rPh>
    <phoneticPr fontId="24"/>
  </si>
  <si>
    <t>要介護２</t>
    <rPh sb="0" eb="1">
      <t>ヨウ</t>
    </rPh>
    <rPh sb="1" eb="3">
      <t>カイゴ</t>
    </rPh>
    <phoneticPr fontId="24"/>
  </si>
  <si>
    <t>要介護３</t>
    <rPh sb="0" eb="1">
      <t>ヨウ</t>
    </rPh>
    <rPh sb="1" eb="3">
      <t>カイゴ</t>
    </rPh>
    <phoneticPr fontId="24"/>
  </si>
  <si>
    <t>要介護４</t>
    <rPh sb="0" eb="1">
      <t>ヨウ</t>
    </rPh>
    <rPh sb="1" eb="3">
      <t>カイゴ</t>
    </rPh>
    <phoneticPr fontId="24"/>
  </si>
  <si>
    <t>要介護５</t>
    <rPh sb="0" eb="1">
      <t>ヨウ</t>
    </rPh>
    <rPh sb="1" eb="3">
      <t>カイゴ</t>
    </rPh>
    <phoneticPr fontId="24"/>
  </si>
  <si>
    <t>要介護計</t>
    <rPh sb="0" eb="3">
      <t>ヨウカイゴ</t>
    </rPh>
    <rPh sb="3" eb="4">
      <t>ケイ</t>
    </rPh>
    <phoneticPr fontId="24"/>
  </si>
  <si>
    <t>合計</t>
    <rPh sb="0" eb="2">
      <t>ゴウケイ</t>
    </rPh>
    <phoneticPr fontId="24"/>
  </si>
  <si>
    <t>資料：佐賀中部広域連合</t>
    <rPh sb="3" eb="5">
      <t>サガ</t>
    </rPh>
    <rPh sb="5" eb="7">
      <t>チュウブ</t>
    </rPh>
    <rPh sb="7" eb="9">
      <t>コウイキ</t>
    </rPh>
    <rPh sb="9" eb="11">
      <t>レンゴウ</t>
    </rPh>
    <phoneticPr fontId="24"/>
  </si>
  <si>
    <t>注1）居宅サービス（居宅サービス計画を除く）受給者を被保険者番号で名寄せした人数。</t>
    <rPh sb="0" eb="1">
      <t>チュウ</t>
    </rPh>
    <rPh sb="3" eb="5">
      <t>キョタク</t>
    </rPh>
    <rPh sb="10" eb="12">
      <t>キョタク</t>
    </rPh>
    <rPh sb="16" eb="18">
      <t>ケイカク</t>
    </rPh>
    <rPh sb="19" eb="20">
      <t>ノゾ</t>
    </rPh>
    <rPh sb="22" eb="25">
      <t>ジュキュウシャ</t>
    </rPh>
    <rPh sb="26" eb="30">
      <t>ヒホケンシャ</t>
    </rPh>
    <rPh sb="30" eb="32">
      <t>バンゴウ</t>
    </rPh>
    <rPh sb="33" eb="35">
      <t>ナヨ</t>
    </rPh>
    <rPh sb="38" eb="40">
      <t>ニンズウ</t>
    </rPh>
    <phoneticPr fontId="24"/>
  </si>
  <si>
    <t>（単位：人）</t>
  </si>
  <si>
    <t>総　数</t>
  </si>
  <si>
    <t>18歳未満</t>
  </si>
  <si>
    <t>18歳以上</t>
  </si>
  <si>
    <t>資料：障がい福祉課</t>
    <rPh sb="3" eb="4">
      <t>ショウ</t>
    </rPh>
    <phoneticPr fontId="24"/>
  </si>
  <si>
    <t xml:space="preserve"> (単位：人）</t>
  </si>
  <si>
    <t>年  度</t>
  </si>
  <si>
    <t>精神障害者保健福祉手帳</t>
    <rPh sb="0" eb="2">
      <t>セイシン</t>
    </rPh>
    <rPh sb="2" eb="4">
      <t>ショウガイ</t>
    </rPh>
    <rPh sb="4" eb="5">
      <t>シャ</t>
    </rPh>
    <rPh sb="5" eb="7">
      <t>ホケン</t>
    </rPh>
    <rPh sb="7" eb="9">
      <t>フクシ</t>
    </rPh>
    <rPh sb="9" eb="11">
      <t>テチョウ</t>
    </rPh>
    <phoneticPr fontId="24"/>
  </si>
  <si>
    <t xml:space="preserve">自立支援医療(精神
通院)受給者数 </t>
    <rPh sb="0" eb="2">
      <t>ジリツ</t>
    </rPh>
    <rPh sb="2" eb="4">
      <t>シエン</t>
    </rPh>
    <rPh sb="4" eb="6">
      <t>イリョウ</t>
    </rPh>
    <rPh sb="7" eb="9">
      <t>セイシン</t>
    </rPh>
    <rPh sb="10" eb="12">
      <t>ツウイン</t>
    </rPh>
    <rPh sb="13" eb="16">
      <t>ジュキュウシャ</t>
    </rPh>
    <rPh sb="16" eb="17">
      <t>スウ</t>
    </rPh>
    <phoneticPr fontId="24"/>
  </si>
  <si>
    <t xml:space="preserve">補 装 具
交付件数
注2) </t>
    <rPh sb="11" eb="12">
      <t>チュウ</t>
    </rPh>
    <phoneticPr fontId="24"/>
  </si>
  <si>
    <t>更生医療
給付件数
 注3)</t>
    <rPh sb="11" eb="12">
      <t>チュウ</t>
    </rPh>
    <phoneticPr fontId="24"/>
  </si>
  <si>
    <t>資料:障がい福祉課</t>
    <rPh sb="3" eb="4">
      <t>ショウ</t>
    </rPh>
    <phoneticPr fontId="24"/>
  </si>
  <si>
    <t>（単位：人）</t>
    <rPh sb="1" eb="3">
      <t>タンイ</t>
    </rPh>
    <rPh sb="4" eb="5">
      <t>ニン</t>
    </rPh>
    <phoneticPr fontId="4"/>
  </si>
  <si>
    <t>生活介護</t>
    <rPh sb="0" eb="2">
      <t>セイカツ</t>
    </rPh>
    <rPh sb="2" eb="4">
      <t>カイゴ</t>
    </rPh>
    <phoneticPr fontId="4"/>
  </si>
  <si>
    <t>自立訓練</t>
    <rPh sb="0" eb="2">
      <t>ジリツ</t>
    </rPh>
    <rPh sb="2" eb="4">
      <t>クンレン</t>
    </rPh>
    <phoneticPr fontId="4"/>
  </si>
  <si>
    <t>就労継続(Ａ型)</t>
    <rPh sb="0" eb="2">
      <t>シュウロウ</t>
    </rPh>
    <rPh sb="2" eb="4">
      <t>ケイゾク</t>
    </rPh>
    <rPh sb="6" eb="7">
      <t>ガタ</t>
    </rPh>
    <phoneticPr fontId="4"/>
  </si>
  <si>
    <t>就労継続(Ｂ型)</t>
    <rPh sb="0" eb="2">
      <t>シュウロウ</t>
    </rPh>
    <rPh sb="2" eb="4">
      <t>ケイゾク</t>
    </rPh>
    <rPh sb="6" eb="7">
      <t>ガタ</t>
    </rPh>
    <phoneticPr fontId="4"/>
  </si>
  <si>
    <t>就労移行</t>
    <rPh sb="0" eb="2">
      <t>シュウロウ</t>
    </rPh>
    <rPh sb="2" eb="4">
      <t>イコウ</t>
    </rPh>
    <phoneticPr fontId="4"/>
  </si>
  <si>
    <t>資料：障がい福祉課</t>
    <rPh sb="0" eb="2">
      <t>シリョウ</t>
    </rPh>
    <rPh sb="3" eb="4">
      <t>ショウ</t>
    </rPh>
    <rPh sb="6" eb="8">
      <t>フクシ</t>
    </rPh>
    <rPh sb="8" eb="9">
      <t>カ</t>
    </rPh>
    <phoneticPr fontId="4"/>
  </si>
  <si>
    <t>（単位：件）</t>
    <rPh sb="1" eb="3">
      <t>タンイ</t>
    </rPh>
    <rPh sb="4" eb="5">
      <t>ケン</t>
    </rPh>
    <phoneticPr fontId="4"/>
  </si>
  <si>
    <t>各年度末現在</t>
    <rPh sb="0" eb="1">
      <t>カク</t>
    </rPh>
    <rPh sb="1" eb="3">
      <t>ネンド</t>
    </rPh>
    <phoneticPr fontId="4"/>
  </si>
  <si>
    <t>障害者地域活動支援センター</t>
    <rPh sb="0" eb="2">
      <t>ショウガイ</t>
    </rPh>
    <rPh sb="2" eb="3">
      <t>シャ</t>
    </rPh>
    <rPh sb="3" eb="5">
      <t>チイキ</t>
    </rPh>
    <rPh sb="5" eb="7">
      <t>カツドウ</t>
    </rPh>
    <rPh sb="7" eb="9">
      <t>シエン</t>
    </rPh>
    <phoneticPr fontId="4"/>
  </si>
  <si>
    <t>資料：障がい福祉課</t>
    <rPh sb="3" eb="4">
      <t>サワ</t>
    </rPh>
    <rPh sb="6" eb="9">
      <t>フクシカ</t>
    </rPh>
    <phoneticPr fontId="4"/>
  </si>
  <si>
    <t>各年度末現在</t>
    <rPh sb="0" eb="1">
      <t>カク</t>
    </rPh>
    <rPh sb="1" eb="4">
      <t>ネンドマツ</t>
    </rPh>
    <rPh sb="4" eb="6">
      <t>ゲンザイ</t>
    </rPh>
    <phoneticPr fontId="24"/>
  </si>
  <si>
    <t>児童扶養手当
受給資格者数</t>
    <rPh sb="9" eb="11">
      <t>シカク</t>
    </rPh>
    <phoneticPr fontId="24"/>
  </si>
  <si>
    <t>子どもの
医療費</t>
    <rPh sb="0" eb="1">
      <t>コ</t>
    </rPh>
    <rPh sb="5" eb="7">
      <t>イリョウ</t>
    </rPh>
    <rPh sb="7" eb="8">
      <t>ヒ</t>
    </rPh>
    <phoneticPr fontId="15"/>
  </si>
  <si>
    <t>ひとり親
家庭等
医療費</t>
    <rPh sb="3" eb="4">
      <t>オヤ</t>
    </rPh>
    <rPh sb="5" eb="7">
      <t>カテイ</t>
    </rPh>
    <rPh sb="7" eb="8">
      <t>トウ</t>
    </rPh>
    <rPh sb="9" eb="12">
      <t>イリョウヒ</t>
    </rPh>
    <phoneticPr fontId="15"/>
  </si>
  <si>
    <t>重度心身
障害者
医療費</t>
    <rPh sb="0" eb="2">
      <t>ジュウド</t>
    </rPh>
    <rPh sb="2" eb="4">
      <t>シンシン</t>
    </rPh>
    <rPh sb="5" eb="7">
      <t>ショウガイ</t>
    </rPh>
    <rPh sb="7" eb="8">
      <t>シャ</t>
    </rPh>
    <rPh sb="9" eb="12">
      <t>イリョウヒ</t>
    </rPh>
    <phoneticPr fontId="15"/>
  </si>
  <si>
    <t xml:space="preserve"> 各年4月1日現在</t>
    <rPh sb="4" eb="5">
      <t>ガツ</t>
    </rPh>
    <rPh sb="6" eb="7">
      <t>ニチ</t>
    </rPh>
    <phoneticPr fontId="24"/>
  </si>
  <si>
    <t>年　次</t>
  </si>
  <si>
    <t>乳　幼　児　数</t>
  </si>
  <si>
    <t>総数</t>
  </si>
  <si>
    <t>市立</t>
  </si>
  <si>
    <t>私立</t>
  </si>
  <si>
    <t>各年4月1日現在</t>
  </si>
  <si>
    <t>１歳～2歳</t>
  </si>
  <si>
    <t>4歳以上</t>
  </si>
  <si>
    <t>保護人員（停止含む）（単位:人）</t>
    <rPh sb="5" eb="7">
      <t>テイシ</t>
    </rPh>
    <rPh sb="7" eb="8">
      <t>フク</t>
    </rPh>
    <rPh sb="14" eb="15">
      <t>ニン</t>
    </rPh>
    <phoneticPr fontId="4"/>
  </si>
  <si>
    <t>世帯数</t>
  </si>
  <si>
    <t>介護扶助</t>
    <rPh sb="0" eb="2">
      <t>カイゴ</t>
    </rPh>
    <rPh sb="2" eb="4">
      <t>フジョ</t>
    </rPh>
    <phoneticPr fontId="4"/>
  </si>
  <si>
    <t>総　　額</t>
  </si>
  <si>
    <t>資料：生活福祉課</t>
    <rPh sb="0" eb="2">
      <t>シリョウ</t>
    </rPh>
    <rPh sb="3" eb="5">
      <t>セイカツ</t>
    </rPh>
    <rPh sb="5" eb="7">
      <t>フクシ</t>
    </rPh>
    <rPh sb="7" eb="8">
      <t>カ</t>
    </rPh>
    <phoneticPr fontId="4"/>
  </si>
  <si>
    <t>就労自立　給付金</t>
    <rPh sb="0" eb="2">
      <t>シュウロウ</t>
    </rPh>
    <rPh sb="2" eb="4">
      <t>ジリツ</t>
    </rPh>
    <rPh sb="5" eb="8">
      <t>キュウフキン</t>
    </rPh>
    <phoneticPr fontId="4"/>
  </si>
  <si>
    <t>保　育　施　設　数　注1）</t>
    <rPh sb="0" eb="1">
      <t>タモツ</t>
    </rPh>
    <rPh sb="2" eb="3">
      <t>イク</t>
    </rPh>
    <rPh sb="4" eb="5">
      <t>シ</t>
    </rPh>
    <rPh sb="6" eb="7">
      <t>セツ</t>
    </rPh>
    <rPh sb="8" eb="9">
      <t>スウ</t>
    </rPh>
    <rPh sb="10" eb="11">
      <t>チュウ</t>
    </rPh>
    <phoneticPr fontId="24"/>
  </si>
  <si>
    <t xml:space="preserve">   </t>
    <phoneticPr fontId="24"/>
  </si>
  <si>
    <t>資料：保育幼稚園課</t>
    <rPh sb="3" eb="5">
      <t>ホイク</t>
    </rPh>
    <rPh sb="5" eb="8">
      <t>ヨウチエン</t>
    </rPh>
    <phoneticPr fontId="24"/>
  </si>
  <si>
    <t>資料：保育幼稚園課</t>
    <rPh sb="3" eb="5">
      <t>ホイク</t>
    </rPh>
    <rPh sb="5" eb="8">
      <t>ヨウチエン</t>
    </rPh>
    <rPh sb="8" eb="9">
      <t>カ</t>
    </rPh>
    <phoneticPr fontId="24"/>
  </si>
  <si>
    <t>保育所型認定こども園</t>
    <rPh sb="0" eb="2">
      <t>ホイク</t>
    </rPh>
    <rPh sb="2" eb="3">
      <t>ショ</t>
    </rPh>
    <rPh sb="3" eb="4">
      <t>ガタ</t>
    </rPh>
    <rPh sb="4" eb="6">
      <t>ニンテイ</t>
    </rPh>
    <rPh sb="9" eb="10">
      <t>エン</t>
    </rPh>
    <phoneticPr fontId="26"/>
  </si>
  <si>
    <t>母子・父子福祉施設</t>
    <rPh sb="0" eb="2">
      <t>ボシ</t>
    </rPh>
    <rPh sb="3" eb="5">
      <t>フシ</t>
    </rPh>
    <rPh sb="5" eb="7">
      <t>フクシ</t>
    </rPh>
    <rPh sb="7" eb="9">
      <t>シセツ</t>
    </rPh>
    <phoneticPr fontId="26"/>
  </si>
  <si>
    <t>母子・父子福祉センター</t>
    <rPh sb="0" eb="2">
      <t>ボシ</t>
    </rPh>
    <rPh sb="3" eb="5">
      <t>フシ</t>
    </rPh>
    <rPh sb="5" eb="7">
      <t>フクシ</t>
    </rPh>
    <phoneticPr fontId="26"/>
  </si>
  <si>
    <t>障害者支援施設</t>
  </si>
  <si>
    <t xml:space="preserve">地域活動支援センター </t>
  </si>
  <si>
    <t>婦人保護施設</t>
  </si>
  <si>
    <t>助産施設</t>
  </si>
  <si>
    <t>乳児院</t>
  </si>
  <si>
    <t>母子生活支援施設</t>
  </si>
  <si>
    <t>保育所</t>
  </si>
  <si>
    <t>小規模保育事業所Ａ型</t>
    <rPh sb="0" eb="3">
      <t>ショウキボ</t>
    </rPh>
    <rPh sb="3" eb="5">
      <t>ホイク</t>
    </rPh>
    <rPh sb="5" eb="8">
      <t>ジギョウショ</t>
    </rPh>
    <rPh sb="9" eb="10">
      <t>カタ</t>
    </rPh>
    <phoneticPr fontId="26"/>
  </si>
  <si>
    <t>小規模保育事業所Ｂ型</t>
    <rPh sb="0" eb="3">
      <t>ショウキボ</t>
    </rPh>
    <rPh sb="3" eb="5">
      <t>ホイク</t>
    </rPh>
    <rPh sb="5" eb="7">
      <t>ジギョウ</t>
    </rPh>
    <rPh sb="7" eb="8">
      <t>ショ</t>
    </rPh>
    <rPh sb="9" eb="10">
      <t>カタ</t>
    </rPh>
    <phoneticPr fontId="26"/>
  </si>
  <si>
    <t>児童養護施設</t>
  </si>
  <si>
    <t>小型児童館</t>
  </si>
  <si>
    <t>児童センター</t>
  </si>
  <si>
    <t>児童遊園</t>
  </si>
  <si>
    <t>隣保館</t>
  </si>
  <si>
    <t>受給権者（単位：人）</t>
  </si>
  <si>
    <t>加入率(％)</t>
  </si>
  <si>
    <t>収　納　額</t>
  </si>
  <si>
    <t>還　付
未済額</t>
  </si>
  <si>
    <t>収納率</t>
  </si>
  <si>
    <t>１世帯
当たり
調定額</t>
  </si>
  <si>
    <t>被保険者
1人当たり
調定額</t>
  </si>
  <si>
    <t>出産育児
一 時 金</t>
  </si>
  <si>
    <t xml:space="preserve">      2</t>
  </si>
  <si>
    <t xml:space="preserve">      3</t>
  </si>
  <si>
    <t>　　 毎月変動する。</t>
  </si>
  <si>
    <t>福祉手当等
受給者数　　注1)</t>
  </si>
  <si>
    <t>日常生活
用具給付
件数</t>
  </si>
  <si>
    <t>自動車
改造費
助成件数</t>
  </si>
  <si>
    <t>児童手当
受給者数</t>
    <rPh sb="0" eb="2">
      <t>ジドウ</t>
    </rPh>
    <rPh sb="2" eb="4">
      <t>テアテ</t>
    </rPh>
    <rPh sb="5" eb="8">
      <t>ジュキュウシャ</t>
    </rPh>
    <rPh sb="8" eb="9">
      <t>カズ</t>
    </rPh>
    <phoneticPr fontId="24"/>
  </si>
  <si>
    <t>特別児童扶養
手当受給者数</t>
  </si>
  <si>
    <t>資格者
（人）</t>
  </si>
  <si>
    <t>助成件数
（件）</t>
  </si>
  <si>
    <t>助成額
（千円）</t>
  </si>
  <si>
    <t>１件当たり
助成額
（円）</t>
  </si>
  <si>
    <t>①身体障害者手帳１・２級の
  身体障害者(児)
②IQ35以下の知的障害者(児)
③身体障害者手帳３級でIQ50
  以下の知的障害者(児)
本人及び扶養義務者の所得額によって制限あり</t>
  </si>
  <si>
    <t>総 数</t>
  </si>
  <si>
    <t>0 歳</t>
  </si>
  <si>
    <t>3 歳</t>
  </si>
  <si>
    <t>年度・月</t>
  </si>
  <si>
    <t>人　員</t>
  </si>
  <si>
    <t>生活扶助</t>
  </si>
  <si>
    <t>教育扶助</t>
  </si>
  <si>
    <t>医療扶助</t>
  </si>
  <si>
    <t>住宅扶助</t>
  </si>
  <si>
    <t>生業扶助</t>
  </si>
  <si>
    <t>出産扶助</t>
  </si>
  <si>
    <t>葬祭扶助</t>
  </si>
  <si>
    <t>保護率
（‰）</t>
  </si>
  <si>
    <t>保護費（単位:千円）</t>
  </si>
  <si>
    <t>保護施設
委託事務費</t>
  </si>
  <si>
    <t>養護老人ホーム（一般）</t>
    <phoneticPr fontId="2"/>
  </si>
  <si>
    <t>軽費老人ホーム（ケアハウス）</t>
    <phoneticPr fontId="2"/>
  </si>
  <si>
    <t>老人福祉センター（特Ａ型）</t>
    <phoneticPr fontId="2"/>
  </si>
  <si>
    <t>老人福祉センター（Ａ型）</t>
    <phoneticPr fontId="2"/>
  </si>
  <si>
    <t>（サービス付き高齢者向け住宅以外）</t>
    <rPh sb="5" eb="6">
      <t>ツキ</t>
    </rPh>
    <rPh sb="7" eb="10">
      <t>コウレイシャ</t>
    </rPh>
    <rPh sb="10" eb="11">
      <t>ム</t>
    </rPh>
    <rPh sb="12" eb="14">
      <t>ジュウタク</t>
    </rPh>
    <rPh sb="14" eb="16">
      <t>イガイ</t>
    </rPh>
    <phoneticPr fontId="26"/>
  </si>
  <si>
    <t>（サービス付き高齢者向け住宅）</t>
    <rPh sb="5" eb="6">
      <t>ツキ</t>
    </rPh>
    <rPh sb="7" eb="10">
      <t>コウレイシャ</t>
    </rPh>
    <rPh sb="10" eb="11">
      <t>ム</t>
    </rPh>
    <rPh sb="12" eb="14">
      <t>ジュウタク</t>
    </rPh>
    <phoneticPr fontId="26"/>
  </si>
  <si>
    <t>注1）収納率の算定に当たっては, 居所不明者分調定額及び還付未済額を控除している｡</t>
    <rPh sb="9" eb="10">
      <t>ア</t>
    </rPh>
    <phoneticPr fontId="24"/>
  </si>
  <si>
    <t>注2）福祉用具購入, 住宅改修, 特例介護サービス分を除く。</t>
    <rPh sb="0" eb="1">
      <t>チュウ</t>
    </rPh>
    <rPh sb="3" eb="5">
      <t>フクシ</t>
    </rPh>
    <rPh sb="5" eb="7">
      <t>ヨウグ</t>
    </rPh>
    <rPh sb="7" eb="9">
      <t>コウニュウ</t>
    </rPh>
    <rPh sb="11" eb="13">
      <t>ジュウタク</t>
    </rPh>
    <rPh sb="13" eb="15">
      <t>カイシュウ</t>
    </rPh>
    <rPh sb="17" eb="19">
      <t>トクレイ</t>
    </rPh>
    <rPh sb="19" eb="21">
      <t>カイゴ</t>
    </rPh>
    <rPh sb="25" eb="26">
      <t>ブン</t>
    </rPh>
    <rPh sb="27" eb="28">
      <t>ノゾ</t>
    </rPh>
    <phoneticPr fontId="24"/>
  </si>
  <si>
    <t>注3）受給者数は, 国保連合会の給付実績情報に基づき集計しているため, 過誤, 再審査, 月遅れ請求等により</t>
    <rPh sb="0" eb="1">
      <t>チュウ</t>
    </rPh>
    <rPh sb="3" eb="6">
      <t>ジュキュウシャ</t>
    </rPh>
    <rPh sb="6" eb="7">
      <t>スウ</t>
    </rPh>
    <rPh sb="10" eb="12">
      <t>コクホ</t>
    </rPh>
    <rPh sb="12" eb="14">
      <t>レンゴウ</t>
    </rPh>
    <rPh sb="14" eb="15">
      <t>カイ</t>
    </rPh>
    <rPh sb="16" eb="18">
      <t>キュウフ</t>
    </rPh>
    <rPh sb="18" eb="20">
      <t>ジッセキ</t>
    </rPh>
    <rPh sb="20" eb="22">
      <t>ジョウホウ</t>
    </rPh>
    <rPh sb="23" eb="24">
      <t>モト</t>
    </rPh>
    <rPh sb="26" eb="28">
      <t>シュウケイ</t>
    </rPh>
    <rPh sb="36" eb="38">
      <t>カゴ</t>
    </rPh>
    <rPh sb="40" eb="43">
      <t>サイシンサ</t>
    </rPh>
    <rPh sb="45" eb="46">
      <t>ツキ</t>
    </rPh>
    <rPh sb="46" eb="47">
      <t>オク</t>
    </rPh>
    <phoneticPr fontId="24"/>
  </si>
  <si>
    <t>注3）各年度の上段は一般被保険者分, 下段は退職被保険者分である。</t>
    <rPh sb="3" eb="4">
      <t>カク</t>
    </rPh>
    <rPh sb="4" eb="6">
      <t>ネンド</t>
    </rPh>
    <rPh sb="10" eb="12">
      <t>イッパン</t>
    </rPh>
    <rPh sb="12" eb="16">
      <t>ヒホケンシャ</t>
    </rPh>
    <rPh sb="22" eb="24">
      <t>タイショク</t>
    </rPh>
    <rPh sb="24" eb="28">
      <t>ヒホケンシャ</t>
    </rPh>
    <phoneticPr fontId="24"/>
  </si>
  <si>
    <t>注2) 認定者数は住所地特例（介護保険施設に入所中の人は前住所地で集計）を加味した人数。</t>
    <phoneticPr fontId="2"/>
  </si>
  <si>
    <t>注1）福祉手当等受給者数は, 各年度2月1日現在の数値。</t>
    <rPh sb="11" eb="12">
      <t>カズ</t>
    </rPh>
    <rPh sb="19" eb="20">
      <t>ガツ</t>
    </rPh>
    <rPh sb="21" eb="22">
      <t>ニチ</t>
    </rPh>
    <phoneticPr fontId="24"/>
  </si>
  <si>
    <t>注3）更生医療給付件数は, レセプト件数。</t>
    <rPh sb="0" eb="1">
      <t>チュウ</t>
    </rPh>
    <rPh sb="3" eb="5">
      <t>コウセイ</t>
    </rPh>
    <rPh sb="5" eb="7">
      <t>イリョウ</t>
    </rPh>
    <rPh sb="7" eb="9">
      <t>キュウフ</t>
    </rPh>
    <rPh sb="9" eb="11">
      <t>ケンスウ</t>
    </rPh>
    <rPh sb="18" eb="20">
      <t>ケンスウ</t>
    </rPh>
    <phoneticPr fontId="24"/>
  </si>
  <si>
    <t>住宅改修費
給付件数
注4）</t>
    <rPh sb="0" eb="2">
      <t>ジュウタク</t>
    </rPh>
    <rPh sb="2" eb="5">
      <t>カイシュウヒ</t>
    </rPh>
    <rPh sb="6" eb="8">
      <t>キュウフ</t>
    </rPh>
    <rPh sb="8" eb="10">
      <t>ケンスウ</t>
    </rPh>
    <rPh sb="11" eb="12">
      <t>チュウ</t>
    </rPh>
    <phoneticPr fontId="24"/>
  </si>
  <si>
    <t>注4）住宅改修費給付件数は, 日常生活用具給付件数の内数。</t>
    <rPh sb="0" eb="1">
      <t>チュウ</t>
    </rPh>
    <rPh sb="3" eb="5">
      <t>ジュウタク</t>
    </rPh>
    <rPh sb="5" eb="8">
      <t>カイシュウヒ</t>
    </rPh>
    <rPh sb="8" eb="10">
      <t>キュウフ</t>
    </rPh>
    <rPh sb="10" eb="12">
      <t>ケンスウ</t>
    </rPh>
    <rPh sb="15" eb="17">
      <t>ニチジョウ</t>
    </rPh>
    <rPh sb="17" eb="19">
      <t>セイカツ</t>
    </rPh>
    <rPh sb="19" eb="21">
      <t>ヨウグ</t>
    </rPh>
    <rPh sb="21" eb="23">
      <t>キュウフ</t>
    </rPh>
    <rPh sb="23" eb="25">
      <t>ケンスウ</t>
    </rPh>
    <rPh sb="26" eb="27">
      <t>ウチ</t>
    </rPh>
    <rPh sb="27" eb="28">
      <t>カズ</t>
    </rPh>
    <phoneticPr fontId="4"/>
  </si>
  <si>
    <t>　　委託契約を締結しているセンターの数。</t>
    <rPh sb="2" eb="4">
      <t>イタク</t>
    </rPh>
    <rPh sb="4" eb="6">
      <t>ケイヤク</t>
    </rPh>
    <rPh sb="7" eb="9">
      <t>テイケツ</t>
    </rPh>
    <rPh sb="18" eb="19">
      <t>カズ</t>
    </rPh>
    <phoneticPr fontId="4"/>
  </si>
  <si>
    <t>　　社会との交流活動などを通じて自立を目指す施設。上記件数は, 市とセンター事業の</t>
    <rPh sb="2" eb="4">
      <t>シャカイ</t>
    </rPh>
    <rPh sb="6" eb="8">
      <t>コウリュウ</t>
    </rPh>
    <rPh sb="8" eb="10">
      <t>カツドウ</t>
    </rPh>
    <rPh sb="13" eb="14">
      <t>ツウ</t>
    </rPh>
    <rPh sb="16" eb="18">
      <t>ジリツ</t>
    </rPh>
    <rPh sb="19" eb="21">
      <t>メザ</t>
    </rPh>
    <rPh sb="22" eb="24">
      <t>シセツ</t>
    </rPh>
    <rPh sb="25" eb="27">
      <t>ジョウキ</t>
    </rPh>
    <rPh sb="27" eb="29">
      <t>ケンスウ</t>
    </rPh>
    <rPh sb="32" eb="33">
      <t>シ</t>
    </rPh>
    <phoneticPr fontId="4"/>
  </si>
  <si>
    <t>注）児童手当受給者数は, 各年度2月末現在の数値。</t>
    <rPh sb="0" eb="1">
      <t>チュウ</t>
    </rPh>
    <rPh sb="2" eb="4">
      <t>ジドウ</t>
    </rPh>
    <rPh sb="4" eb="6">
      <t>テアテ</t>
    </rPh>
    <rPh sb="6" eb="9">
      <t>ジュキュウシャ</t>
    </rPh>
    <rPh sb="9" eb="10">
      <t>カズ</t>
    </rPh>
    <rPh sb="13" eb="16">
      <t>カクネンド</t>
    </rPh>
    <rPh sb="17" eb="18">
      <t>ガツ</t>
    </rPh>
    <rPh sb="18" eb="19">
      <t>マツ</t>
    </rPh>
    <rPh sb="19" eb="21">
      <t>ゲンザイ</t>
    </rPh>
    <rPh sb="22" eb="24">
      <t>スウチ</t>
    </rPh>
    <phoneticPr fontId="4"/>
  </si>
  <si>
    <t>①小学校就学前の子ども
②小学生
③中学生</t>
    <rPh sb="13" eb="16">
      <t>ショウガクセイ</t>
    </rPh>
    <rPh sb="18" eb="21">
      <t>チュウガクセイ</t>
    </rPh>
    <phoneticPr fontId="2"/>
  </si>
  <si>
    <t>注）子どもの医療費について, 助成対象は保険診療分の医療費の一部。</t>
    <rPh sb="0" eb="1">
      <t>チュウ</t>
    </rPh>
    <rPh sb="2" eb="3">
      <t>コ</t>
    </rPh>
    <rPh sb="6" eb="9">
      <t>イリョウヒ</t>
    </rPh>
    <phoneticPr fontId="15"/>
  </si>
  <si>
    <t>　　①小学校就学前の子ども：入院・通院・調剤（現物給付）</t>
    <rPh sb="14" eb="16">
      <t>ニュウイン</t>
    </rPh>
    <rPh sb="17" eb="19">
      <t>ツウイン</t>
    </rPh>
    <rPh sb="20" eb="22">
      <t>チョウザイ</t>
    </rPh>
    <rPh sb="23" eb="25">
      <t>ゲンブツ</t>
    </rPh>
    <rPh sb="25" eb="27">
      <t>キュウフ</t>
    </rPh>
    <phoneticPr fontId="15"/>
  </si>
  <si>
    <t>１世帯当たり
扶助費(月)</t>
    <rPh sb="11" eb="12">
      <t>ツキ</t>
    </rPh>
    <phoneticPr fontId="2"/>
  </si>
  <si>
    <t>各年4月1日現在</t>
    <rPh sb="0" eb="1">
      <t>カク</t>
    </rPh>
    <rPh sb="1" eb="2">
      <t>トシ</t>
    </rPh>
    <rPh sb="3" eb="4">
      <t>ガツ</t>
    </rPh>
    <rPh sb="5" eb="8">
      <t>ニチゲンザイ</t>
    </rPh>
    <phoneticPr fontId="4"/>
  </si>
  <si>
    <t>身体障害者福祉センター（Ｂ型）</t>
    <rPh sb="13" eb="14">
      <t>ガタ</t>
    </rPh>
    <phoneticPr fontId="2"/>
  </si>
  <si>
    <t>聴覚障害者情報提供施設</t>
  </si>
  <si>
    <t>点字図書館</t>
    <rPh sb="0" eb="2">
      <t>テンジ</t>
    </rPh>
    <rPh sb="2" eb="5">
      <t>トショカン</t>
    </rPh>
    <phoneticPr fontId="2"/>
  </si>
  <si>
    <t>家庭的保育事業所</t>
  </si>
  <si>
    <t>事業所内保育事業所</t>
  </si>
  <si>
    <t>注2）補装具交付件数は, 支給決定かつ支払済の件数。</t>
    <rPh sb="0" eb="1">
      <t>チュウ</t>
    </rPh>
    <rPh sb="13" eb="15">
      <t>シキュウ</t>
    </rPh>
    <rPh sb="15" eb="17">
      <t>ケッテイ</t>
    </rPh>
    <rPh sb="19" eb="21">
      <t>シハライ</t>
    </rPh>
    <rPh sb="21" eb="22">
      <t>ズミ</t>
    </rPh>
    <rPh sb="23" eb="24">
      <t>ケン</t>
    </rPh>
    <phoneticPr fontId="6"/>
  </si>
  <si>
    <t>注）各数値は,認定こども園と地域型保育事業を含む。</t>
    <rPh sb="0" eb="1">
      <t>チュウ</t>
    </rPh>
    <rPh sb="2" eb="3">
      <t>カク</t>
    </rPh>
    <rPh sb="3" eb="5">
      <t>スウチ</t>
    </rPh>
    <phoneticPr fontId="2"/>
  </si>
  <si>
    <t>進学準備
給付金</t>
    <rPh sb="0" eb="2">
      <t>シンガク</t>
    </rPh>
    <rPh sb="2" eb="4">
      <t>ジュンビ</t>
    </rPh>
    <rPh sb="5" eb="8">
      <t>キュウフキン</t>
    </rPh>
    <phoneticPr fontId="4"/>
  </si>
  <si>
    <t>注1）総数および児童福祉施設の定員には, 母子生活支援施設の定員を含まない。</t>
    <rPh sb="0" eb="1">
      <t>チュウ</t>
    </rPh>
    <rPh sb="3" eb="5">
      <t>ソウスウ</t>
    </rPh>
    <rPh sb="8" eb="10">
      <t>ジドウ</t>
    </rPh>
    <rPh sb="10" eb="12">
      <t>フクシ</t>
    </rPh>
    <rPh sb="12" eb="14">
      <t>シセツ</t>
    </rPh>
    <rPh sb="15" eb="17">
      <t>テイイン</t>
    </rPh>
    <rPh sb="21" eb="23">
      <t>ボシ</t>
    </rPh>
    <rPh sb="23" eb="25">
      <t>セイカツ</t>
    </rPh>
    <rPh sb="25" eb="27">
      <t>シエン</t>
    </rPh>
    <rPh sb="27" eb="29">
      <t>シセツ</t>
    </rPh>
    <rPh sb="30" eb="32">
      <t>テイイン</t>
    </rPh>
    <rPh sb="33" eb="34">
      <t>フク</t>
    </rPh>
    <phoneticPr fontId="26"/>
  </si>
  <si>
    <t>資料:こども家庭課，障がい福祉課</t>
    <rPh sb="6" eb="8">
      <t>カテイ</t>
    </rPh>
    <rPh sb="8" eb="9">
      <t>カ</t>
    </rPh>
    <rPh sb="10" eb="11">
      <t>サワ</t>
    </rPh>
    <rPh sb="13" eb="16">
      <t>フクシカ</t>
    </rPh>
    <phoneticPr fontId="24"/>
  </si>
  <si>
    <t>資料：こども家庭課，障がい福祉課</t>
    <rPh sb="6" eb="8">
      <t>カテイ</t>
    </rPh>
    <rPh sb="8" eb="9">
      <t>カ</t>
    </rPh>
    <rPh sb="10" eb="11">
      <t>サワ</t>
    </rPh>
    <rPh sb="13" eb="16">
      <t>フクシカ</t>
    </rPh>
    <phoneticPr fontId="15"/>
  </si>
  <si>
    <t>①母（父）子家庭の親と児童
②父母のない児童
本人又は扶養義務者の所得額によって制限あり</t>
    <rPh sb="25" eb="26">
      <t>マタ</t>
    </rPh>
    <phoneticPr fontId="15"/>
  </si>
  <si>
    <t>総　数</t>
    <rPh sb="0" eb="1">
      <t>ソウ</t>
    </rPh>
    <rPh sb="2" eb="3">
      <t>スウ</t>
    </rPh>
    <phoneticPr fontId="27"/>
  </si>
  <si>
    <t>公　営</t>
    <rPh sb="0" eb="1">
      <t>コウ</t>
    </rPh>
    <rPh sb="2" eb="3">
      <t>エイ</t>
    </rPh>
    <phoneticPr fontId="27"/>
  </si>
  <si>
    <t>私　営</t>
    <rPh sb="0" eb="1">
      <t>ワタシ</t>
    </rPh>
    <rPh sb="2" eb="3">
      <t>エイ</t>
    </rPh>
    <phoneticPr fontId="27"/>
  </si>
  <si>
    <t>総　数</t>
    <phoneticPr fontId="2"/>
  </si>
  <si>
    <t>年　度</t>
    <phoneticPr fontId="2"/>
  </si>
  <si>
    <t>総　数</t>
    <phoneticPr fontId="2"/>
  </si>
  <si>
    <t>障　害</t>
    <phoneticPr fontId="2"/>
  </si>
  <si>
    <t>母　子</t>
    <phoneticPr fontId="2"/>
  </si>
  <si>
    <t>寡　婦</t>
    <phoneticPr fontId="2"/>
  </si>
  <si>
    <t>遺　児</t>
    <phoneticPr fontId="2"/>
  </si>
  <si>
    <t>老　齢</t>
    <phoneticPr fontId="2"/>
  </si>
  <si>
    <t>老　齢</t>
    <phoneticPr fontId="2"/>
  </si>
  <si>
    <t>総　数</t>
    <phoneticPr fontId="2"/>
  </si>
  <si>
    <t>世　　帯</t>
    <phoneticPr fontId="2"/>
  </si>
  <si>
    <t>人　　口</t>
    <phoneticPr fontId="2"/>
  </si>
  <si>
    <t>年　度</t>
    <phoneticPr fontId="2"/>
  </si>
  <si>
    <t>年　度</t>
    <phoneticPr fontId="2"/>
  </si>
  <si>
    <t>年　度</t>
    <rPh sb="0" eb="1">
      <t>ネン</t>
    </rPh>
    <rPh sb="2" eb="3">
      <t>ド</t>
    </rPh>
    <phoneticPr fontId="2"/>
  </si>
  <si>
    <t>年　度</t>
    <rPh sb="0" eb="1">
      <t>トシ</t>
    </rPh>
    <rPh sb="2" eb="3">
      <t>ド</t>
    </rPh>
    <phoneticPr fontId="4"/>
  </si>
  <si>
    <t>区　分</t>
    <phoneticPr fontId="2"/>
  </si>
  <si>
    <t>対　象　者</t>
    <phoneticPr fontId="2"/>
  </si>
  <si>
    <t>注2）1世帯当たり調定額及び被保険者1人当たり調定額の算定に当たっては, 決算時点における調定額を
　　 当該年度平均の世帯数又は被保険者数で除している。</t>
    <rPh sb="8" eb="9">
      <t>チョウテイ</t>
    </rPh>
    <rPh sb="9" eb="10">
      <t>サダ</t>
    </rPh>
    <rPh sb="10" eb="11">
      <t>ガク</t>
    </rPh>
    <rPh sb="11" eb="12">
      <t>オヨ</t>
    </rPh>
    <rPh sb="29" eb="30">
      <t>ア</t>
    </rPh>
    <phoneticPr fontId="24"/>
  </si>
  <si>
    <t xml:space="preserve"> (単位：人，件）</t>
    <rPh sb="7" eb="8">
      <t>ケン</t>
    </rPh>
    <phoneticPr fontId="2"/>
  </si>
  <si>
    <t>令和元年度</t>
    <rPh sb="0" eb="2">
      <t>レイワ</t>
    </rPh>
    <rPh sb="2" eb="4">
      <t>ガンネン</t>
    </rPh>
    <rPh sb="4" eb="5">
      <t>ド</t>
    </rPh>
    <phoneticPr fontId="2"/>
  </si>
  <si>
    <t>令和元年度</t>
    <rPh sb="0" eb="2">
      <t>レイワ</t>
    </rPh>
    <rPh sb="2" eb="3">
      <t>ガン</t>
    </rPh>
    <rPh sb="3" eb="5">
      <t>ネンド</t>
    </rPh>
    <phoneticPr fontId="4"/>
  </si>
  <si>
    <t>令和2年　</t>
    <rPh sb="0" eb="2">
      <t>レイワ</t>
    </rPh>
    <rPh sb="3" eb="4">
      <t>ネン</t>
    </rPh>
    <phoneticPr fontId="2"/>
  </si>
  <si>
    <t>(単位：円，％）</t>
    <phoneticPr fontId="2"/>
  </si>
  <si>
    <t>福 祉
タクシー
助成件数</t>
    <phoneticPr fontId="2"/>
  </si>
  <si>
    <t>注）障害者地域活動支援センターとは, 障がい者が通いながら創作的活動や生産活動,</t>
    <rPh sb="0" eb="1">
      <t>チュウ</t>
    </rPh>
    <rPh sb="2" eb="5">
      <t>ショウガイシャ</t>
    </rPh>
    <rPh sb="5" eb="7">
      <t>チイキ</t>
    </rPh>
    <rPh sb="7" eb="9">
      <t>カツドウ</t>
    </rPh>
    <rPh sb="9" eb="11">
      <t>シエン</t>
    </rPh>
    <rPh sb="19" eb="20">
      <t>サワ</t>
    </rPh>
    <rPh sb="22" eb="23">
      <t>シャ</t>
    </rPh>
    <rPh sb="24" eb="25">
      <t>カヨ</t>
    </rPh>
    <rPh sb="29" eb="32">
      <t>ソウサクテキ</t>
    </rPh>
    <rPh sb="32" eb="34">
      <t>カツドウ</t>
    </rPh>
    <rPh sb="35" eb="37">
      <t>セイサン</t>
    </rPh>
    <phoneticPr fontId="4"/>
  </si>
  <si>
    <t>注）進学準備給付金は平成30年度に新設。</t>
    <rPh sb="0" eb="1">
      <t>チュウ</t>
    </rPh>
    <rPh sb="2" eb="4">
      <t>シンガク</t>
    </rPh>
    <rPh sb="4" eb="6">
      <t>ジュンビ</t>
    </rPh>
    <rPh sb="6" eb="9">
      <t>キュウフキン</t>
    </rPh>
    <rPh sb="10" eb="12">
      <t>ヘイセイ</t>
    </rPh>
    <rPh sb="14" eb="16">
      <t>ネンド</t>
    </rPh>
    <rPh sb="15" eb="16">
      <t>ド</t>
    </rPh>
    <rPh sb="17" eb="19">
      <t>シンセツ</t>
    </rPh>
    <phoneticPr fontId="2"/>
  </si>
  <si>
    <t>　　2　　</t>
  </si>
  <si>
    <t>令和2年度</t>
    <rPh sb="0" eb="2">
      <t>レイワ</t>
    </rPh>
    <rPh sb="3" eb="5">
      <t>ネンド</t>
    </rPh>
    <phoneticPr fontId="4"/>
  </si>
  <si>
    <t>　　　6</t>
  </si>
  <si>
    <t>　　　7</t>
  </si>
  <si>
    <t>　　　8</t>
  </si>
  <si>
    <t>　　　9</t>
  </si>
  <si>
    <t xml:space="preserve">     11</t>
  </si>
  <si>
    <t xml:space="preserve">     12</t>
  </si>
  <si>
    <t>　　 11</t>
  </si>
  <si>
    <t>　　 12</t>
  </si>
  <si>
    <t xml:space="preserve"> 　　　　年　齢
年　次</t>
    <rPh sb="5" eb="6">
      <t>トシ</t>
    </rPh>
    <rPh sb="7" eb="8">
      <t>ヨワイ</t>
    </rPh>
    <rPh sb="9" eb="10">
      <t>ネン</t>
    </rPh>
    <rPh sb="11" eb="12">
      <t>ジ</t>
    </rPh>
    <phoneticPr fontId="4"/>
  </si>
  <si>
    <t xml:space="preserve">      6</t>
  </si>
  <si>
    <t xml:space="preserve">      7</t>
  </si>
  <si>
    <t xml:space="preserve">      8</t>
  </si>
  <si>
    <t xml:space="preserve">      9</t>
  </si>
  <si>
    <t>任意加入被保険者</t>
    <rPh sb="0" eb="1">
      <t>ニンイ</t>
    </rPh>
    <rPh sb="1" eb="3">
      <t>カニュウ</t>
    </rPh>
    <phoneticPr fontId="2"/>
  </si>
  <si>
    <t>施設数</t>
    <phoneticPr fontId="27"/>
  </si>
  <si>
    <t>定  員</t>
    <phoneticPr fontId="27"/>
  </si>
  <si>
    <t>佐賀市
上下水道局</t>
    <rPh sb="0" eb="3">
      <t>サガシ</t>
    </rPh>
    <rPh sb="4" eb="9">
      <t>ジョウゲスイドウキョク</t>
    </rPh>
    <phoneticPr fontId="2"/>
  </si>
  <si>
    <t>民間企業</t>
    <rPh sb="0" eb="2">
      <t>ミンカン</t>
    </rPh>
    <rPh sb="2" eb="4">
      <t>キギョウ</t>
    </rPh>
    <phoneticPr fontId="4"/>
  </si>
  <si>
    <t>資料：佐賀労働局（障害者雇用状況の集計結果）</t>
    <rPh sb="3" eb="5">
      <t>サガ</t>
    </rPh>
    <rPh sb="5" eb="8">
      <t>ロウドウキョク</t>
    </rPh>
    <phoneticPr fontId="4"/>
  </si>
  <si>
    <t>各年6月1日現在</t>
    <rPh sb="3" eb="4">
      <t>ガツ</t>
    </rPh>
    <rPh sb="5" eb="6">
      <t>ニチ</t>
    </rPh>
    <phoneticPr fontId="2"/>
  </si>
  <si>
    <t>佐賀県
教育委員会</t>
    <rPh sb="0" eb="2">
      <t>サガ</t>
    </rPh>
    <rPh sb="2" eb="3">
      <t>ケン</t>
    </rPh>
    <rPh sb="4" eb="9">
      <t>キョウイクイインカイ</t>
    </rPh>
    <phoneticPr fontId="4"/>
  </si>
  <si>
    <t>年　次</t>
    <rPh sb="0" eb="1">
      <t>ネン</t>
    </rPh>
    <rPh sb="2" eb="3">
      <t>ツギ</t>
    </rPh>
    <phoneticPr fontId="2"/>
  </si>
  <si>
    <t>18歳
未満</t>
    <phoneticPr fontId="2"/>
  </si>
  <si>
    <t>18歳
以上</t>
    <phoneticPr fontId="2"/>
  </si>
  <si>
    <t>視覚
障がい</t>
    <phoneticPr fontId="2"/>
  </si>
  <si>
    <t>聴覚
障がい</t>
    <phoneticPr fontId="2"/>
  </si>
  <si>
    <t>言語
障がい</t>
    <phoneticPr fontId="2"/>
  </si>
  <si>
    <t>肢体
不自由</t>
    <phoneticPr fontId="2"/>
  </si>
  <si>
    <t>内部
障がい</t>
    <phoneticPr fontId="2"/>
  </si>
  <si>
    <t>3</t>
  </si>
  <si>
    <t>令和3年度</t>
    <rPh sb="0" eb="2">
      <t>レイワ</t>
    </rPh>
    <rPh sb="3" eb="5">
      <t>ネンド</t>
    </rPh>
    <phoneticPr fontId="8"/>
  </si>
  <si>
    <t>　　　5</t>
  </si>
  <si>
    <t xml:space="preserve">     10</t>
  </si>
  <si>
    <t>　　 10</t>
  </si>
  <si>
    <t>　　　2</t>
  </si>
  <si>
    <t>　　　3</t>
  </si>
  <si>
    <t>令和元年度</t>
    <rPh sb="0" eb="2">
      <t>レイワ</t>
    </rPh>
    <rPh sb="2" eb="4">
      <t>ガンネン</t>
    </rPh>
    <rPh sb="4" eb="5">
      <t>ド</t>
    </rPh>
    <phoneticPr fontId="4"/>
  </si>
  <si>
    <t>資料：ＤＸ推進課（厚生労働省「社会福祉施設等調査」）</t>
    <rPh sb="5" eb="7">
      <t>スイシン</t>
    </rPh>
    <rPh sb="7" eb="8">
      <t>カ</t>
    </rPh>
    <phoneticPr fontId="2"/>
  </si>
  <si>
    <t>　　3　　</t>
  </si>
  <si>
    <t>令和2年</t>
    <rPh sb="0" eb="2">
      <t>レイワ</t>
    </rPh>
    <rPh sb="3" eb="4">
      <t>ネン</t>
    </rPh>
    <phoneticPr fontId="4"/>
  </si>
  <si>
    <t xml:space="preserve">  3</t>
  </si>
  <si>
    <t xml:space="preserve">　　4  </t>
  </si>
  <si>
    <t>　　3　</t>
  </si>
  <si>
    <t>　　4　</t>
  </si>
  <si>
    <t>2</t>
  </si>
  <si>
    <t xml:space="preserve">      5</t>
  </si>
  <si>
    <t>注4）平成26年度末に退職者医療保険は廃止され平成27年度以降の新規適用はないが</t>
    <rPh sb="3" eb="5">
      <t>ヘイセイ</t>
    </rPh>
    <rPh sb="7" eb="9">
      <t>ネンド</t>
    </rPh>
    <rPh sb="9" eb="10">
      <t>マツ</t>
    </rPh>
    <rPh sb="11" eb="13">
      <t>タイショク</t>
    </rPh>
    <rPh sb="13" eb="14">
      <t>シャ</t>
    </rPh>
    <rPh sb="14" eb="16">
      <t>イリョウ</t>
    </rPh>
    <rPh sb="16" eb="18">
      <t>ホケン</t>
    </rPh>
    <rPh sb="19" eb="21">
      <t>ハイシ</t>
    </rPh>
    <rPh sb="23" eb="25">
      <t>ヘイセイ</t>
    </rPh>
    <rPh sb="27" eb="29">
      <t>ネンド</t>
    </rPh>
    <rPh sb="29" eb="31">
      <t>イコウ</t>
    </rPh>
    <rPh sb="32" eb="34">
      <t>シンキ</t>
    </rPh>
    <rPh sb="34" eb="36">
      <t>テキヨウ</t>
    </rPh>
    <phoneticPr fontId="24"/>
  </si>
  <si>
    <t>　　 経過措置として65歳未満の退職被保険者が65歳に到達するまでは存続する。</t>
    <rPh sb="3" eb="5">
      <t>ケイカ</t>
    </rPh>
    <rPh sb="5" eb="7">
      <t>ソチ</t>
    </rPh>
    <rPh sb="12" eb="13">
      <t>サイ</t>
    </rPh>
    <rPh sb="13" eb="15">
      <t>ミマン</t>
    </rPh>
    <rPh sb="16" eb="18">
      <t>タイショク</t>
    </rPh>
    <rPh sb="18" eb="22">
      <t>ヒホケンシャ</t>
    </rPh>
    <rPh sb="25" eb="26">
      <t>サイ</t>
    </rPh>
    <rPh sb="27" eb="29">
      <t>トウタツ</t>
    </rPh>
    <rPh sb="34" eb="36">
      <t>ソンゾク</t>
    </rPh>
    <phoneticPr fontId="2"/>
  </si>
  <si>
    <t>4</t>
  </si>
  <si>
    <t>令和4年度</t>
    <rPh sb="0" eb="2">
      <t>レイワ</t>
    </rPh>
    <rPh sb="3" eb="5">
      <t>ネンド</t>
    </rPh>
    <phoneticPr fontId="8"/>
  </si>
  <si>
    <t>　　②小学生：入院・通院・調剤（現物給付）</t>
    <rPh sb="3" eb="5">
      <t>ショウガク</t>
    </rPh>
    <rPh sb="5" eb="6">
      <t>セイ</t>
    </rPh>
    <phoneticPr fontId="2"/>
  </si>
  <si>
    <t>注2）令和元年より佐賀市には佐賀市教育委員会が含まれる。</t>
    <rPh sb="0" eb="1">
      <t>チュウ</t>
    </rPh>
    <rPh sb="3" eb="5">
      <t>レイワ</t>
    </rPh>
    <rPh sb="5" eb="7">
      <t>ガンネン</t>
    </rPh>
    <rPh sb="6" eb="7">
      <t>ヒラモト</t>
    </rPh>
    <rPh sb="9" eb="12">
      <t>サガシ</t>
    </rPh>
    <rPh sb="14" eb="17">
      <t>サガシ</t>
    </rPh>
    <rPh sb="17" eb="22">
      <t>キョウイクイインカイ</t>
    </rPh>
    <rPh sb="23" eb="24">
      <t>フク</t>
    </rPh>
    <phoneticPr fontId="2"/>
  </si>
  <si>
    <t>　   としている。</t>
    <phoneticPr fontId="2"/>
  </si>
  <si>
    <t>注1）短時間障害者については，法律上，１人を0.5人に相当するものとして0.5カウント</t>
    <rPh sb="0" eb="1">
      <t>チュウ</t>
    </rPh>
    <phoneticPr fontId="2"/>
  </si>
  <si>
    <t>佐賀県
競馬協会</t>
    <rPh sb="0" eb="3">
      <t>サガケン</t>
    </rPh>
    <rPh sb="4" eb="6">
      <t>ケイバ</t>
    </rPh>
    <rPh sb="6" eb="8">
      <t>キョウカイ</t>
    </rPh>
    <phoneticPr fontId="2"/>
  </si>
  <si>
    <t>佐賀県
警察本部</t>
    <rPh sb="0" eb="3">
      <t>サガケン</t>
    </rPh>
    <rPh sb="4" eb="6">
      <t>ケイサツ</t>
    </rPh>
    <rPh sb="6" eb="8">
      <t>ホンブ</t>
    </rPh>
    <phoneticPr fontId="2"/>
  </si>
  <si>
    <t>佐賀県
知事部局</t>
    <rPh sb="0" eb="2">
      <t>サガ</t>
    </rPh>
    <rPh sb="2" eb="3">
      <t>ケン</t>
    </rPh>
    <rPh sb="4" eb="6">
      <t>チジ</t>
    </rPh>
    <rPh sb="6" eb="8">
      <t>ブキョク</t>
    </rPh>
    <phoneticPr fontId="2"/>
  </si>
  <si>
    <t>佐賀市
注2）</t>
    <rPh sb="0" eb="3">
      <t>サガシ</t>
    </rPh>
    <rPh sb="4" eb="5">
      <t>チュウ</t>
    </rPh>
    <phoneticPr fontId="4"/>
  </si>
  <si>
    <t>169. 国民健康保険</t>
    <rPh sb="5" eb="6">
      <t>コク</t>
    </rPh>
    <rPh sb="6" eb="7">
      <t>ミン</t>
    </rPh>
    <rPh sb="7" eb="8">
      <t>ケン</t>
    </rPh>
    <rPh sb="8" eb="9">
      <t>ヤスシ</t>
    </rPh>
    <rPh sb="9" eb="10">
      <t>ホ</t>
    </rPh>
    <rPh sb="10" eb="11">
      <t>ケン</t>
    </rPh>
    <phoneticPr fontId="24"/>
  </si>
  <si>
    <t>179. 児童手当受給者，児童扶養手当受給資格者及び</t>
    <rPh sb="9" eb="12">
      <t>ジュキュウシャ</t>
    </rPh>
    <rPh sb="19" eb="21">
      <t>ジュキュウ</t>
    </rPh>
    <rPh sb="21" eb="24">
      <t>シカクシャ</t>
    </rPh>
    <rPh sb="24" eb="25">
      <t>オヨ</t>
    </rPh>
    <phoneticPr fontId="24"/>
  </si>
  <si>
    <t>180. 子ども・ひとり親家庭・重度心身障害者（児）</t>
    <rPh sb="5" eb="6">
      <t>コ</t>
    </rPh>
    <rPh sb="12" eb="13">
      <t>オヤ</t>
    </rPh>
    <rPh sb="24" eb="25">
      <t>コ</t>
    </rPh>
    <phoneticPr fontId="24"/>
  </si>
  <si>
    <t>183. 生活保護人員</t>
    <rPh sb="5" eb="6">
      <t>ショウ</t>
    </rPh>
    <rPh sb="6" eb="7">
      <t>カツ</t>
    </rPh>
    <rPh sb="7" eb="8">
      <t>ホ</t>
    </rPh>
    <rPh sb="8" eb="9">
      <t>ユズル</t>
    </rPh>
    <rPh sb="9" eb="10">
      <t>ジン</t>
    </rPh>
    <rPh sb="10" eb="11">
      <t>イン</t>
    </rPh>
    <phoneticPr fontId="4"/>
  </si>
  <si>
    <t>令和元～５年度</t>
    <rPh sb="6" eb="7">
      <t>ド</t>
    </rPh>
    <phoneticPr fontId="2"/>
  </si>
  <si>
    <t>令和２～６年</t>
    <rPh sb="0" eb="2">
      <t>レイワ</t>
    </rPh>
    <phoneticPr fontId="2"/>
  </si>
  <si>
    <t>令和５年</t>
    <phoneticPr fontId="2"/>
  </si>
  <si>
    <t>令和5年10月1日現在</t>
    <rPh sb="0" eb="2">
      <t>レイワ</t>
    </rPh>
    <rPh sb="3" eb="4">
      <t>ネン</t>
    </rPh>
    <rPh sb="6" eb="7">
      <t>ガツ</t>
    </rPh>
    <rPh sb="8" eb="11">
      <t>ニチゲンザイ</t>
    </rPh>
    <phoneticPr fontId="26"/>
  </si>
  <si>
    <t>5</t>
    <phoneticPr fontId="2"/>
  </si>
  <si>
    <t>令和5年度</t>
    <rPh sb="0" eb="2">
      <t>レイワ</t>
    </rPh>
    <rPh sb="3" eb="5">
      <t>ネンド</t>
    </rPh>
    <phoneticPr fontId="8"/>
  </si>
  <si>
    <t>令和5年 4月</t>
    <rPh sb="0" eb="2">
      <t>レイワ</t>
    </rPh>
    <phoneticPr fontId="2"/>
  </si>
  <si>
    <t>令和6年 1月</t>
    <rPh sb="0" eb="2">
      <t>レイワ</t>
    </rPh>
    <phoneticPr fontId="2"/>
  </si>
  <si>
    <t>令和5年 4月</t>
    <phoneticPr fontId="2"/>
  </si>
  <si>
    <t>令和6年 1月</t>
    <phoneticPr fontId="2"/>
  </si>
  <si>
    <t>令和2年</t>
    <rPh sb="0" eb="2">
      <t>レイワ</t>
    </rPh>
    <rPh sb="3" eb="4">
      <t>ネン</t>
    </rPh>
    <phoneticPr fontId="2"/>
  </si>
  <si>
    <t>　3</t>
  </si>
  <si>
    <t>　4</t>
  </si>
  <si>
    <t>　5</t>
  </si>
  <si>
    <t>…</t>
  </si>
  <si>
    <t>　6</t>
  </si>
  <si>
    <t>　　4　　</t>
  </si>
  <si>
    <t xml:space="preserve">　　5  </t>
  </si>
  <si>
    <t xml:space="preserve">  6</t>
    <phoneticPr fontId="2"/>
  </si>
  <si>
    <t>　　5　</t>
  </si>
  <si>
    <t>令和5年 4月</t>
    <rPh sb="0" eb="2">
      <t>レイワ</t>
    </rPh>
    <rPh sb="3" eb="4">
      <t>ネン</t>
    </rPh>
    <phoneticPr fontId="4"/>
  </si>
  <si>
    <t>令和6年 1月</t>
    <rPh sb="0" eb="2">
      <t>レイワ</t>
    </rPh>
    <rPh sb="3" eb="4">
      <t>ネン</t>
    </rPh>
    <phoneticPr fontId="4"/>
  </si>
  <si>
    <t>5</t>
    <phoneticPr fontId="2"/>
  </si>
  <si>
    <t>児童家庭支援センター</t>
  </si>
  <si>
    <t>支給額（単位：千円）</t>
    <phoneticPr fontId="2"/>
  </si>
  <si>
    <t>注1）各月については, 月末時点での被保険者であり, 同時点で有効な要介護（要支援）認定結果を持つ</t>
    <rPh sb="3" eb="5">
      <t>カクツキ</t>
    </rPh>
    <phoneticPr fontId="2"/>
  </si>
  <si>
    <t>　 　　者の人数。</t>
    <phoneticPr fontId="2"/>
  </si>
  <si>
    <t>　　③中学生：R3.12.31まで　入院（償還払い）</t>
    <phoneticPr fontId="2"/>
  </si>
  <si>
    <t>　　　　　　　R4. 1. 1から　入院・通院・調剤（現物給付）</t>
    <rPh sb="18" eb="20">
      <t>ニュウイン</t>
    </rPh>
    <rPh sb="21" eb="23">
      <t>ツウイン</t>
    </rPh>
    <rPh sb="24" eb="26">
      <t>チョウザイ</t>
    </rPh>
    <rPh sb="27" eb="29">
      <t>ゲンブツ</t>
    </rPh>
    <rPh sb="29" eb="31">
      <t>キュウフ</t>
    </rPh>
    <phoneticPr fontId="2"/>
  </si>
  <si>
    <t>164. 社会福祉施設等の状況（令和５年）</t>
    <rPh sb="5" eb="6">
      <t>シャ</t>
    </rPh>
    <rPh sb="6" eb="7">
      <t>カイ</t>
    </rPh>
    <rPh sb="7" eb="8">
      <t>フク</t>
    </rPh>
    <rPh sb="8" eb="9">
      <t>シ</t>
    </rPh>
    <rPh sb="9" eb="10">
      <t>シ</t>
    </rPh>
    <rPh sb="10" eb="11">
      <t>セツ</t>
    </rPh>
    <rPh sb="11" eb="12">
      <t>トウ</t>
    </rPh>
    <rPh sb="13" eb="14">
      <t>ジョウ</t>
    </rPh>
    <rPh sb="14" eb="15">
      <t>キョウ</t>
    </rPh>
    <rPh sb="16" eb="18">
      <t>レイワ</t>
    </rPh>
    <rPh sb="19" eb="20">
      <t>ネン</t>
    </rPh>
    <rPh sb="20" eb="21">
      <t>ヘイネン</t>
    </rPh>
    <phoneticPr fontId="24"/>
  </si>
  <si>
    <t>165. 国民年金加入者数（令和元～５年度）</t>
    <rPh sb="9" eb="12">
      <t>カニュウシャ</t>
    </rPh>
    <rPh sb="12" eb="13">
      <t>スウ</t>
    </rPh>
    <rPh sb="20" eb="21">
      <t>ド</t>
    </rPh>
    <phoneticPr fontId="24"/>
  </si>
  <si>
    <t>166. 国民年金受給権者数及び支給額（令和元～５年度）</t>
    <rPh sb="5" eb="7">
      <t>コクミン</t>
    </rPh>
    <rPh sb="7" eb="9">
      <t>ネンキン</t>
    </rPh>
    <rPh sb="9" eb="12">
      <t>ジュキュウケン</t>
    </rPh>
    <rPh sb="12" eb="13">
      <t>シャ</t>
    </rPh>
    <rPh sb="13" eb="14">
      <t>カズ</t>
    </rPh>
    <rPh sb="14" eb="15">
      <t>オヨ</t>
    </rPh>
    <rPh sb="16" eb="19">
      <t>シキュウガク</t>
    </rPh>
    <rPh sb="26" eb="27">
      <t>ド</t>
    </rPh>
    <phoneticPr fontId="24"/>
  </si>
  <si>
    <t>167. 国民健康保険加入世帯数及び加入人口（令和元～５年度）</t>
    <rPh sb="5" eb="7">
      <t>コクミン</t>
    </rPh>
    <rPh sb="7" eb="9">
      <t>ケンコウ</t>
    </rPh>
    <rPh sb="9" eb="11">
      <t>ホケン</t>
    </rPh>
    <rPh sb="11" eb="13">
      <t>カニュウ</t>
    </rPh>
    <rPh sb="13" eb="16">
      <t>セタイスウ</t>
    </rPh>
    <rPh sb="16" eb="17">
      <t>オヨ</t>
    </rPh>
    <rPh sb="18" eb="20">
      <t>カニュウ</t>
    </rPh>
    <rPh sb="20" eb="22">
      <t>ジンコウ</t>
    </rPh>
    <phoneticPr fontId="24"/>
  </si>
  <si>
    <t>168. 国民健康保険税収納額（現年分）（令和元～５年度）</t>
    <rPh sb="14" eb="15">
      <t>ガク</t>
    </rPh>
    <phoneticPr fontId="24"/>
  </si>
  <si>
    <t>給付額（令和元～５年度）</t>
    <rPh sb="0" eb="1">
      <t>キュウ</t>
    </rPh>
    <rPh sb="1" eb="2">
      <t>ヅケ</t>
    </rPh>
    <rPh sb="2" eb="3">
      <t>ガク</t>
    </rPh>
    <phoneticPr fontId="24"/>
  </si>
  <si>
    <t>170. 要介護（要支援）認定者数（令和元～５年度）</t>
    <rPh sb="5" eb="6">
      <t>ヨウ</t>
    </rPh>
    <rPh sb="6" eb="8">
      <t>カイゴ</t>
    </rPh>
    <rPh sb="9" eb="10">
      <t>ヨウ</t>
    </rPh>
    <rPh sb="10" eb="12">
      <t>シエン</t>
    </rPh>
    <rPh sb="13" eb="16">
      <t>ニンテイシャ</t>
    </rPh>
    <rPh sb="16" eb="17">
      <t>スウ</t>
    </rPh>
    <phoneticPr fontId="24"/>
  </si>
  <si>
    <t>171. 在宅介護（介護予防）サービス受給者数（延人数）（令和元～５年度）</t>
    <rPh sb="5" eb="7">
      <t>ザイタク</t>
    </rPh>
    <rPh sb="7" eb="9">
      <t>カイゴ</t>
    </rPh>
    <rPh sb="10" eb="12">
      <t>カイゴ</t>
    </rPh>
    <rPh sb="12" eb="14">
      <t>ヨボウ</t>
    </rPh>
    <rPh sb="19" eb="22">
      <t>ジュキュウシャ</t>
    </rPh>
    <rPh sb="22" eb="23">
      <t>スウ</t>
    </rPh>
    <rPh sb="24" eb="25">
      <t>ノ</t>
    </rPh>
    <rPh sb="25" eb="27">
      <t>ニンズウ</t>
    </rPh>
    <phoneticPr fontId="24"/>
  </si>
  <si>
    <t>172. 身体障がい者数（令和元～５年度）</t>
    <rPh sb="10" eb="11">
      <t>シャ</t>
    </rPh>
    <rPh sb="11" eb="12">
      <t>カズ</t>
    </rPh>
    <phoneticPr fontId="24"/>
  </si>
  <si>
    <t>173. 知的障がい者数（令和元～５年度）</t>
    <rPh sb="10" eb="11">
      <t>シャ</t>
    </rPh>
    <rPh sb="11" eb="12">
      <t>カズ</t>
    </rPh>
    <phoneticPr fontId="24"/>
  </si>
  <si>
    <t>174. 精神障がい者数（令和元～５年度）</t>
    <rPh sb="11" eb="12">
      <t>カズ</t>
    </rPh>
    <phoneticPr fontId="24"/>
  </si>
  <si>
    <t>175. 心身障がい者福祉サービス利用状況（令和元～５年度）</t>
    <rPh sb="10" eb="11">
      <t>シャ</t>
    </rPh>
    <rPh sb="17" eb="19">
      <t>リヨウ</t>
    </rPh>
    <rPh sb="19" eb="21">
      <t>ジョウキョウ</t>
    </rPh>
    <phoneticPr fontId="24"/>
  </si>
  <si>
    <t>176. 障がい福祉サービス（日中活動）利用者数（令和２～６年）</t>
    <rPh sb="5" eb="6">
      <t>ショウ</t>
    </rPh>
    <rPh sb="8" eb="10">
      <t>フクシ</t>
    </rPh>
    <rPh sb="15" eb="17">
      <t>ニッチュウ</t>
    </rPh>
    <rPh sb="17" eb="19">
      <t>カツドウ</t>
    </rPh>
    <rPh sb="20" eb="22">
      <t>リヨウ</t>
    </rPh>
    <rPh sb="22" eb="23">
      <t>シャ</t>
    </rPh>
    <rPh sb="23" eb="24">
      <t>スウ</t>
    </rPh>
    <phoneticPr fontId="4"/>
  </si>
  <si>
    <t>177. 障害者地域活動支援センター数（令和元～５年度）</t>
    <rPh sb="5" eb="7">
      <t>ショウガイ</t>
    </rPh>
    <rPh sb="7" eb="8">
      <t>シャ</t>
    </rPh>
    <rPh sb="8" eb="10">
      <t>チイキ</t>
    </rPh>
    <rPh sb="10" eb="12">
      <t>カツドウ</t>
    </rPh>
    <rPh sb="12" eb="14">
      <t>シエン</t>
    </rPh>
    <rPh sb="18" eb="19">
      <t>カズ</t>
    </rPh>
    <phoneticPr fontId="24"/>
  </si>
  <si>
    <t>178. 障がい者の雇用状況（令和２～６年）</t>
    <rPh sb="10" eb="12">
      <t>コヨウ</t>
    </rPh>
    <rPh sb="12" eb="14">
      <t>ジョウキョウ</t>
    </rPh>
    <rPh sb="15" eb="17">
      <t>レイワ</t>
    </rPh>
    <rPh sb="20" eb="21">
      <t>ネン</t>
    </rPh>
    <phoneticPr fontId="24"/>
  </si>
  <si>
    <t>特別児童扶養手当 受給者数 （令和元～５年度）</t>
    <rPh sb="9" eb="12">
      <t>ジュキュウシャ</t>
    </rPh>
    <rPh sb="12" eb="13">
      <t>スウ</t>
    </rPh>
    <phoneticPr fontId="4"/>
  </si>
  <si>
    <t>医療費助成状況 （令和元～５年度）</t>
    <phoneticPr fontId="2"/>
  </si>
  <si>
    <t>181. 【保育施設】 施設数及び乳幼児数（令和２～６年）</t>
    <rPh sb="8" eb="10">
      <t>シセツ</t>
    </rPh>
    <rPh sb="12" eb="14">
      <t>シセツ</t>
    </rPh>
    <rPh sb="14" eb="15">
      <t>スウ</t>
    </rPh>
    <rPh sb="15" eb="16">
      <t>オヨ</t>
    </rPh>
    <rPh sb="17" eb="20">
      <t>ニュウヨウジ</t>
    </rPh>
    <rPh sb="20" eb="21">
      <t>スウ</t>
    </rPh>
    <phoneticPr fontId="24"/>
  </si>
  <si>
    <t>注）保育施設数は, 認定こども園と地域型保育事業を含む。</t>
    <rPh sb="0" eb="1">
      <t>チュウ</t>
    </rPh>
    <rPh sb="2" eb="4">
      <t>ホイク</t>
    </rPh>
    <rPh sb="4" eb="6">
      <t>シセツ</t>
    </rPh>
    <rPh sb="6" eb="7">
      <t>スウ</t>
    </rPh>
    <rPh sb="10" eb="12">
      <t>ニンテイ</t>
    </rPh>
    <rPh sb="15" eb="16">
      <t>エン</t>
    </rPh>
    <rPh sb="17" eb="20">
      <t>チイキガタ</t>
    </rPh>
    <rPh sb="20" eb="22">
      <t>ホイク</t>
    </rPh>
    <rPh sb="22" eb="24">
      <t>ジギョウ</t>
    </rPh>
    <rPh sb="25" eb="26">
      <t>フク</t>
    </rPh>
    <phoneticPr fontId="2"/>
  </si>
  <si>
    <t>182. 保育施設の年齢別乳幼児数（令和２～６年）</t>
    <rPh sb="7" eb="9">
      <t>シセツ</t>
    </rPh>
    <phoneticPr fontId="24"/>
  </si>
  <si>
    <t>及び保護費（令和元～５年度）</t>
    <rPh sb="0" eb="1">
      <t>オヨ</t>
    </rPh>
    <rPh sb="2" eb="3">
      <t>ホ</t>
    </rPh>
    <rPh sb="3" eb="4">
      <t>ユズル</t>
    </rPh>
    <rPh sb="4" eb="5">
      <t>ヒ</t>
    </rPh>
    <rPh sb="8" eb="9">
      <t>ガン</t>
    </rPh>
    <phoneticPr fontId="4"/>
  </si>
  <si>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4"/>
  </si>
  <si>
    <t>〔１７〕  社 会 福 祉</t>
    <rPh sb="6" eb="7">
      <t>シャ</t>
    </rPh>
    <rPh sb="8" eb="9">
      <t>カイ</t>
    </rPh>
    <rPh sb="10" eb="11">
      <t>フク</t>
    </rPh>
    <rPh sb="12" eb="13">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</si>
</sst>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1" formatCode="_ * #,##0_ ;_ * \-#,##0_ ;_ * &quot;-&quot;_ ;_ @_ "/>
    <numFmt numFmtId="43" formatCode="_ * #,##0.00_ ;_ * \-#,##0.00_ ;_ * &quot;-&quot;??_ ;_ @_ "/>
    <numFmt numFmtId="176" formatCode="#,##0;\-#,##0;&quot;-&quot;"/>
    <numFmt numFmtId="177" formatCode="[$-411]g/&quot;標&quot;&quot;準&quot;"/>
    <numFmt numFmtId="178" formatCode="&quot;｣&quot;#,##0;[Red]\-&quot;｣&quot;#,##0"/>
    <numFmt numFmtId="179" formatCode="_ &quot;SFr.&quot;* #,##0.00_ ;_ &quot;SFr.&quot;* \-#,##0.00_ ;_ &quot;SFr.&quot;* &quot;-&quot;??_ ;_ @_ "/>
    <numFmt numFmtId="180" formatCode="#\ ##0\ ;\-#\ ##0\ ;\-\ "/>
    <numFmt numFmtId="181" formatCode="_ * #\ ##0_ ;_ * \-#,##0_ ;_ * &quot;-&quot;_ ;_ @_ "/>
    <numFmt numFmtId="182" formatCode="_ * #\ ###\ ##0_ ;_ * \-#,##0_ ;_ * &quot;-&quot;_ ;_ @_ "/>
    <numFmt numFmtId="183" formatCode="_ * #\ ##0.0_ ;_ * \-#,##0_ ;_ * &quot;-&quot;_ ;_ @_ "/>
    <numFmt numFmtId="184" formatCode="#\ ###\ ##0\ ;\-#\ ###\ ##0\ ;\-\ "/>
    <numFmt numFmtId="185" formatCode="#\ ###\ ##0_ ;_ * \-#,##0_ ;_ * &quot;-&quot;_ ;_ @_ "/>
    <numFmt numFmtId="186" formatCode="#\ ##0"/>
    <numFmt numFmtId="187" formatCode="_ * #,##0.0_ ;_ * \-#,##0.0_ ;_ * &quot;-&quot;??_ ;_ @_ "/>
    <numFmt numFmtId="188" formatCode="_ * #\ ###\ ##0_ ;_ * &quot;△&quot;\ #,##0_ ;_ * &quot;-&quot;_ ;_ @_ "/>
    <numFmt numFmtId="189" formatCode="#\ ###\ ###\ ##0\ ;\-#\ ###\ ##0\ ;\-\ "/>
  </numFmts>
  <fonts count="4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24"/>
      <color rgb="FF00B050"/>
      <name val="ＭＳ Ｐゴシック"/>
      <family val="3"/>
      <charset val="128"/>
    </font>
    <font>
      <sz val="6"/>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10"/>
      <name val="ＭＳ 明朝"/>
      <family val="1"/>
      <charset val="128"/>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sz val="11"/>
      <name val="ＭＳ 明朝"/>
      <family val="1"/>
      <charset val="128"/>
    </font>
    <font>
      <sz val="11"/>
      <name val="明朝"/>
      <family val="1"/>
      <charset val="128"/>
    </font>
    <font>
      <sz val="14"/>
      <name val="ＭＳ 明朝"/>
      <family val="1"/>
      <charset val="128"/>
    </font>
    <font>
      <sz val="6"/>
      <name val="ＭＳ Ｐ明朝"/>
      <family val="1"/>
      <charset val="128"/>
    </font>
    <font>
      <b/>
      <sz val="14"/>
      <name val="ＭＳ Ｐゴシック"/>
      <family val="3"/>
      <charset val="128"/>
    </font>
    <font>
      <sz val="6"/>
      <name val="明朝"/>
      <family val="1"/>
      <charset val="128"/>
    </font>
    <font>
      <sz val="7"/>
      <name val="ＭＳ 明朝"/>
      <family val="1"/>
      <charset val="128"/>
    </font>
    <font>
      <sz val="9"/>
      <name val="ＭＳ 明朝"/>
      <family val="1"/>
      <charset val="128"/>
    </font>
    <font>
      <sz val="10"/>
      <name val="ＭＳ Ｐゴシック"/>
      <family val="3"/>
      <charset val="128"/>
    </font>
    <font>
      <sz val="14"/>
      <name val="ＭＳ Ｐゴシック"/>
      <family val="3"/>
      <charset val="128"/>
    </font>
    <font>
      <b/>
      <sz val="1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3"/>
      <charset val="128"/>
    </font>
    <font>
      <b/>
      <sz val="15"/>
      <name val="ＭＳ Ｐゴシック"/>
      <family val="3"/>
      <charset val="128"/>
    </font>
    <font>
      <b/>
      <sz val="16"/>
      <name val="ＭＳ Ｐゴシック"/>
      <family val="3"/>
      <charset val="128"/>
    </font>
    <font>
      <sz val="15"/>
      <name val="ＭＳ Ｐゴシック"/>
      <family val="3"/>
      <charset val="128"/>
    </font>
    <font>
      <sz val="11"/>
      <color theme="1"/>
      <name val="ＭＳ Ｐゴシック"/>
      <family val="2"/>
      <charset val="128"/>
      <scheme val="minor"/>
    </font>
    <font>
      <sz val="16"/>
      <name val="明朝"/>
      <family val="1"/>
      <charset val="128"/>
    </font>
  </fonts>
  <fills count="6">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22"/>
        <bgColor indexed="64"/>
      </patternFill>
    </fill>
    <fill>
      <patternFill patternType="solid">
        <fgColor indexed="26"/>
        <bgColor indexed="64"/>
      </patternFill>
    </fill>
  </fills>
  <borders count="102">
    <border>
      <left/>
      <right/>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bottom style="thin">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thin">
        <color indexed="64"/>
      </right>
      <top/>
      <bottom style="medium">
        <color indexed="64"/>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diagonalDown="1">
      <left/>
      <right style="thin">
        <color indexed="64"/>
      </right>
      <top style="medium">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s>
  <cellStyleXfs count="34">
    <xf numFmtId="0" fontId="0" fillId="0" borderId="0">
      <alignment vertical="center"/>
    </xf>
    <xf numFmtId="0" fontId="1" fillId="0" borderId="0"/>
    <xf numFmtId="0" fontId="8" fillId="0" borderId="0" applyNumberFormat="0" applyFill="0" applyBorder="0" applyAlignment="0" applyProtection="0">
      <alignment vertical="top"/>
      <protection locked="0"/>
    </xf>
    <xf numFmtId="176" fontId="10" fillId="0" borderId="0" applyFill="0" applyBorder="0" applyAlignment="0"/>
    <xf numFmtId="41" fontId="11" fillId="0" borderId="0" applyFont="0" applyFill="0" applyBorder="0" applyAlignment="0" applyProtection="0"/>
    <xf numFmtId="43" fontId="11" fillId="0" borderId="0" applyFont="0" applyFill="0" applyBorder="0" applyAlignment="0" applyProtection="0"/>
    <xf numFmtId="177" fontId="1" fillId="0" borderId="0" applyFont="0" applyFill="0" applyBorder="0" applyAlignment="0" applyProtection="0"/>
    <xf numFmtId="178" fontId="1" fillId="0" borderId="0" applyFont="0" applyFill="0" applyBorder="0" applyAlignment="0" applyProtection="0"/>
    <xf numFmtId="0" fontId="12" fillId="0" borderId="0">
      <alignment horizontal="left"/>
    </xf>
    <xf numFmtId="38" fontId="13" fillId="4" borderId="0" applyNumberFormat="0" applyBorder="0" applyAlignment="0" applyProtection="0"/>
    <xf numFmtId="0" fontId="14" fillId="0" borderId="13" applyNumberFormat="0" applyAlignment="0" applyProtection="0">
      <alignment horizontal="left" vertical="center"/>
    </xf>
    <xf numFmtId="0" fontId="14" fillId="0" borderId="14">
      <alignment horizontal="left" vertical="center"/>
    </xf>
    <xf numFmtId="10" fontId="13" fillId="5" borderId="15" applyNumberFormat="0" applyBorder="0" applyAlignment="0" applyProtection="0"/>
    <xf numFmtId="179" fontId="15" fillId="0" borderId="0"/>
    <xf numFmtId="0" fontId="11" fillId="0" borderId="0"/>
    <xf numFmtId="10" fontId="11" fillId="0" borderId="0" applyFont="0" applyFill="0" applyBorder="0" applyAlignment="0" applyProtection="0"/>
    <xf numFmtId="4" fontId="12" fillId="0" borderId="0">
      <alignment horizontal="right"/>
    </xf>
    <xf numFmtId="4" fontId="16" fillId="0" borderId="0">
      <alignment horizontal="right"/>
    </xf>
    <xf numFmtId="0" fontId="17" fillId="0" borderId="0">
      <alignment horizontal="left"/>
    </xf>
    <xf numFmtId="0" fontId="18" fillId="0" borderId="0"/>
    <xf numFmtId="0" fontId="19" fillId="0" borderId="0">
      <alignment horizontal="center"/>
    </xf>
    <xf numFmtId="0" fontId="20" fillId="0" borderId="0">
      <alignment vertical="center"/>
    </xf>
    <xf numFmtId="38" fontId="21" fillId="0" borderId="0" applyFont="0" applyFill="0" applyBorder="0" applyAlignment="0" applyProtection="0"/>
    <xf numFmtId="38" fontId="22" fillId="0" borderId="0" applyFont="0" applyFill="0" applyBorder="0" applyAlignment="0" applyProtection="0"/>
    <xf numFmtId="0" fontId="21" fillId="0" borderId="0"/>
    <xf numFmtId="0" fontId="1" fillId="0" borderId="0">
      <alignment vertical="center"/>
    </xf>
    <xf numFmtId="0" fontId="22" fillId="0" borderId="0"/>
    <xf numFmtId="0" fontId="23" fillId="0" borderId="0"/>
    <xf numFmtId="38" fontId="1" fillId="0" borderId="0" applyFont="0" applyFill="0" applyBorder="0" applyAlignment="0" applyProtection="0"/>
    <xf numFmtId="0" fontId="22" fillId="0" borderId="0"/>
    <xf numFmtId="0" fontId="1" fillId="0" borderId="0"/>
    <xf numFmtId="0" fontId="22" fillId="0" borderId="0"/>
    <xf numFmtId="0" fontId="22" fillId="0" borderId="0"/>
    <xf numFmtId="0" fontId="1" fillId="0" borderId="0"/>
  </cellStyleXfs>
  <cellXfs count="518">
    <xf numFmtId="0" fontId="0" fillId="0" borderId="0" xfId="0">
      <alignment vertical="center"/>
    </xf>
    <xf numFmtId="0" fontId="1" fillId="0" borderId="0" xfId="1" applyFont="1" applyAlignment="1">
      <alignment vertical="center"/>
    </xf>
    <xf numFmtId="0" fontId="5" fillId="0" borderId="0" xfId="1" applyFont="1" applyAlignment="1">
      <alignment vertical="center"/>
    </xf>
    <xf numFmtId="0" fontId="6" fillId="0" borderId="0" xfId="1" applyFont="1" applyAlignment="1">
      <alignment horizontal="center" vertical="center"/>
    </xf>
    <xf numFmtId="0" fontId="1" fillId="0" borderId="0" xfId="1" applyFont="1" applyBorder="1" applyAlignment="1">
      <alignment vertical="center"/>
    </xf>
    <xf numFmtId="0" fontId="7" fillId="2" borderId="3" xfId="1" applyFont="1" applyFill="1" applyBorder="1" applyAlignment="1">
      <alignment horizontal="center" vertical="center"/>
    </xf>
    <xf numFmtId="0" fontId="9" fillId="3" borderId="4" xfId="2" applyFont="1" applyFill="1" applyBorder="1" applyAlignment="1" applyProtection="1">
      <alignment horizontal="center" vertical="center"/>
    </xf>
    <xf numFmtId="0" fontId="5" fillId="3" borderId="6" xfId="1" applyFont="1" applyFill="1" applyBorder="1" applyAlignment="1">
      <alignment horizontal="center" vertical="center"/>
    </xf>
    <xf numFmtId="0" fontId="9" fillId="3" borderId="7" xfId="2" applyFont="1" applyFill="1" applyBorder="1" applyAlignment="1" applyProtection="1">
      <alignment horizontal="center" vertical="center"/>
    </xf>
    <xf numFmtId="0" fontId="5" fillId="3" borderId="9" xfId="1" applyFont="1" applyFill="1" applyBorder="1" applyAlignment="1">
      <alignment horizontal="center" vertical="center"/>
    </xf>
    <xf numFmtId="0" fontId="9" fillId="3" borderId="10" xfId="2" applyFont="1" applyFill="1" applyBorder="1" applyAlignment="1" applyProtection="1">
      <alignment horizontal="center" vertical="center"/>
    </xf>
    <xf numFmtId="0" fontId="1" fillId="0" borderId="0" xfId="1" applyFont="1" applyAlignment="1">
      <alignment horizontal="center" vertical="center"/>
    </xf>
    <xf numFmtId="0" fontId="9" fillId="3" borderId="16" xfId="2" applyFont="1" applyFill="1" applyBorder="1" applyAlignment="1" applyProtection="1">
      <alignment horizontal="center" vertical="center"/>
    </xf>
    <xf numFmtId="0" fontId="5" fillId="3" borderId="18" xfId="1" applyFont="1" applyFill="1" applyBorder="1" applyAlignment="1">
      <alignment horizontal="center" vertical="center"/>
    </xf>
    <xf numFmtId="0" fontId="5" fillId="0" borderId="0" xfId="1" applyFont="1" applyBorder="1" applyAlignment="1">
      <alignment vertical="center"/>
    </xf>
    <xf numFmtId="0" fontId="21" fillId="0" borderId="0" xfId="29" applyFont="1" applyAlignment="1">
      <alignment vertical="center"/>
    </xf>
    <xf numFmtId="0" fontId="15" fillId="0" borderId="0" xfId="29" applyFont="1" applyAlignment="1">
      <alignment vertical="center"/>
    </xf>
    <xf numFmtId="0" fontId="21" fillId="0" borderId="0" xfId="30" applyFont="1" applyAlignment="1">
      <alignment vertical="center"/>
    </xf>
    <xf numFmtId="0" fontId="15" fillId="0" borderId="0" xfId="32" applyFont="1"/>
    <xf numFmtId="0" fontId="15" fillId="0" borderId="0" xfId="32" applyFont="1" applyAlignment="1">
      <alignment vertical="center"/>
    </xf>
    <xf numFmtId="0" fontId="15" fillId="0" borderId="0" xfId="32" applyFont="1" applyBorder="1" applyAlignment="1">
      <alignment vertical="center"/>
    </xf>
    <xf numFmtId="0" fontId="21" fillId="0" borderId="0" xfId="33" applyFont="1"/>
    <xf numFmtId="0" fontId="1"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Alignment="1"/>
    <xf numFmtId="0" fontId="15" fillId="0" borderId="0" xfId="0" applyFont="1" applyAlignment="1"/>
    <xf numFmtId="0" fontId="31" fillId="0" borderId="0" xfId="0" applyFont="1" applyAlignment="1">
      <alignment vertical="center"/>
    </xf>
    <xf numFmtId="0" fontId="28" fillId="0" borderId="0" xfId="0" applyFont="1" applyAlignment="1">
      <alignment vertical="center"/>
    </xf>
    <xf numFmtId="0" fontId="21" fillId="0" borderId="0" xfId="0" applyFont="1" applyAlignment="1"/>
    <xf numFmtId="0" fontId="21" fillId="0" borderId="0" xfId="0" applyFont="1" applyAlignment="1">
      <alignment horizontal="right" vertical="center"/>
    </xf>
    <xf numFmtId="0" fontId="5" fillId="3" borderId="12" xfId="1" applyFont="1" applyFill="1" applyBorder="1" applyAlignment="1">
      <alignment horizontal="center" vertical="center"/>
    </xf>
    <xf numFmtId="0" fontId="1" fillId="0" borderId="0" xfId="0" applyFont="1" applyAlignment="1"/>
    <xf numFmtId="0" fontId="25" fillId="0" borderId="0" xfId="0" applyFont="1" applyAlignment="1">
      <alignment horizontal="center" vertical="center"/>
    </xf>
    <xf numFmtId="0" fontId="1" fillId="0" borderId="0" xfId="0" applyFont="1" applyAlignment="1"/>
    <xf numFmtId="0" fontId="32" fillId="0" borderId="0" xfId="26" applyFont="1" applyFill="1" applyAlignment="1">
      <alignment vertical="center"/>
    </xf>
    <xf numFmtId="0" fontId="33" fillId="0" borderId="0" xfId="26" applyFont="1" applyFill="1" applyAlignment="1">
      <alignment vertical="center"/>
    </xf>
    <xf numFmtId="0" fontId="32" fillId="0" borderId="0" xfId="1" applyFont="1" applyFill="1"/>
    <xf numFmtId="0" fontId="32" fillId="0" borderId="0" xfId="1" applyFont="1" applyFill="1" applyAlignment="1">
      <alignment vertical="center"/>
    </xf>
    <xf numFmtId="0" fontId="34" fillId="0" borderId="0" xfId="1" applyFont="1" applyFill="1"/>
    <xf numFmtId="0" fontId="34" fillId="0" borderId="0" xfId="0" applyFont="1" applyAlignment="1">
      <alignment vertical="center"/>
    </xf>
    <xf numFmtId="0" fontId="33" fillId="0" borderId="0" xfId="0" applyFont="1" applyAlignment="1">
      <alignment vertical="center"/>
    </xf>
    <xf numFmtId="0" fontId="21" fillId="0" borderId="0" xfId="26" applyFont="1"/>
    <xf numFmtId="0" fontId="15" fillId="0" borderId="19" xfId="0" applyFont="1" applyBorder="1" applyAlignment="1">
      <alignment vertical="center"/>
    </xf>
    <xf numFmtId="0" fontId="15" fillId="0" borderId="0" xfId="0" applyFont="1" applyAlignment="1">
      <alignment vertical="center"/>
    </xf>
    <xf numFmtId="0" fontId="28" fillId="0" borderId="0" xfId="0" applyFont="1" applyAlignment="1">
      <alignment vertical="center"/>
    </xf>
    <xf numFmtId="0" fontId="15" fillId="0" borderId="0" xfId="0" applyFont="1" applyAlignment="1">
      <alignment vertical="center"/>
    </xf>
    <xf numFmtId="0" fontId="21" fillId="0" borderId="0" xfId="0" applyFont="1" applyAlignment="1">
      <alignment vertical="center"/>
    </xf>
    <xf numFmtId="0" fontId="0" fillId="0" borderId="0" xfId="0">
      <alignment vertical="center"/>
    </xf>
    <xf numFmtId="0" fontId="15" fillId="0" borderId="19" xfId="32" applyFont="1" applyBorder="1"/>
    <xf numFmtId="0" fontId="21" fillId="0" borderId="0" xfId="1" applyFont="1" applyFill="1" applyAlignment="1">
      <alignment vertical="center"/>
    </xf>
    <xf numFmtId="0" fontId="21" fillId="0" borderId="26" xfId="26" applyFont="1" applyFill="1" applyBorder="1" applyAlignment="1">
      <alignment horizontal="center" vertical="center"/>
    </xf>
    <xf numFmtId="0" fontId="21" fillId="0" borderId="27" xfId="26" quotePrefix="1" applyFont="1" applyFill="1" applyBorder="1" applyAlignment="1">
      <alignment horizontal="center" vertical="center"/>
    </xf>
    <xf numFmtId="0" fontId="21" fillId="0" borderId="28" xfId="26" applyFont="1" applyFill="1" applyBorder="1" applyAlignment="1">
      <alignment horizontal="center" vertical="center"/>
    </xf>
    <xf numFmtId="180" fontId="21" fillId="0" borderId="29" xfId="26" applyNumberFormat="1" applyFont="1" applyFill="1" applyBorder="1" applyAlignment="1">
      <alignment horizontal="right" vertical="center"/>
    </xf>
    <xf numFmtId="180" fontId="21" fillId="0" borderId="27" xfId="26" applyNumberFormat="1" applyFont="1" applyFill="1" applyBorder="1" applyAlignment="1">
      <alignment horizontal="right" vertical="center"/>
    </xf>
    <xf numFmtId="180" fontId="21" fillId="0" borderId="28" xfId="26" applyNumberFormat="1" applyFont="1" applyFill="1" applyBorder="1" applyAlignment="1">
      <alignment horizontal="right" vertical="center"/>
    </xf>
    <xf numFmtId="180" fontId="21" fillId="0" borderId="4" xfId="26" applyNumberFormat="1" applyFont="1" applyFill="1" applyBorder="1" applyAlignment="1">
      <alignment horizontal="right" vertical="center"/>
    </xf>
    <xf numFmtId="180" fontId="21" fillId="0" borderId="32" xfId="26" applyNumberFormat="1" applyFont="1" applyFill="1" applyBorder="1" applyAlignment="1">
      <alignment horizontal="right" vertical="center"/>
    </xf>
    <xf numFmtId="180" fontId="21" fillId="0" borderId="6" xfId="26" applyNumberFormat="1" applyFont="1" applyFill="1" applyBorder="1" applyAlignment="1">
      <alignment horizontal="right" vertical="center"/>
    </xf>
    <xf numFmtId="0" fontId="21" fillId="0" borderId="33" xfId="26" applyFont="1" applyFill="1" applyBorder="1" applyAlignment="1">
      <alignment horizontal="left" vertical="center"/>
    </xf>
    <xf numFmtId="180" fontId="21" fillId="0" borderId="7" xfId="26" applyNumberFormat="1" applyFont="1" applyFill="1" applyBorder="1" applyAlignment="1">
      <alignment horizontal="right" vertical="center"/>
    </xf>
    <xf numFmtId="180" fontId="21" fillId="0" borderId="35" xfId="26" applyNumberFormat="1" applyFont="1" applyFill="1" applyBorder="1" applyAlignment="1">
      <alignment horizontal="right" vertical="center"/>
    </xf>
    <xf numFmtId="180" fontId="21" fillId="0" borderId="9" xfId="26" applyNumberFormat="1" applyFont="1" applyFill="1" applyBorder="1" applyAlignment="1">
      <alignment horizontal="right" vertical="center"/>
    </xf>
    <xf numFmtId="180" fontId="21" fillId="0" borderId="36" xfId="26" applyNumberFormat="1" applyFont="1" applyFill="1" applyBorder="1" applyAlignment="1">
      <alignment horizontal="right" vertical="center"/>
    </xf>
    <xf numFmtId="0" fontId="21" fillId="0" borderId="37" xfId="26" applyFont="1" applyFill="1" applyBorder="1" applyAlignment="1">
      <alignment horizontal="left" vertical="center"/>
    </xf>
    <xf numFmtId="180" fontId="21" fillId="0" borderId="39" xfId="26" applyNumberFormat="1" applyFont="1" applyFill="1" applyBorder="1" applyAlignment="1">
      <alignment horizontal="right" vertical="center"/>
    </xf>
    <xf numFmtId="180" fontId="21" fillId="0" borderId="40" xfId="26" applyNumberFormat="1" applyFont="1" applyFill="1" applyBorder="1" applyAlignment="1">
      <alignment horizontal="right" vertical="center"/>
    </xf>
    <xf numFmtId="180" fontId="21" fillId="0" borderId="41" xfId="26" applyNumberFormat="1" applyFont="1" applyFill="1" applyBorder="1" applyAlignment="1">
      <alignment horizontal="right" vertical="center"/>
    </xf>
    <xf numFmtId="180" fontId="21" fillId="0" borderId="16" xfId="26" applyNumberFormat="1" applyFont="1" applyFill="1" applyBorder="1" applyAlignment="1">
      <alignment horizontal="right" vertical="center"/>
    </xf>
    <xf numFmtId="180" fontId="21" fillId="0" borderId="42" xfId="26" applyNumberFormat="1" applyFont="1" applyFill="1" applyBorder="1" applyAlignment="1">
      <alignment horizontal="right" vertical="center"/>
    </xf>
    <xf numFmtId="0" fontId="21" fillId="0" borderId="24" xfId="26" applyFont="1" applyFill="1" applyBorder="1" applyAlignment="1">
      <alignment horizontal="left" vertical="center"/>
    </xf>
    <xf numFmtId="180" fontId="21" fillId="0" borderId="43" xfId="26" applyNumberFormat="1" applyFont="1" applyFill="1" applyBorder="1" applyAlignment="1">
      <alignment horizontal="right" vertical="center"/>
    </xf>
    <xf numFmtId="180" fontId="21" fillId="0" borderId="44" xfId="26" applyNumberFormat="1" applyFont="1" applyFill="1" applyBorder="1" applyAlignment="1">
      <alignment horizontal="right" vertical="center"/>
    </xf>
    <xf numFmtId="180" fontId="21" fillId="0" borderId="45" xfId="26" applyNumberFormat="1" applyFont="1" applyFill="1" applyBorder="1" applyAlignment="1">
      <alignment horizontal="right" vertical="center"/>
    </xf>
    <xf numFmtId="180" fontId="21" fillId="0" borderId="48" xfId="26" applyNumberFormat="1" applyFont="1" applyFill="1" applyBorder="1" applyAlignment="1">
      <alignment horizontal="right" vertical="center"/>
    </xf>
    <xf numFmtId="180" fontId="21" fillId="0" borderId="49" xfId="26" applyNumberFormat="1" applyFont="1" applyFill="1" applyBorder="1" applyAlignment="1">
      <alignment horizontal="right" vertical="center"/>
    </xf>
    <xf numFmtId="180" fontId="21" fillId="0" borderId="50" xfId="26" applyNumberFormat="1" applyFont="1" applyFill="1" applyBorder="1" applyAlignment="1">
      <alignment horizontal="right" vertical="center"/>
    </xf>
    <xf numFmtId="0" fontId="21" fillId="0" borderId="30" xfId="26" applyFont="1" applyFill="1" applyBorder="1" applyAlignment="1">
      <alignment horizontal="left" vertical="center"/>
    </xf>
    <xf numFmtId="0" fontId="21" fillId="0" borderId="0" xfId="26" applyFont="1" applyFill="1" applyBorder="1" applyAlignment="1">
      <alignment horizontal="left" vertical="center"/>
    </xf>
    <xf numFmtId="180" fontId="21" fillId="0" borderId="86" xfId="26" applyNumberFormat="1" applyFont="1" applyFill="1" applyBorder="1" applyAlignment="1">
      <alignment horizontal="right" vertical="center"/>
    </xf>
    <xf numFmtId="180" fontId="21" fillId="0" borderId="87" xfId="26" applyNumberFormat="1" applyFont="1" applyFill="1" applyBorder="1" applyAlignment="1">
      <alignment horizontal="right" vertical="center"/>
    </xf>
    <xf numFmtId="180" fontId="21" fillId="0" borderId="88" xfId="26" applyNumberFormat="1" applyFont="1" applyFill="1" applyBorder="1" applyAlignment="1">
      <alignment horizontal="right" vertical="center"/>
    </xf>
    <xf numFmtId="180" fontId="21" fillId="0" borderId="51" xfId="26" applyNumberFormat="1" applyFont="1" applyFill="1" applyBorder="1" applyAlignment="1">
      <alignment horizontal="right" vertical="center"/>
    </xf>
    <xf numFmtId="0" fontId="21" fillId="0" borderId="37" xfId="26" quotePrefix="1" applyFont="1" applyFill="1" applyBorder="1" applyAlignment="1">
      <alignment horizontal="left" vertical="center"/>
    </xf>
    <xf numFmtId="0" fontId="21" fillId="0" borderId="52" xfId="26" applyFont="1" applyFill="1" applyBorder="1" applyAlignment="1">
      <alignment horizontal="left" vertical="center"/>
    </xf>
    <xf numFmtId="180" fontId="21" fillId="0" borderId="18" xfId="26" applyNumberFormat="1" applyFont="1" applyFill="1" applyBorder="1" applyAlignment="1">
      <alignment horizontal="right" vertical="center"/>
    </xf>
    <xf numFmtId="0" fontId="21" fillId="0" borderId="53" xfId="26" applyFont="1" applyFill="1" applyBorder="1" applyAlignment="1">
      <alignment horizontal="left" vertical="center"/>
    </xf>
    <xf numFmtId="180" fontId="21" fillId="0" borderId="10" xfId="26" applyNumberFormat="1" applyFont="1" applyFill="1" applyBorder="1" applyAlignment="1">
      <alignment vertical="center"/>
    </xf>
    <xf numFmtId="0" fontId="21" fillId="0" borderId="0" xfId="26" applyFont="1" applyAlignment="1">
      <alignment vertical="center"/>
    </xf>
    <xf numFmtId="0" fontId="21" fillId="0" borderId="20" xfId="26" applyFont="1" applyBorder="1" applyAlignment="1">
      <alignment vertical="center"/>
    </xf>
    <xf numFmtId="0" fontId="38" fillId="0" borderId="0" xfId="0" applyFont="1" applyAlignment="1"/>
    <xf numFmtId="0" fontId="21" fillId="0" borderId="0" xfId="0" applyFont="1" applyBorder="1" applyAlignment="1">
      <alignment vertical="center"/>
    </xf>
    <xf numFmtId="0" fontId="21" fillId="0" borderId="0" xfId="0" applyFont="1" applyBorder="1" applyAlignment="1">
      <alignment horizontal="right" vertical="center"/>
    </xf>
    <xf numFmtId="0" fontId="21" fillId="0" borderId="23" xfId="0" applyFont="1" applyBorder="1" applyAlignment="1">
      <alignment horizontal="center" vertical="center"/>
    </xf>
    <xf numFmtId="49" fontId="21" fillId="0" borderId="46" xfId="0" applyNumberFormat="1" applyFont="1" applyBorder="1" applyAlignment="1">
      <alignment horizontal="center" vertical="center"/>
    </xf>
    <xf numFmtId="181" fontId="21" fillId="0" borderId="57" xfId="0" applyNumberFormat="1" applyFont="1" applyBorder="1" applyAlignment="1">
      <alignment vertical="center"/>
    </xf>
    <xf numFmtId="49" fontId="21" fillId="0" borderId="33" xfId="0" applyNumberFormat="1" applyFont="1" applyBorder="1" applyAlignment="1">
      <alignment horizontal="center" vertical="center"/>
    </xf>
    <xf numFmtId="49" fontId="21" fillId="0" borderId="52" xfId="0" applyNumberFormat="1" applyFont="1" applyBorder="1" applyAlignment="1">
      <alignment horizontal="center" vertical="center"/>
    </xf>
    <xf numFmtId="181" fontId="21" fillId="0" borderId="59" xfId="0" applyNumberFormat="1" applyFont="1" applyBorder="1" applyAlignment="1">
      <alignment vertical="center"/>
    </xf>
    <xf numFmtId="49" fontId="21" fillId="0" borderId="53" xfId="0" applyNumberFormat="1" applyFont="1" applyBorder="1" applyAlignment="1">
      <alignment horizontal="center" vertical="center"/>
    </xf>
    <xf numFmtId="181" fontId="21" fillId="0" borderId="61" xfId="0" applyNumberFormat="1" applyFont="1" applyBorder="1" applyAlignment="1">
      <alignment vertical="center"/>
    </xf>
    <xf numFmtId="181" fontId="21" fillId="0" borderId="62" xfId="0" applyNumberFormat="1" applyFont="1" applyBorder="1" applyAlignment="1">
      <alignment vertical="center"/>
    </xf>
    <xf numFmtId="0" fontId="21" fillId="0" borderId="19" xfId="0" applyFont="1" applyBorder="1" applyAlignment="1">
      <alignment vertical="center"/>
    </xf>
    <xf numFmtId="0" fontId="21" fillId="0" borderId="63" xfId="0" applyFont="1" applyBorder="1" applyAlignment="1">
      <alignment horizontal="center" vertical="center"/>
    </xf>
    <xf numFmtId="49" fontId="21" fillId="0" borderId="64" xfId="0" applyNumberFormat="1" applyFont="1" applyBorder="1" applyAlignment="1">
      <alignment horizontal="center" vertical="center"/>
    </xf>
    <xf numFmtId="49" fontId="21" fillId="0" borderId="65" xfId="0" applyNumberFormat="1" applyFont="1" applyBorder="1" applyAlignment="1">
      <alignment horizontal="center" vertical="center"/>
    </xf>
    <xf numFmtId="49" fontId="21" fillId="0" borderId="22" xfId="0" applyNumberFormat="1" applyFont="1" applyBorder="1" applyAlignment="1">
      <alignment horizontal="center" vertical="center"/>
    </xf>
    <xf numFmtId="0" fontId="21" fillId="0" borderId="67" xfId="0" applyFont="1" applyBorder="1" applyAlignment="1">
      <alignment horizontal="center" vertical="center"/>
    </xf>
    <xf numFmtId="181" fontId="21" fillId="0" borderId="67" xfId="0" applyNumberFormat="1" applyFont="1" applyBorder="1" applyAlignment="1">
      <alignment vertical="center"/>
    </xf>
    <xf numFmtId="181" fontId="21" fillId="0" borderId="68" xfId="0" applyNumberFormat="1" applyFont="1" applyBorder="1" applyAlignment="1">
      <alignment vertical="center"/>
    </xf>
    <xf numFmtId="181" fontId="21" fillId="0" borderId="68" xfId="0" applyNumberFormat="1" applyFont="1" applyBorder="1" applyAlignment="1">
      <alignment horizontal="right" vertical="center"/>
    </xf>
    <xf numFmtId="0" fontId="21" fillId="0" borderId="59" xfId="0" applyFont="1" applyBorder="1" applyAlignment="1">
      <alignment horizontal="center" vertical="center"/>
    </xf>
    <xf numFmtId="181" fontId="21" fillId="0" borderId="57" xfId="0" applyNumberFormat="1" applyFont="1" applyBorder="1" applyAlignment="1">
      <alignment horizontal="right" vertical="center"/>
    </xf>
    <xf numFmtId="0" fontId="21" fillId="0" borderId="70" xfId="0" applyFont="1" applyBorder="1" applyAlignment="1">
      <alignment horizontal="center" vertical="center"/>
    </xf>
    <xf numFmtId="181" fontId="21" fillId="0" borderId="70" xfId="0" applyNumberFormat="1" applyFont="1" applyBorder="1" applyAlignment="1">
      <alignment vertical="center"/>
    </xf>
    <xf numFmtId="181" fontId="21" fillId="0" borderId="71" xfId="0" applyNumberFormat="1" applyFont="1" applyBorder="1" applyAlignment="1">
      <alignment vertical="center"/>
    </xf>
    <xf numFmtId="181" fontId="21" fillId="0" borderId="77" xfId="0" applyNumberFormat="1" applyFont="1" applyBorder="1" applyAlignment="1">
      <alignment vertical="center"/>
    </xf>
    <xf numFmtId="0" fontId="21" fillId="0" borderId="61" xfId="0" applyFont="1" applyBorder="1" applyAlignment="1">
      <alignment horizontal="center" vertical="center"/>
    </xf>
    <xf numFmtId="0" fontId="0" fillId="0" borderId="0" xfId="0" applyFont="1">
      <alignment vertical="center"/>
    </xf>
    <xf numFmtId="49" fontId="21" fillId="0" borderId="73" xfId="0" applyNumberFormat="1" applyFont="1" applyBorder="1" applyAlignment="1">
      <alignment horizontal="center" vertical="center"/>
    </xf>
    <xf numFmtId="0" fontId="21" fillId="0" borderId="58" xfId="0" applyFont="1" applyBorder="1" applyAlignment="1">
      <alignment horizontal="center" vertical="center"/>
    </xf>
    <xf numFmtId="182" fontId="21" fillId="0" borderId="74" xfId="0" applyNumberFormat="1" applyFont="1" applyBorder="1" applyAlignment="1">
      <alignment vertical="center"/>
    </xf>
    <xf numFmtId="182" fontId="21" fillId="0" borderId="58" xfId="0" applyNumberFormat="1" applyFont="1" applyBorder="1" applyAlignment="1">
      <alignment vertical="center"/>
    </xf>
    <xf numFmtId="0" fontId="21" fillId="0" borderId="57" xfId="0" applyFont="1" applyBorder="1" applyAlignment="1">
      <alignment horizontal="center" vertical="center"/>
    </xf>
    <xf numFmtId="182" fontId="21" fillId="0" borderId="59" xfId="0" applyNumberFormat="1" applyFont="1" applyBorder="1" applyAlignment="1">
      <alignment vertical="center"/>
    </xf>
    <xf numFmtId="182" fontId="21" fillId="0" borderId="57" xfId="0" applyNumberFormat="1" applyFont="1" applyBorder="1" applyAlignment="1">
      <alignment vertical="center"/>
    </xf>
    <xf numFmtId="182" fontId="21" fillId="0" borderId="57" xfId="0" applyNumberFormat="1" applyFont="1" applyBorder="1" applyAlignment="1">
      <alignment horizontal="right" vertical="center"/>
    </xf>
    <xf numFmtId="181" fontId="21" fillId="0" borderId="75" xfId="0" applyNumberFormat="1" applyFont="1" applyBorder="1" applyAlignment="1">
      <alignment horizontal="right" vertical="center"/>
    </xf>
    <xf numFmtId="181" fontId="21" fillId="0" borderId="75" xfId="0" applyNumberFormat="1" applyFont="1" applyBorder="1" applyAlignment="1">
      <alignment vertical="center"/>
    </xf>
    <xf numFmtId="182" fontId="21" fillId="0" borderId="76" xfId="0" applyNumberFormat="1" applyFont="1" applyBorder="1" applyAlignment="1">
      <alignment vertical="center"/>
    </xf>
    <xf numFmtId="182" fontId="21" fillId="0" borderId="70" xfId="0" applyNumberFormat="1" applyFont="1" applyBorder="1" applyAlignment="1">
      <alignment vertical="center"/>
    </xf>
    <xf numFmtId="182" fontId="21" fillId="0" borderId="71" xfId="0" applyNumberFormat="1" applyFont="1" applyBorder="1" applyAlignment="1">
      <alignment vertical="center"/>
    </xf>
    <xf numFmtId="182" fontId="21" fillId="0" borderId="67" xfId="0" applyNumberFormat="1" applyFont="1" applyBorder="1" applyAlignment="1">
      <alignment vertical="center"/>
    </xf>
    <xf numFmtId="182" fontId="21" fillId="0" borderId="68" xfId="0" applyNumberFormat="1" applyFont="1" applyBorder="1" applyAlignment="1">
      <alignment vertical="center"/>
    </xf>
    <xf numFmtId="182" fontId="21" fillId="0" borderId="61" xfId="0" applyNumberFormat="1" applyFont="1" applyBorder="1" applyAlignment="1">
      <alignment vertical="center"/>
    </xf>
    <xf numFmtId="182" fontId="21" fillId="0" borderId="62" xfId="0" applyNumberFormat="1" applyFont="1" applyBorder="1" applyAlignment="1">
      <alignment vertical="center"/>
    </xf>
    <xf numFmtId="181" fontId="21" fillId="0" borderId="62" xfId="0" applyNumberFormat="1" applyFont="1" applyBorder="1" applyAlignment="1">
      <alignment horizontal="right" vertical="center"/>
    </xf>
    <xf numFmtId="0" fontId="21" fillId="0" borderId="56" xfId="0" applyFont="1" applyBorder="1" applyAlignment="1">
      <alignment horizontal="center" vertical="center"/>
    </xf>
    <xf numFmtId="49" fontId="21" fillId="0" borderId="33" xfId="0" applyNumberFormat="1" applyFont="1" applyBorder="1" applyAlignment="1">
      <alignment horizontal="centerContinuous" vertical="center"/>
    </xf>
    <xf numFmtId="0" fontId="21" fillId="0" borderId="0" xfId="0" applyFont="1" applyBorder="1" applyAlignment="1">
      <alignment horizontal="left" vertical="center"/>
    </xf>
    <xf numFmtId="0" fontId="21" fillId="0" borderId="23" xfId="0" applyFont="1" applyBorder="1" applyAlignment="1">
      <alignment vertical="center"/>
    </xf>
    <xf numFmtId="0" fontId="21" fillId="0" borderId="20" xfId="0" applyFont="1" applyBorder="1" applyAlignment="1">
      <alignment vertical="center"/>
    </xf>
    <xf numFmtId="0" fontId="21" fillId="0" borderId="0" xfId="0" quotePrefix="1" applyFont="1" applyAlignment="1">
      <alignment horizontal="left" vertical="center"/>
    </xf>
    <xf numFmtId="0" fontId="22" fillId="0" borderId="0" xfId="0" applyFont="1" applyAlignment="1"/>
    <xf numFmtId="0" fontId="21" fillId="0" borderId="19" xfId="0" applyFont="1" applyBorder="1" applyAlignment="1">
      <alignment horizontal="right" vertical="center"/>
    </xf>
    <xf numFmtId="0" fontId="21" fillId="0" borderId="63" xfId="0" applyFont="1" applyBorder="1" applyAlignment="1">
      <alignment horizontal="center" vertical="center" wrapText="1"/>
    </xf>
    <xf numFmtId="0" fontId="21" fillId="0" borderId="22" xfId="0" applyFont="1" applyBorder="1" applyAlignment="1">
      <alignment horizontal="center" vertical="center"/>
    </xf>
    <xf numFmtId="0" fontId="21" fillId="0" borderId="34" xfId="0" applyFont="1" applyBorder="1" applyAlignment="1">
      <alignment horizontal="center" vertical="center"/>
    </xf>
    <xf numFmtId="0" fontId="21" fillId="0" borderId="38" xfId="0" applyFont="1" applyBorder="1" applyAlignment="1">
      <alignment horizontal="center" vertical="center"/>
    </xf>
    <xf numFmtId="49" fontId="21" fillId="0" borderId="31" xfId="0" applyNumberFormat="1" applyFont="1" applyBorder="1" applyAlignment="1">
      <alignment horizontal="center" vertical="center"/>
    </xf>
    <xf numFmtId="49" fontId="21" fillId="0" borderId="34" xfId="0" applyNumberFormat="1" applyFont="1" applyBorder="1" applyAlignment="1">
      <alignment horizontal="center" vertical="center"/>
    </xf>
    <xf numFmtId="49" fontId="21" fillId="0" borderId="54" xfId="0" applyNumberFormat="1" applyFont="1" applyBorder="1" applyAlignment="1">
      <alignment horizontal="center" vertical="center"/>
    </xf>
    <xf numFmtId="0" fontId="21" fillId="0" borderId="73" xfId="0" applyFont="1" applyBorder="1" applyAlignment="1">
      <alignment horizontal="centerContinuous" vertical="center"/>
    </xf>
    <xf numFmtId="0" fontId="21" fillId="0" borderId="22" xfId="0" applyFont="1" applyBorder="1" applyAlignment="1">
      <alignment horizontal="centerContinuous" vertical="center"/>
    </xf>
    <xf numFmtId="0" fontId="21" fillId="0" borderId="63" xfId="0" applyFont="1" applyBorder="1" applyAlignment="1">
      <alignment horizontal="centerContinuous" vertical="center"/>
    </xf>
    <xf numFmtId="0" fontId="21" fillId="0" borderId="64" xfId="0" applyFont="1" applyBorder="1" applyAlignment="1">
      <alignment horizontal="centerContinuous" vertical="center"/>
    </xf>
    <xf numFmtId="0" fontId="0" fillId="0" borderId="0" xfId="0" applyFont="1" applyAlignment="1"/>
    <xf numFmtId="0" fontId="21" fillId="0" borderId="15" xfId="0" applyFont="1" applyBorder="1" applyAlignment="1">
      <alignment horizontal="centerContinuous" vertical="center"/>
    </xf>
    <xf numFmtId="0" fontId="21" fillId="0" borderId="56" xfId="0" applyFont="1" applyBorder="1" applyAlignment="1">
      <alignment horizontal="centerContinuous" vertical="center"/>
    </xf>
    <xf numFmtId="0" fontId="21" fillId="0" borderId="66" xfId="0" applyFont="1" applyBorder="1" applyAlignment="1">
      <alignment horizontal="center" vertical="center"/>
    </xf>
    <xf numFmtId="184" fontId="21" fillId="0" borderId="77" xfId="0" applyNumberFormat="1" applyFont="1" applyFill="1" applyBorder="1" applyAlignment="1">
      <alignment vertical="center"/>
    </xf>
    <xf numFmtId="184" fontId="21" fillId="0" borderId="77" xfId="0" applyNumberFormat="1" applyFont="1" applyBorder="1" applyAlignment="1">
      <alignment vertical="center"/>
    </xf>
    <xf numFmtId="184" fontId="21" fillId="0" borderId="69" xfId="0" applyNumberFormat="1" applyFont="1" applyBorder="1" applyAlignment="1">
      <alignment vertical="center"/>
    </xf>
    <xf numFmtId="184" fontId="21" fillId="0" borderId="74" xfId="0" applyNumberFormat="1" applyFont="1" applyBorder="1" applyAlignment="1">
      <alignment vertical="center"/>
    </xf>
    <xf numFmtId="184" fontId="21" fillId="0" borderId="67" xfId="0" applyNumberFormat="1" applyFont="1" applyBorder="1" applyAlignment="1">
      <alignment vertical="center"/>
    </xf>
    <xf numFmtId="184" fontId="21" fillId="0" borderId="68" xfId="0" applyNumberFormat="1" applyFont="1" applyBorder="1" applyAlignment="1">
      <alignment vertical="center"/>
    </xf>
    <xf numFmtId="184" fontId="21" fillId="0" borderId="66" xfId="0" applyNumberFormat="1" applyFont="1" applyBorder="1" applyAlignment="1">
      <alignment vertical="center"/>
    </xf>
    <xf numFmtId="184" fontId="21" fillId="0" borderId="58" xfId="0" applyNumberFormat="1" applyFont="1" applyFill="1" applyBorder="1" applyAlignment="1">
      <alignment vertical="center"/>
    </xf>
    <xf numFmtId="184" fontId="21" fillId="0" borderId="58" xfId="0" applyNumberFormat="1" applyFont="1" applyBorder="1" applyAlignment="1">
      <alignment vertical="center"/>
    </xf>
    <xf numFmtId="184" fontId="21" fillId="0" borderId="47" xfId="0" applyNumberFormat="1" applyFont="1" applyBorder="1" applyAlignment="1">
      <alignment vertical="center"/>
    </xf>
    <xf numFmtId="0" fontId="21" fillId="0" borderId="72" xfId="0" applyFont="1" applyBorder="1" applyAlignment="1">
      <alignment horizontal="center" vertical="center"/>
    </xf>
    <xf numFmtId="0" fontId="21" fillId="0" borderId="22" xfId="0" applyFont="1" applyBorder="1" applyAlignment="1">
      <alignment horizontal="center" vertical="center" wrapText="1"/>
    </xf>
    <xf numFmtId="181" fontId="21" fillId="0" borderId="57" xfId="28" applyNumberFormat="1" applyFont="1" applyBorder="1" applyAlignment="1">
      <alignment horizontal="right" vertical="center"/>
    </xf>
    <xf numFmtId="181" fontId="21" fillId="0" borderId="58" xfId="28" applyNumberFormat="1" applyFont="1" applyBorder="1" applyAlignment="1">
      <alignment horizontal="right" vertical="center"/>
    </xf>
    <xf numFmtId="49" fontId="21" fillId="0" borderId="84" xfId="0" applyNumberFormat="1" applyFont="1" applyBorder="1" applyAlignment="1">
      <alignment horizontal="center" vertical="center"/>
    </xf>
    <xf numFmtId="181" fontId="21" fillId="0" borderId="59" xfId="28" applyNumberFormat="1" applyFont="1" applyBorder="1" applyAlignment="1">
      <alignment horizontal="right" vertical="center"/>
    </xf>
    <xf numFmtId="49" fontId="21" fillId="0" borderId="72" xfId="0" applyNumberFormat="1" applyFont="1" applyBorder="1" applyAlignment="1">
      <alignment horizontal="center" vertical="center"/>
    </xf>
    <xf numFmtId="181" fontId="21" fillId="0" borderId="60" xfId="28" applyNumberFormat="1" applyFont="1" applyBorder="1" applyAlignment="1">
      <alignment horizontal="right" vertical="center"/>
    </xf>
    <xf numFmtId="181" fontId="21" fillId="0" borderId="61" xfId="28" applyNumberFormat="1" applyFont="1" applyBorder="1" applyAlignment="1">
      <alignment horizontal="right" vertical="center"/>
    </xf>
    <xf numFmtId="0" fontId="21" fillId="0" borderId="0" xfId="31" applyFont="1" applyBorder="1" applyAlignment="1">
      <alignment vertical="center"/>
    </xf>
    <xf numFmtId="0" fontId="21" fillId="0" borderId="0" xfId="0" applyFont="1" applyAlignment="1">
      <alignment horizontal="right"/>
    </xf>
    <xf numFmtId="0" fontId="21" fillId="0" borderId="23" xfId="31" applyFont="1" applyBorder="1" applyAlignment="1">
      <alignment horizontal="center" vertical="center"/>
    </xf>
    <xf numFmtId="0" fontId="21" fillId="0" borderId="79" xfId="31" applyFont="1" applyBorder="1" applyAlignment="1">
      <alignment horizontal="center" vertical="center"/>
    </xf>
    <xf numFmtId="0" fontId="21" fillId="0" borderId="77" xfId="0" applyFont="1" applyBorder="1" applyAlignment="1">
      <alignment horizontal="center" vertical="center"/>
    </xf>
    <xf numFmtId="0" fontId="21" fillId="0" borderId="52" xfId="31" applyFont="1" applyBorder="1" applyAlignment="1">
      <alignment horizontal="center" vertical="center"/>
    </xf>
    <xf numFmtId="0" fontId="21" fillId="0" borderId="75" xfId="0" applyFont="1" applyBorder="1" applyAlignment="1">
      <alignment horizontal="center" vertical="center"/>
    </xf>
    <xf numFmtId="0" fontId="21" fillId="0" borderId="33" xfId="31" applyFont="1" applyBorder="1" applyAlignment="1">
      <alignment horizontal="center" vertical="center"/>
    </xf>
    <xf numFmtId="0" fontId="21" fillId="0" borderId="34" xfId="31" applyFont="1" applyBorder="1" applyAlignment="1">
      <alignment horizontal="center" vertical="center"/>
    </xf>
    <xf numFmtId="0" fontId="21" fillId="0" borderId="19" xfId="31" applyFont="1" applyBorder="1" applyAlignment="1">
      <alignment horizontal="center" vertical="center"/>
    </xf>
    <xf numFmtId="0" fontId="38" fillId="0" borderId="0" xfId="0" applyFont="1">
      <alignment vertical="center"/>
    </xf>
    <xf numFmtId="0" fontId="21" fillId="0" borderId="19" xfId="31" applyFont="1" applyBorder="1"/>
    <xf numFmtId="0" fontId="21" fillId="0" borderId="0" xfId="31" applyFont="1" applyBorder="1"/>
    <xf numFmtId="0" fontId="21" fillId="0" borderId="0" xfId="31" applyFont="1"/>
    <xf numFmtId="0" fontId="21" fillId="0" borderId="19" xfId="31" applyFont="1" applyBorder="1" applyAlignment="1">
      <alignment horizontal="right"/>
    </xf>
    <xf numFmtId="0" fontId="21" fillId="0" borderId="20" xfId="31" applyFont="1" applyBorder="1" applyAlignment="1">
      <alignment horizontal="center" vertical="center"/>
    </xf>
    <xf numFmtId="0" fontId="21" fillId="0" borderId="22" xfId="31" applyFont="1" applyBorder="1" applyAlignment="1">
      <alignment horizontal="center" vertical="center" wrapText="1"/>
    </xf>
    <xf numFmtId="0" fontId="21" fillId="0" borderId="0" xfId="33" applyFont="1" applyBorder="1"/>
    <xf numFmtId="0" fontId="21" fillId="0" borderId="14" xfId="0" applyFont="1" applyBorder="1" applyAlignment="1">
      <alignment horizontal="center" vertical="center" wrapText="1"/>
    </xf>
    <xf numFmtId="181" fontId="21" fillId="0" borderId="57" xfId="28" applyNumberFormat="1" applyFont="1" applyBorder="1" applyAlignment="1">
      <alignment vertical="center"/>
    </xf>
    <xf numFmtId="181" fontId="21" fillId="0" borderId="75" xfId="28" applyNumberFormat="1" applyFont="1" applyBorder="1" applyAlignment="1">
      <alignment vertical="center"/>
    </xf>
    <xf numFmtId="181" fontId="21" fillId="0" borderId="76" xfId="28" applyNumberFormat="1" applyFont="1" applyBorder="1" applyAlignment="1">
      <alignment vertical="center"/>
    </xf>
    <xf numFmtId="181" fontId="21" fillId="0" borderId="58" xfId="28" applyNumberFormat="1" applyFont="1" applyBorder="1" applyAlignment="1">
      <alignment vertical="center"/>
    </xf>
    <xf numFmtId="181" fontId="21" fillId="0" borderId="59" xfId="28" applyNumberFormat="1" applyFont="1" applyBorder="1" applyAlignment="1">
      <alignment vertical="center"/>
    </xf>
    <xf numFmtId="181" fontId="21" fillId="0" borderId="60" xfId="28" applyNumberFormat="1" applyFont="1" applyBorder="1" applyAlignment="1">
      <alignment vertical="center"/>
    </xf>
    <xf numFmtId="181" fontId="21" fillId="0" borderId="85" xfId="28" applyNumberFormat="1" applyFont="1" applyBorder="1" applyAlignment="1">
      <alignment vertical="center"/>
    </xf>
    <xf numFmtId="186" fontId="21" fillId="0" borderId="0" xfId="0" applyNumberFormat="1" applyFont="1" applyBorder="1" applyAlignment="1">
      <alignment vertical="center"/>
    </xf>
    <xf numFmtId="0" fontId="21" fillId="0" borderId="20" xfId="32" applyFont="1" applyBorder="1" applyAlignment="1">
      <alignment horizontal="center" vertical="center" wrapText="1"/>
    </xf>
    <xf numFmtId="0" fontId="21" fillId="0" borderId="22" xfId="32" applyFont="1" applyBorder="1" applyAlignment="1">
      <alignment horizontal="center" vertical="center" wrapText="1"/>
    </xf>
    <xf numFmtId="0" fontId="21" fillId="0" borderId="65" xfId="32" applyFont="1" applyBorder="1" applyAlignment="1">
      <alignment horizontal="center" vertical="center" wrapText="1"/>
    </xf>
    <xf numFmtId="0" fontId="21" fillId="0" borderId="73" xfId="32" applyFont="1" applyBorder="1" applyAlignment="1">
      <alignment horizontal="center" vertical="center" wrapText="1"/>
    </xf>
    <xf numFmtId="0" fontId="21" fillId="0" borderId="23" xfId="32" applyFont="1" applyBorder="1" applyAlignment="1">
      <alignment horizontal="center" vertical="center" wrapText="1"/>
    </xf>
    <xf numFmtId="0" fontId="21" fillId="0" borderId="46" xfId="32" applyFont="1" applyFill="1" applyBorder="1" applyAlignment="1">
      <alignment horizontal="center" vertical="center"/>
    </xf>
    <xf numFmtId="182" fontId="21" fillId="0" borderId="57" xfId="28" applyNumberFormat="1" applyFont="1" applyFill="1" applyBorder="1" applyAlignment="1">
      <alignment vertical="center"/>
    </xf>
    <xf numFmtId="0" fontId="21" fillId="0" borderId="33" xfId="32" applyFont="1" applyFill="1" applyBorder="1" applyAlignment="1">
      <alignment horizontal="center" vertical="center"/>
    </xf>
    <xf numFmtId="0" fontId="21" fillId="0" borderId="33" xfId="32" applyFont="1" applyBorder="1" applyAlignment="1">
      <alignment horizontal="center" vertical="center"/>
    </xf>
    <xf numFmtId="182" fontId="21" fillId="0" borderId="75" xfId="28" applyNumberFormat="1" applyFont="1" applyFill="1" applyBorder="1" applyAlignment="1">
      <alignment vertical="center"/>
    </xf>
    <xf numFmtId="0" fontId="21" fillId="0" borderId="37" xfId="32" applyFont="1" applyFill="1" applyBorder="1" applyAlignment="1">
      <alignment horizontal="center" vertical="center"/>
    </xf>
    <xf numFmtId="182" fontId="21" fillId="0" borderId="68" xfId="28" applyNumberFormat="1" applyFont="1" applyFill="1" applyBorder="1" applyAlignment="1">
      <alignment vertical="center"/>
    </xf>
    <xf numFmtId="182" fontId="21" fillId="0" borderId="78" xfId="28" applyNumberFormat="1" applyFont="1" applyFill="1" applyBorder="1" applyAlignment="1">
      <alignment vertical="center"/>
    </xf>
    <xf numFmtId="182" fontId="21" fillId="0" borderId="58" xfId="28" applyNumberFormat="1" applyFont="1" applyFill="1" applyBorder="1" applyAlignment="1">
      <alignment vertical="center"/>
    </xf>
    <xf numFmtId="0" fontId="21" fillId="0" borderId="54" xfId="32" applyFont="1" applyFill="1" applyBorder="1" applyAlignment="1">
      <alignment horizontal="center" vertical="center"/>
    </xf>
    <xf numFmtId="186" fontId="21" fillId="0" borderId="0" xfId="32" applyNumberFormat="1" applyFont="1" applyAlignment="1">
      <alignment vertical="center"/>
    </xf>
    <xf numFmtId="0" fontId="21" fillId="0" borderId="0" xfId="32" applyFont="1" applyAlignment="1">
      <alignment vertical="center"/>
    </xf>
    <xf numFmtId="0" fontId="21" fillId="0" borderId="0" xfId="32" applyFont="1"/>
    <xf numFmtId="0" fontId="21" fillId="0" borderId="19" xfId="26" applyFont="1" applyFill="1" applyBorder="1" applyAlignment="1">
      <alignment vertical="center"/>
    </xf>
    <xf numFmtId="0" fontId="21" fillId="0" borderId="19" xfId="26" applyFont="1" applyFill="1" applyBorder="1" applyAlignment="1">
      <alignment horizontal="right" vertical="center"/>
    </xf>
    <xf numFmtId="0" fontId="21" fillId="0" borderId="56" xfId="26" applyFont="1" applyFill="1" applyBorder="1" applyAlignment="1">
      <alignment horizontal="center" vertical="center"/>
    </xf>
    <xf numFmtId="0" fontId="21" fillId="0" borderId="15" xfId="26" applyFont="1" applyFill="1" applyBorder="1" applyAlignment="1">
      <alignment horizontal="center" vertical="center"/>
    </xf>
    <xf numFmtId="49" fontId="21" fillId="0" borderId="46" xfId="26" applyNumberFormat="1" applyFont="1" applyFill="1" applyBorder="1" applyAlignment="1">
      <alignment horizontal="center" vertical="center"/>
    </xf>
    <xf numFmtId="181" fontId="21" fillId="0" borderId="57" xfId="26" applyNumberFormat="1" applyFont="1" applyFill="1" applyBorder="1" applyAlignment="1">
      <alignment vertical="center"/>
    </xf>
    <xf numFmtId="49" fontId="21" fillId="0" borderId="84" xfId="26" applyNumberFormat="1" applyFont="1" applyFill="1" applyBorder="1" applyAlignment="1">
      <alignment horizontal="center" vertical="center"/>
    </xf>
    <xf numFmtId="181" fontId="21" fillId="0" borderId="58" xfId="26" applyNumberFormat="1" applyFont="1" applyFill="1" applyBorder="1" applyAlignment="1">
      <alignment vertical="center"/>
    </xf>
    <xf numFmtId="49" fontId="21" fillId="0" borderId="34" xfId="26" applyNumberFormat="1" applyFont="1" applyFill="1" applyBorder="1" applyAlignment="1">
      <alignment horizontal="center" vertical="center"/>
    </xf>
    <xf numFmtId="49" fontId="21" fillId="0" borderId="69" xfId="26" applyNumberFormat="1" applyFont="1" applyFill="1" applyBorder="1" applyAlignment="1">
      <alignment horizontal="center" vertical="center"/>
    </xf>
    <xf numFmtId="49" fontId="21" fillId="0" borderId="54" xfId="26" applyNumberFormat="1" applyFont="1" applyFill="1" applyBorder="1" applyAlignment="1">
      <alignment horizontal="center" vertical="center"/>
    </xf>
    <xf numFmtId="181" fontId="21" fillId="0" borderId="60" xfId="26" applyNumberFormat="1" applyFont="1" applyFill="1" applyBorder="1" applyAlignment="1">
      <alignment vertical="center"/>
    </xf>
    <xf numFmtId="0" fontId="21" fillId="0" borderId="0" xfId="26" applyFont="1" applyFill="1" applyAlignment="1">
      <alignment vertical="center"/>
    </xf>
    <xf numFmtId="0" fontId="21" fillId="0" borderId="19" xfId="1" applyFont="1" applyFill="1" applyBorder="1"/>
    <xf numFmtId="0" fontId="21" fillId="0" borderId="19" xfId="1" applyFont="1" applyFill="1" applyBorder="1" applyAlignment="1"/>
    <xf numFmtId="0" fontId="21" fillId="0" borderId="19" xfId="1" applyFont="1" applyFill="1" applyBorder="1" applyAlignment="1">
      <alignment horizontal="right"/>
    </xf>
    <xf numFmtId="49" fontId="21" fillId="0" borderId="47" xfId="1" applyNumberFormat="1" applyFont="1" applyFill="1" applyBorder="1" applyAlignment="1">
      <alignment horizontal="center" vertical="center"/>
    </xf>
    <xf numFmtId="181" fontId="21" fillId="0" borderId="58" xfId="1" applyNumberFormat="1" applyFont="1" applyFill="1" applyBorder="1" applyAlignment="1">
      <alignment vertical="center"/>
    </xf>
    <xf numFmtId="49" fontId="21" fillId="0" borderId="33" xfId="1" applyNumberFormat="1" applyFont="1" applyFill="1" applyBorder="1" applyAlignment="1">
      <alignment horizontal="center" vertical="center"/>
    </xf>
    <xf numFmtId="181" fontId="21" fillId="0" borderId="57" xfId="1" applyNumberFormat="1" applyFont="1" applyFill="1" applyBorder="1" applyAlignment="1">
      <alignment vertical="center"/>
    </xf>
    <xf numFmtId="49" fontId="21" fillId="0" borderId="34" xfId="1" applyNumberFormat="1" applyFont="1" applyFill="1" applyBorder="1" applyAlignment="1">
      <alignment horizontal="center" vertical="center"/>
    </xf>
    <xf numFmtId="181" fontId="21" fillId="0" borderId="59" xfId="1" applyNumberFormat="1" applyFont="1" applyFill="1" applyBorder="1" applyAlignment="1">
      <alignment vertical="center"/>
    </xf>
    <xf numFmtId="49" fontId="21" fillId="0" borderId="19" xfId="1" applyNumberFormat="1" applyFont="1" applyFill="1" applyBorder="1" applyAlignment="1">
      <alignment horizontal="center" vertical="center"/>
    </xf>
    <xf numFmtId="181" fontId="21" fillId="0" borderId="60" xfId="1" applyNumberFormat="1" applyFont="1" applyFill="1" applyBorder="1" applyAlignment="1">
      <alignment vertical="center"/>
    </xf>
    <xf numFmtId="181" fontId="21" fillId="0" borderId="61" xfId="1" applyNumberFormat="1" applyFont="1" applyFill="1" applyBorder="1" applyAlignment="1">
      <alignment vertical="center"/>
    </xf>
    <xf numFmtId="181" fontId="21" fillId="0" borderId="62" xfId="1" applyNumberFormat="1" applyFont="1" applyFill="1" applyBorder="1" applyAlignment="1">
      <alignment vertical="center"/>
    </xf>
    <xf numFmtId="0" fontId="21" fillId="0" borderId="0" xfId="1" applyFont="1" applyFill="1"/>
    <xf numFmtId="0" fontId="21" fillId="0" borderId="73" xfId="0" applyFont="1" applyBorder="1" applyAlignment="1">
      <alignment horizontal="center" vertical="center" wrapText="1"/>
    </xf>
    <xf numFmtId="0" fontId="21" fillId="0" borderId="73" xfId="0" quotePrefix="1" applyFont="1" applyBorder="1" applyAlignment="1">
      <alignment horizontal="center" vertical="center" wrapText="1"/>
    </xf>
    <xf numFmtId="181" fontId="21" fillId="0" borderId="34" xfId="0" applyNumberFormat="1" applyFont="1" applyBorder="1" applyAlignment="1">
      <alignment vertical="center"/>
    </xf>
    <xf numFmtId="181" fontId="21" fillId="0" borderId="59" xfId="0" applyNumberFormat="1" applyFont="1" applyBorder="1" applyAlignment="1">
      <alignment horizontal="right" vertical="center"/>
    </xf>
    <xf numFmtId="187" fontId="21" fillId="0" borderId="57" xfId="0" applyNumberFormat="1" applyFont="1" applyBorder="1" applyAlignment="1">
      <alignment vertical="center"/>
    </xf>
    <xf numFmtId="181" fontId="21" fillId="0" borderId="59" xfId="0" applyNumberFormat="1" applyFont="1" applyFill="1" applyBorder="1" applyAlignment="1">
      <alignment vertical="center"/>
    </xf>
    <xf numFmtId="181" fontId="21" fillId="0" borderId="57" xfId="0" applyNumberFormat="1" applyFont="1" applyFill="1" applyBorder="1" applyAlignment="1">
      <alignment vertical="center"/>
    </xf>
    <xf numFmtId="181" fontId="21" fillId="0" borderId="34" xfId="0" applyNumberFormat="1" applyFont="1" applyFill="1" applyBorder="1" applyAlignment="1">
      <alignment vertical="center"/>
    </xf>
    <xf numFmtId="181" fontId="21" fillId="0" borderId="59" xfId="0" applyNumberFormat="1" applyFont="1" applyFill="1" applyBorder="1" applyAlignment="1">
      <alignment horizontal="right" vertical="center"/>
    </xf>
    <xf numFmtId="187" fontId="21" fillId="0" borderId="57" xfId="0" applyNumberFormat="1" applyFont="1" applyFill="1" applyBorder="1" applyAlignment="1">
      <alignment vertical="center"/>
    </xf>
    <xf numFmtId="49" fontId="21" fillId="0" borderId="38" xfId="0" applyNumberFormat="1" applyFont="1" applyBorder="1" applyAlignment="1">
      <alignment horizontal="center" vertical="center"/>
    </xf>
    <xf numFmtId="181" fontId="21" fillId="0" borderId="70" xfId="0" applyNumberFormat="1" applyFont="1" applyFill="1" applyBorder="1" applyAlignment="1">
      <alignment vertical="center"/>
    </xf>
    <xf numFmtId="181" fontId="21" fillId="0" borderId="71" xfId="0" applyNumberFormat="1" applyFont="1" applyFill="1" applyBorder="1" applyAlignment="1">
      <alignment vertical="center"/>
    </xf>
    <xf numFmtId="181" fontId="21" fillId="0" borderId="38" xfId="0" applyNumberFormat="1" applyFont="1" applyFill="1" applyBorder="1" applyAlignment="1">
      <alignment vertical="center"/>
    </xf>
    <xf numFmtId="187" fontId="21" fillId="0" borderId="71" xfId="0" applyNumberFormat="1" applyFont="1" applyFill="1" applyBorder="1" applyAlignment="1">
      <alignment vertical="center"/>
    </xf>
    <xf numFmtId="181" fontId="21" fillId="0" borderId="81" xfId="0" applyNumberFormat="1" applyFont="1" applyBorder="1" applyAlignment="1">
      <alignment vertical="center"/>
    </xf>
    <xf numFmtId="181" fontId="21" fillId="0" borderId="80" xfId="0" applyNumberFormat="1" applyFont="1" applyBorder="1" applyAlignment="1">
      <alignment vertical="center"/>
    </xf>
    <xf numFmtId="181" fontId="21" fillId="0" borderId="31" xfId="0" applyNumberFormat="1" applyFont="1" applyBorder="1" applyAlignment="1">
      <alignment vertical="center"/>
    </xf>
    <xf numFmtId="181" fontId="21" fillId="0" borderId="81" xfId="0" applyNumberFormat="1" applyFont="1" applyBorder="1" applyAlignment="1">
      <alignment horizontal="right" vertical="center"/>
    </xf>
    <xf numFmtId="187" fontId="21" fillId="0" borderId="80" xfId="0" applyNumberFormat="1" applyFont="1" applyBorder="1" applyAlignment="1">
      <alignment vertical="center"/>
    </xf>
    <xf numFmtId="181" fontId="21" fillId="0" borderId="54" xfId="0" applyNumberFormat="1" applyFont="1" applyBorder="1" applyAlignment="1">
      <alignment vertical="center"/>
    </xf>
    <xf numFmtId="181" fontId="21" fillId="0" borderId="61" xfId="0" applyNumberFormat="1" applyFont="1" applyBorder="1" applyAlignment="1">
      <alignment horizontal="right" vertical="center"/>
    </xf>
    <xf numFmtId="187" fontId="21" fillId="0" borderId="62" xfId="0" applyNumberFormat="1" applyFont="1" applyBorder="1" applyAlignment="1">
      <alignment vertical="center"/>
    </xf>
    <xf numFmtId="0" fontId="21" fillId="0" borderId="63" xfId="0" applyFont="1" applyBorder="1" applyAlignment="1">
      <alignment horizontal="center" vertical="center" shrinkToFit="1"/>
    </xf>
    <xf numFmtId="181" fontId="21" fillId="0" borderId="76" xfId="0" applyNumberFormat="1" applyFont="1" applyBorder="1" applyAlignment="1">
      <alignment horizontal="center" vertical="center"/>
    </xf>
    <xf numFmtId="185" fontId="21" fillId="0" borderId="76" xfId="0" applyNumberFormat="1" applyFont="1" applyBorder="1" applyAlignment="1">
      <alignment horizontal="right" vertical="center"/>
    </xf>
    <xf numFmtId="185" fontId="21" fillId="0" borderId="75" xfId="0" applyNumberFormat="1" applyFont="1" applyBorder="1" applyAlignment="1">
      <alignment horizontal="right" vertical="center"/>
    </xf>
    <xf numFmtId="181" fontId="21" fillId="0" borderId="76" xfId="0" applyNumberFormat="1" applyFont="1" applyBorder="1" applyAlignment="1">
      <alignment horizontal="right" vertical="center"/>
    </xf>
    <xf numFmtId="181" fontId="21" fillId="0" borderId="84" xfId="0" applyNumberFormat="1" applyFont="1" applyBorder="1" applyAlignment="1">
      <alignment horizontal="right" vertical="center"/>
    </xf>
    <xf numFmtId="181" fontId="21" fillId="0" borderId="59" xfId="0" applyNumberFormat="1" applyFont="1" applyBorder="1" applyAlignment="1">
      <alignment horizontal="center" vertical="center"/>
    </xf>
    <xf numFmtId="185" fontId="21" fillId="0" borderId="59" xfId="0" applyNumberFormat="1" applyFont="1" applyBorder="1" applyAlignment="1">
      <alignment horizontal="right" vertical="center"/>
    </xf>
    <xf numFmtId="185" fontId="21" fillId="0" borderId="57" xfId="0" applyNumberFormat="1" applyFont="1" applyBorder="1" applyAlignment="1">
      <alignment horizontal="right" vertical="center"/>
    </xf>
    <xf numFmtId="181" fontId="21" fillId="0" borderId="34" xfId="0" applyNumberFormat="1" applyFont="1" applyBorder="1" applyAlignment="1">
      <alignment horizontal="right" vertical="center"/>
    </xf>
    <xf numFmtId="181" fontId="21" fillId="0" borderId="85" xfId="0" applyNumberFormat="1" applyFont="1" applyBorder="1" applyAlignment="1">
      <alignment horizontal="center" vertical="center"/>
    </xf>
    <xf numFmtId="185" fontId="21" fillId="0" borderId="85" xfId="0" applyNumberFormat="1" applyFont="1" applyBorder="1" applyAlignment="1">
      <alignment horizontal="right" vertical="center"/>
    </xf>
    <xf numFmtId="185" fontId="21" fillId="0" borderId="60" xfId="0" applyNumberFormat="1" applyFont="1" applyBorder="1" applyAlignment="1">
      <alignment horizontal="right" vertical="center"/>
    </xf>
    <xf numFmtId="181" fontId="21" fillId="0" borderId="85" xfId="0" applyNumberFormat="1" applyFont="1" applyBorder="1" applyAlignment="1">
      <alignment horizontal="right" vertical="center"/>
    </xf>
    <xf numFmtId="181" fontId="21" fillId="0" borderId="60" xfId="0" applyNumberFormat="1" applyFont="1" applyBorder="1" applyAlignment="1">
      <alignment horizontal="right" vertical="center"/>
    </xf>
    <xf numFmtId="181" fontId="21" fillId="0" borderId="72" xfId="0" applyNumberFormat="1" applyFont="1" applyBorder="1" applyAlignment="1">
      <alignment horizontal="right" vertical="center"/>
    </xf>
    <xf numFmtId="0" fontId="21" fillId="0" borderId="31" xfId="0" applyFont="1" applyBorder="1" applyAlignment="1">
      <alignment horizontal="center" vertical="center"/>
    </xf>
    <xf numFmtId="185" fontId="21" fillId="0" borderId="57" xfId="0" applyNumberFormat="1" applyFont="1" applyBorder="1" applyAlignment="1">
      <alignment vertical="center"/>
    </xf>
    <xf numFmtId="185" fontId="21" fillId="0" borderId="71" xfId="0" applyNumberFormat="1" applyFont="1" applyBorder="1" applyAlignment="1">
      <alignment vertical="center"/>
    </xf>
    <xf numFmtId="185" fontId="21" fillId="0" borderId="80" xfId="0" applyNumberFormat="1" applyFont="1" applyBorder="1" applyAlignment="1">
      <alignment vertical="center"/>
    </xf>
    <xf numFmtId="185" fontId="21" fillId="0" borderId="62" xfId="0" applyNumberFormat="1" applyFont="1" applyBorder="1" applyAlignment="1">
      <alignment vertical="center"/>
    </xf>
    <xf numFmtId="0" fontId="21" fillId="0" borderId="19" xfId="29" applyFont="1" applyBorder="1" applyAlignment="1">
      <alignment vertical="center"/>
    </xf>
    <xf numFmtId="0" fontId="21" fillId="0" borderId="19" xfId="29" applyFont="1" applyBorder="1" applyAlignment="1">
      <alignment horizontal="right" vertical="center"/>
    </xf>
    <xf numFmtId="0" fontId="21" fillId="0" borderId="22" xfId="29" applyFont="1" applyBorder="1" applyAlignment="1">
      <alignment horizontal="center" vertical="center"/>
    </xf>
    <xf numFmtId="49" fontId="21" fillId="0" borderId="47" xfId="29" applyNumberFormat="1" applyFont="1" applyBorder="1" applyAlignment="1">
      <alignment horizontal="center" vertical="center"/>
    </xf>
    <xf numFmtId="181" fontId="21" fillId="0" borderId="57" xfId="28" applyNumberFormat="1" applyFont="1" applyFill="1" applyBorder="1" applyAlignment="1">
      <alignment vertical="center"/>
    </xf>
    <xf numFmtId="49" fontId="21" fillId="0" borderId="69" xfId="29" applyNumberFormat="1" applyFont="1" applyBorder="1" applyAlignment="1">
      <alignment horizontal="center" vertical="center"/>
    </xf>
    <xf numFmtId="181" fontId="21" fillId="0" borderId="58" xfId="28" applyNumberFormat="1" applyFont="1" applyFill="1" applyBorder="1" applyAlignment="1">
      <alignment vertical="center"/>
    </xf>
    <xf numFmtId="49" fontId="21" fillId="0" borderId="84" xfId="29" applyNumberFormat="1" applyFont="1" applyBorder="1" applyAlignment="1">
      <alignment horizontal="center" vertical="center"/>
    </xf>
    <xf numFmtId="181" fontId="21" fillId="0" borderId="59" xfId="28" applyNumberFormat="1" applyFont="1" applyFill="1" applyBorder="1" applyAlignment="1">
      <alignment vertical="center"/>
    </xf>
    <xf numFmtId="49" fontId="21" fillId="0" borderId="54" xfId="29" applyNumberFormat="1" applyFont="1" applyBorder="1" applyAlignment="1">
      <alignment horizontal="center" vertical="center"/>
    </xf>
    <xf numFmtId="181" fontId="21" fillId="0" borderId="60" xfId="28" applyNumberFormat="1" applyFont="1" applyFill="1" applyBorder="1" applyAlignment="1">
      <alignment vertical="center"/>
    </xf>
    <xf numFmtId="181" fontId="21" fillId="0" borderId="61" xfId="28" applyNumberFormat="1" applyFont="1" applyFill="1" applyBorder="1" applyAlignment="1">
      <alignment vertical="center"/>
    </xf>
    <xf numFmtId="0" fontId="21" fillId="0" borderId="0" xfId="29" applyFont="1" applyAlignment="1">
      <alignment vertical="top"/>
    </xf>
    <xf numFmtId="0" fontId="21" fillId="0" borderId="19" xfId="0" applyFont="1" applyBorder="1" applyAlignment="1"/>
    <xf numFmtId="0" fontId="21" fillId="0" borderId="0" xfId="0" applyFont="1" applyBorder="1" applyAlignment="1">
      <alignment horizontal="right"/>
    </xf>
    <xf numFmtId="49" fontId="21" fillId="0" borderId="19" xfId="0" applyNumberFormat="1" applyFont="1" applyBorder="1" applyAlignment="1">
      <alignment horizontal="center" vertical="center"/>
    </xf>
    <xf numFmtId="0" fontId="21" fillId="0" borderId="0" xfId="0" applyFont="1" applyBorder="1" applyAlignment="1"/>
    <xf numFmtId="0" fontId="21" fillId="0" borderId="0" xfId="0" applyFont="1" applyBorder="1" applyAlignment="1">
      <alignment horizontal="left"/>
    </xf>
    <xf numFmtId="186" fontId="21" fillId="0" borderId="0" xfId="0" applyNumberFormat="1" applyFont="1" applyBorder="1" applyAlignment="1"/>
    <xf numFmtId="41" fontId="21" fillId="0" borderId="57" xfId="0" applyNumberFormat="1" applyFont="1" applyBorder="1" applyAlignment="1">
      <alignment vertical="center"/>
    </xf>
    <xf numFmtId="41" fontId="21" fillId="0" borderId="58" xfId="0" applyNumberFormat="1" applyFont="1" applyBorder="1" applyAlignment="1">
      <alignment vertical="center"/>
    </xf>
    <xf numFmtId="41" fontId="21" fillId="0" borderId="59" xfId="0" applyNumberFormat="1" applyFont="1" applyBorder="1" applyAlignment="1">
      <alignment vertical="center"/>
    </xf>
    <xf numFmtId="0" fontId="21" fillId="0" borderId="63" xfId="0" applyFont="1" applyBorder="1" applyAlignment="1">
      <alignment horizontal="center" vertical="center" wrapText="1" justifyLastLine="1"/>
    </xf>
    <xf numFmtId="0" fontId="21" fillId="0" borderId="63" xfId="29" applyFont="1" applyBorder="1" applyAlignment="1">
      <alignment horizontal="center" vertical="center" justifyLastLine="1"/>
    </xf>
    <xf numFmtId="0" fontId="21" fillId="0" borderId="22" xfId="29" applyFont="1" applyBorder="1" applyAlignment="1">
      <alignment horizontal="center" vertical="center" justifyLastLine="1"/>
    </xf>
    <xf numFmtId="0" fontId="21" fillId="0" borderId="21" xfId="0" applyFont="1" applyBorder="1" applyAlignment="1">
      <alignment horizontal="center" vertical="center" justifyLastLine="1"/>
    </xf>
    <xf numFmtId="182" fontId="21" fillId="0" borderId="59" xfId="0" applyNumberFormat="1" applyFont="1" applyBorder="1" applyAlignment="1">
      <alignment horizontal="right" vertical="center"/>
    </xf>
    <xf numFmtId="182" fontId="21" fillId="0" borderId="80" xfId="0" applyNumberFormat="1" applyFont="1" applyBorder="1" applyAlignment="1">
      <alignment horizontal="right" vertical="center"/>
    </xf>
    <xf numFmtId="0" fontId="0" fillId="0" borderId="0" xfId="0" applyBorder="1" applyAlignment="1"/>
    <xf numFmtId="181" fontId="21" fillId="0" borderId="61" xfId="28" applyNumberFormat="1" applyFont="1" applyBorder="1" applyAlignment="1">
      <alignment vertical="center"/>
    </xf>
    <xf numFmtId="181" fontId="21" fillId="0" borderId="60" xfId="28" applyNumberFormat="1" applyFont="1" applyBorder="1" applyAlignment="1">
      <alignment vertical="center"/>
    </xf>
    <xf numFmtId="181" fontId="21" fillId="0" borderId="60" xfId="28" applyNumberFormat="1" applyFont="1" applyBorder="1" applyAlignment="1">
      <alignment vertical="center"/>
    </xf>
    <xf numFmtId="181" fontId="21" fillId="0" borderId="61" xfId="28" applyNumberFormat="1" applyFont="1" applyBorder="1" applyAlignment="1">
      <alignment vertical="center"/>
    </xf>
    <xf numFmtId="41" fontId="21" fillId="0" borderId="61" xfId="0" applyNumberFormat="1" applyFont="1" applyBorder="1" applyAlignment="1">
      <alignment vertical="center"/>
    </xf>
    <xf numFmtId="41" fontId="21" fillId="0" borderId="60" xfId="0" applyNumberFormat="1" applyFont="1" applyBorder="1" applyAlignment="1">
      <alignment vertical="center"/>
    </xf>
    <xf numFmtId="0" fontId="21" fillId="0" borderId="62" xfId="0" applyFont="1" applyBorder="1" applyAlignment="1">
      <alignment horizontal="center" vertical="center"/>
    </xf>
    <xf numFmtId="181" fontId="21" fillId="0" borderId="62" xfId="28" applyNumberFormat="1" applyFont="1" applyBorder="1" applyAlignment="1">
      <alignment vertical="center"/>
    </xf>
    <xf numFmtId="58" fontId="21" fillId="0" borderId="19" xfId="26" applyNumberFormat="1" applyFont="1" applyBorder="1" applyAlignment="1">
      <alignment horizontal="right" vertical="center"/>
    </xf>
    <xf numFmtId="180" fontId="21" fillId="0" borderId="12" xfId="26" applyNumberFormat="1" applyFont="1" applyFill="1" applyBorder="1" applyAlignment="1">
      <alignment vertical="center"/>
    </xf>
    <xf numFmtId="180" fontId="21" fillId="0" borderId="26" xfId="26" applyNumberFormat="1" applyFont="1" applyFill="1" applyBorder="1" applyAlignment="1">
      <alignment horizontal="right" vertical="center"/>
    </xf>
    <xf numFmtId="180" fontId="21" fillId="0" borderId="91" xfId="26" applyNumberFormat="1" applyFont="1" applyFill="1" applyBorder="1" applyAlignment="1">
      <alignment horizontal="right" vertical="center"/>
    </xf>
    <xf numFmtId="180" fontId="21" fillId="0" borderId="92" xfId="26" applyNumberFormat="1" applyFont="1" applyFill="1" applyBorder="1" applyAlignment="1">
      <alignment horizontal="right" vertical="center"/>
    </xf>
    <xf numFmtId="180" fontId="21" fillId="0" borderId="93" xfId="26" applyNumberFormat="1" applyFont="1" applyFill="1" applyBorder="1" applyAlignment="1">
      <alignment horizontal="right" vertical="center"/>
    </xf>
    <xf numFmtId="180" fontId="21" fillId="0" borderId="94" xfId="26" applyNumberFormat="1" applyFont="1" applyFill="1" applyBorder="1" applyAlignment="1">
      <alignment horizontal="right" vertical="center"/>
    </xf>
    <xf numFmtId="180" fontId="21" fillId="0" borderId="95" xfId="26" applyNumberFormat="1" applyFont="1" applyFill="1" applyBorder="1" applyAlignment="1">
      <alignment horizontal="right" vertical="center"/>
    </xf>
    <xf numFmtId="180" fontId="21" fillId="0" borderId="96" xfId="26" applyNumberFormat="1" applyFont="1" applyFill="1" applyBorder="1" applyAlignment="1">
      <alignment vertical="center"/>
    </xf>
    <xf numFmtId="180" fontId="21" fillId="0" borderId="55" xfId="26" applyNumberFormat="1" applyFont="1" applyFill="1" applyBorder="1" applyAlignment="1">
      <alignment vertical="center"/>
    </xf>
    <xf numFmtId="0" fontId="21" fillId="0" borderId="47" xfId="31" applyFont="1" applyBorder="1" applyAlignment="1">
      <alignment horizontal="center" vertical="center"/>
    </xf>
    <xf numFmtId="183" fontId="21" fillId="0" borderId="68" xfId="31" applyNumberFormat="1" applyFont="1" applyFill="1" applyBorder="1" applyAlignment="1">
      <alignment horizontal="center" vertical="center"/>
    </xf>
    <xf numFmtId="183" fontId="21" fillId="0" borderId="68" xfId="31" applyNumberFormat="1" applyFont="1" applyFill="1" applyBorder="1" applyAlignment="1">
      <alignment horizontal="right" vertical="center"/>
    </xf>
    <xf numFmtId="183" fontId="21" fillId="0" borderId="57" xfId="31" applyNumberFormat="1" applyFont="1" applyFill="1" applyBorder="1" applyAlignment="1">
      <alignment horizontal="center" vertical="center"/>
    </xf>
    <xf numFmtId="183" fontId="21" fillId="0" borderId="57" xfId="31" applyNumberFormat="1" applyFont="1" applyFill="1" applyBorder="1" applyAlignment="1">
      <alignment horizontal="right" vertical="center"/>
    </xf>
    <xf numFmtId="183" fontId="21" fillId="0" borderId="59" xfId="31" applyNumberFormat="1" applyFont="1" applyFill="1" applyBorder="1" applyAlignment="1">
      <alignment horizontal="center" vertical="center"/>
    </xf>
    <xf numFmtId="183" fontId="21" fillId="0" borderId="62" xfId="31" applyNumberFormat="1" applyFont="1" applyFill="1" applyBorder="1" applyAlignment="1">
      <alignment horizontal="center" vertical="center"/>
    </xf>
    <xf numFmtId="183" fontId="21" fillId="0" borderId="62" xfId="31" applyNumberFormat="1" applyFont="1" applyFill="1" applyBorder="1" applyAlignment="1">
      <alignment horizontal="right" vertical="center"/>
    </xf>
    <xf numFmtId="183" fontId="21" fillId="0" borderId="61" xfId="31" applyNumberFormat="1" applyFont="1" applyFill="1" applyBorder="1" applyAlignment="1">
      <alignment horizontal="right" vertical="center"/>
    </xf>
    <xf numFmtId="0" fontId="21" fillId="0" borderId="33" xfId="26" applyFont="1" applyFill="1" applyBorder="1" applyAlignment="1">
      <alignment horizontal="left" vertical="center"/>
    </xf>
    <xf numFmtId="0" fontId="21" fillId="0" borderId="37" xfId="26" applyFont="1" applyFill="1" applyBorder="1" applyAlignment="1">
      <alignment horizontal="left" vertical="center"/>
    </xf>
    <xf numFmtId="0" fontId="21" fillId="0" borderId="53" xfId="26" applyFont="1" applyFill="1" applyBorder="1" applyAlignment="1">
      <alignment horizontal="left" vertical="center"/>
    </xf>
    <xf numFmtId="0" fontId="21" fillId="0" borderId="24" xfId="26" applyFont="1" applyFill="1" applyBorder="1" applyAlignment="1">
      <alignment horizontal="left" vertical="center"/>
    </xf>
    <xf numFmtId="188" fontId="21" fillId="0" borderId="62" xfId="0" applyNumberFormat="1" applyFont="1" applyFill="1" applyBorder="1" applyAlignment="1">
      <alignment vertical="center"/>
    </xf>
    <xf numFmtId="188" fontId="21" fillId="0" borderId="54" xfId="0" applyNumberFormat="1" applyFont="1" applyBorder="1" applyAlignment="1">
      <alignment vertical="center"/>
    </xf>
    <xf numFmtId="188" fontId="21" fillId="0" borderId="61" xfId="0" applyNumberFormat="1" applyFont="1" applyBorder="1" applyAlignment="1">
      <alignment horizontal="right" vertical="center"/>
    </xf>
    <xf numFmtId="188" fontId="21" fillId="0" borderId="54" xfId="0" applyNumberFormat="1" applyFont="1" applyBorder="1" applyAlignment="1">
      <alignment horizontal="right" vertical="center"/>
    </xf>
    <xf numFmtId="188" fontId="21" fillId="0" borderId="62" xfId="0" applyNumberFormat="1" applyFont="1" applyBorder="1" applyAlignment="1">
      <alignment vertical="center"/>
    </xf>
    <xf numFmtId="188" fontId="21" fillId="0" borderId="71" xfId="0" applyNumberFormat="1" applyFont="1" applyFill="1" applyBorder="1" applyAlignment="1">
      <alignment vertical="center"/>
    </xf>
    <xf numFmtId="188" fontId="21" fillId="0" borderId="84" xfId="0" applyNumberFormat="1" applyFont="1" applyBorder="1" applyAlignment="1">
      <alignment vertical="center"/>
    </xf>
    <xf numFmtId="188" fontId="21" fillId="0" borderId="70" xfId="0" applyNumberFormat="1" applyFont="1" applyBorder="1" applyAlignment="1">
      <alignment vertical="center"/>
    </xf>
    <xf numFmtId="188" fontId="21" fillId="0" borderId="70" xfId="0" applyNumberFormat="1" applyFont="1" applyBorder="1" applyAlignment="1">
      <alignment horizontal="right" vertical="center"/>
    </xf>
    <xf numFmtId="188" fontId="21" fillId="0" borderId="84" xfId="0" applyNumberFormat="1" applyFont="1" applyBorder="1" applyAlignment="1">
      <alignment horizontal="right" vertical="center"/>
    </xf>
    <xf numFmtId="188" fontId="21" fillId="0" borderId="71" xfId="0" applyNumberFormat="1" applyFont="1" applyBorder="1" applyAlignment="1">
      <alignment vertical="center"/>
    </xf>
    <xf numFmtId="188" fontId="21" fillId="0" borderId="38" xfId="0" applyNumberFormat="1" applyFont="1" applyBorder="1" applyAlignment="1">
      <alignment vertical="center"/>
    </xf>
    <xf numFmtId="188" fontId="21" fillId="0" borderId="38" xfId="0" applyNumberFormat="1" applyFont="1" applyBorder="1" applyAlignment="1">
      <alignment horizontal="right" vertical="center"/>
    </xf>
    <xf numFmtId="188" fontId="21" fillId="0" borderId="75" xfId="0" applyNumberFormat="1" applyFont="1" applyFill="1" applyBorder="1" applyAlignment="1">
      <alignment vertical="center"/>
    </xf>
    <xf numFmtId="188" fontId="21" fillId="0" borderId="75" xfId="0" applyNumberFormat="1" applyFont="1" applyBorder="1" applyAlignment="1">
      <alignment vertical="center"/>
    </xf>
    <xf numFmtId="182" fontId="21" fillId="0" borderId="75" xfId="28" applyNumberFormat="1" applyFont="1" applyFill="1" applyBorder="1" applyAlignment="1">
      <alignment vertical="center"/>
    </xf>
    <xf numFmtId="0" fontId="21" fillId="0" borderId="26" xfId="0" quotePrefix="1" applyFont="1" applyBorder="1" applyAlignment="1">
      <alignment horizontal="center" vertical="center"/>
    </xf>
    <xf numFmtId="0" fontId="21" fillId="0" borderId="97" xfId="0" quotePrefix="1" applyFont="1" applyBorder="1" applyAlignment="1">
      <alignment horizontal="center" vertical="center"/>
    </xf>
    <xf numFmtId="0" fontId="21" fillId="0" borderId="28" xfId="0" quotePrefix="1" applyFont="1" applyBorder="1" applyAlignment="1">
      <alignment horizontal="center" vertical="center"/>
    </xf>
    <xf numFmtId="181" fontId="21" fillId="0" borderId="36" xfId="0" applyNumberFormat="1" applyFont="1" applyBorder="1" applyAlignment="1">
      <alignment vertical="center"/>
    </xf>
    <xf numFmtId="181" fontId="21" fillId="0" borderId="8" xfId="0" applyNumberFormat="1" applyFont="1" applyBorder="1" applyAlignment="1">
      <alignment vertical="center"/>
    </xf>
    <xf numFmtId="181" fontId="21" fillId="0" borderId="9" xfId="0" applyNumberFormat="1" applyFont="1" applyBorder="1" applyAlignment="1">
      <alignment vertical="center"/>
    </xf>
    <xf numFmtId="181" fontId="21" fillId="0" borderId="94" xfId="0" applyNumberFormat="1" applyFont="1" applyBorder="1" applyAlignment="1">
      <alignment vertical="center"/>
    </xf>
    <xf numFmtId="181" fontId="21" fillId="0" borderId="98" xfId="0" applyNumberFormat="1" applyFont="1" applyBorder="1" applyAlignment="1">
      <alignment vertical="center"/>
    </xf>
    <xf numFmtId="181" fontId="21" fillId="0" borderId="88" xfId="0" applyNumberFormat="1" applyFont="1" applyBorder="1" applyAlignment="1">
      <alignment vertical="center"/>
    </xf>
    <xf numFmtId="181" fontId="21" fillId="0" borderId="99" xfId="0" applyNumberFormat="1" applyFont="1" applyBorder="1" applyAlignment="1">
      <alignment vertical="center"/>
    </xf>
    <xf numFmtId="181" fontId="21" fillId="0" borderId="11" xfId="0" applyNumberFormat="1" applyFont="1" applyBorder="1" applyAlignment="1">
      <alignment vertical="center"/>
    </xf>
    <xf numFmtId="181" fontId="21" fillId="0" borderId="100" xfId="0" applyNumberFormat="1" applyFont="1" applyBorder="1" applyAlignment="1">
      <alignment vertical="center"/>
    </xf>
    <xf numFmtId="181" fontId="21" fillId="0" borderId="12" xfId="0" applyNumberFormat="1" applyFont="1" applyBorder="1" applyAlignment="1">
      <alignment vertical="center"/>
    </xf>
    <xf numFmtId="0" fontId="21" fillId="0" borderId="26" xfId="0" applyFont="1" applyBorder="1" applyAlignment="1">
      <alignment horizontal="center" vertical="center"/>
    </xf>
    <xf numFmtId="0" fontId="21" fillId="0" borderId="97" xfId="0" applyFont="1" applyBorder="1" applyAlignment="1">
      <alignment horizontal="center" vertical="center"/>
    </xf>
    <xf numFmtId="0" fontId="21" fillId="0" borderId="28" xfId="0" applyFont="1" applyBorder="1" applyAlignment="1">
      <alignment horizontal="center" vertical="center" wrapText="1"/>
    </xf>
    <xf numFmtId="183" fontId="21" fillId="0" borderId="9" xfId="0" applyNumberFormat="1" applyFont="1" applyBorder="1" applyAlignment="1">
      <alignment vertical="center"/>
    </xf>
    <xf numFmtId="181" fontId="21" fillId="0" borderId="92" xfId="0" applyNumberFormat="1" applyFont="1" applyBorder="1" applyAlignment="1">
      <alignment vertical="center"/>
    </xf>
    <xf numFmtId="181" fontId="21" fillId="0" borderId="17" xfId="0" applyNumberFormat="1" applyFont="1" applyBorder="1" applyAlignment="1">
      <alignment vertical="center"/>
    </xf>
    <xf numFmtId="183" fontId="21" fillId="0" borderId="18" xfId="0" applyNumberFormat="1" applyFont="1" applyBorder="1" applyAlignment="1">
      <alignment vertical="center"/>
    </xf>
    <xf numFmtId="183" fontId="21" fillId="0" borderId="35" xfId="0" applyNumberFormat="1" applyFont="1" applyBorder="1" applyAlignment="1">
      <alignment vertical="center"/>
    </xf>
    <xf numFmtId="183" fontId="21" fillId="0" borderId="101" xfId="0" applyNumberFormat="1" applyFont="1" applyBorder="1" applyAlignment="1">
      <alignment vertical="center"/>
    </xf>
    <xf numFmtId="0" fontId="1" fillId="0" borderId="0" xfId="0" applyFont="1" applyAlignment="1"/>
    <xf numFmtId="184" fontId="21" fillId="0" borderId="70" xfId="0" applyNumberFormat="1" applyFont="1" applyBorder="1" applyAlignment="1">
      <alignment vertical="center"/>
    </xf>
    <xf numFmtId="184" fontId="21" fillId="0" borderId="75" xfId="0" applyNumberFormat="1" applyFont="1" applyBorder="1" applyAlignment="1">
      <alignment vertical="center"/>
    </xf>
    <xf numFmtId="184" fontId="21" fillId="0" borderId="76" xfId="0" applyNumberFormat="1" applyFont="1" applyBorder="1" applyAlignment="1">
      <alignment vertical="center"/>
    </xf>
    <xf numFmtId="184" fontId="21" fillId="0" borderId="81" xfId="0" applyNumberFormat="1" applyFont="1" applyBorder="1" applyAlignment="1">
      <alignment horizontal="right" vertical="center"/>
    </xf>
    <xf numFmtId="184" fontId="21" fillId="0" borderId="61" xfId="0" applyNumberFormat="1" applyFont="1" applyBorder="1" applyAlignment="1">
      <alignment horizontal="right" vertical="center"/>
    </xf>
    <xf numFmtId="184" fontId="21" fillId="0" borderId="80" xfId="0" applyNumberFormat="1" applyFont="1" applyBorder="1" applyAlignment="1">
      <alignment vertical="center"/>
    </xf>
    <xf numFmtId="184" fontId="21" fillId="0" borderId="81" xfId="0" applyNumberFormat="1" applyFont="1" applyBorder="1" applyAlignment="1">
      <alignment vertical="center"/>
    </xf>
    <xf numFmtId="184" fontId="21" fillId="0" borderId="71" xfId="0" applyNumberFormat="1" applyFont="1" applyBorder="1" applyAlignment="1">
      <alignment vertical="center"/>
    </xf>
    <xf numFmtId="184" fontId="21" fillId="0" borderId="61" xfId="0" applyNumberFormat="1" applyFont="1" applyBorder="1" applyAlignment="1">
      <alignment vertical="center"/>
    </xf>
    <xf numFmtId="184" fontId="21" fillId="0" borderId="62" xfId="0" applyNumberFormat="1" applyFont="1" applyBorder="1" applyAlignment="1">
      <alignment vertical="center"/>
    </xf>
    <xf numFmtId="0" fontId="21" fillId="0" borderId="19" xfId="0" applyFont="1" applyBorder="1" applyAlignment="1">
      <alignment horizontal="right" vertical="center"/>
    </xf>
    <xf numFmtId="0" fontId="21" fillId="0" borderId="34" xfId="31" quotePrefix="1" applyFont="1" applyBorder="1" applyAlignment="1">
      <alignment horizontal="center" vertical="center"/>
    </xf>
    <xf numFmtId="0" fontId="21" fillId="0" borderId="22" xfId="0" applyFont="1" applyBorder="1" applyAlignment="1">
      <alignment horizontal="center" vertical="center"/>
    </xf>
    <xf numFmtId="182" fontId="21" fillId="0" borderId="60" xfId="28" applyNumberFormat="1" applyFont="1" applyFill="1" applyBorder="1" applyAlignment="1">
      <alignment vertical="center"/>
    </xf>
    <xf numFmtId="0" fontId="21" fillId="0" borderId="73" xfId="0" applyFont="1" applyBorder="1" applyAlignment="1">
      <alignment horizontal="center" vertical="center"/>
    </xf>
    <xf numFmtId="182" fontId="21" fillId="0" borderId="59" xfId="0" applyNumberFormat="1" applyFont="1" applyFill="1" applyBorder="1" applyAlignment="1">
      <alignment horizontal="right" vertical="center"/>
    </xf>
    <xf numFmtId="182" fontId="21" fillId="0" borderId="57" xfId="0" applyNumberFormat="1" applyFont="1" applyFill="1" applyBorder="1" applyAlignment="1">
      <alignment horizontal="right" vertical="center"/>
    </xf>
    <xf numFmtId="182" fontId="21" fillId="0" borderId="70" xfId="0" applyNumberFormat="1" applyFont="1" applyFill="1" applyBorder="1" applyAlignment="1">
      <alignment horizontal="right" vertical="center"/>
    </xf>
    <xf numFmtId="182" fontId="21" fillId="0" borderId="71" xfId="0" applyNumberFormat="1" applyFont="1" applyFill="1" applyBorder="1" applyAlignment="1">
      <alignment horizontal="right" vertical="center"/>
    </xf>
    <xf numFmtId="182" fontId="21" fillId="0" borderId="81" xfId="0" applyNumberFormat="1" applyFont="1" applyFill="1" applyBorder="1" applyAlignment="1">
      <alignment horizontal="right" vertical="center"/>
    </xf>
    <xf numFmtId="182" fontId="21" fillId="0" borderId="80" xfId="0" applyNumberFormat="1" applyFont="1" applyFill="1" applyBorder="1" applyAlignment="1">
      <alignment horizontal="right" vertical="center"/>
    </xf>
    <xf numFmtId="182" fontId="21" fillId="0" borderId="61" xfId="0" applyNumberFormat="1" applyFont="1" applyFill="1" applyBorder="1" applyAlignment="1">
      <alignment horizontal="right" vertical="center"/>
    </xf>
    <xf numFmtId="182" fontId="21" fillId="0" borderId="62" xfId="0" applyNumberFormat="1" applyFont="1" applyFill="1" applyBorder="1" applyAlignment="1">
      <alignment horizontal="right" vertical="center"/>
    </xf>
    <xf numFmtId="43" fontId="21" fillId="0" borderId="81" xfId="0" applyNumberFormat="1" applyFont="1" applyBorder="1" applyAlignment="1">
      <alignment vertical="center"/>
    </xf>
    <xf numFmtId="43" fontId="21" fillId="0" borderId="76" xfId="0" applyNumberFormat="1" applyFont="1" applyBorder="1" applyAlignment="1">
      <alignment vertical="center"/>
    </xf>
    <xf numFmtId="43" fontId="21" fillId="0" borderId="67" xfId="0" applyNumberFormat="1" applyFont="1" applyBorder="1" applyAlignment="1">
      <alignment vertical="center"/>
    </xf>
    <xf numFmtId="43" fontId="21" fillId="0" borderId="70" xfId="0" applyNumberFormat="1" applyFont="1" applyBorder="1" applyAlignment="1">
      <alignment vertical="center"/>
    </xf>
    <xf numFmtId="188" fontId="21" fillId="0" borderId="61" xfId="0" applyNumberFormat="1" applyFont="1" applyBorder="1" applyAlignment="1">
      <alignment vertical="center"/>
    </xf>
    <xf numFmtId="0" fontId="9" fillId="3" borderId="5" xfId="2" applyFont="1" applyFill="1" applyBorder="1" applyAlignment="1" applyProtection="1">
      <alignment vertical="center"/>
    </xf>
    <xf numFmtId="0" fontId="9" fillId="3" borderId="8" xfId="2" applyFont="1" applyFill="1" applyBorder="1" applyAlignment="1" applyProtection="1">
      <alignment vertical="center"/>
    </xf>
    <xf numFmtId="0" fontId="9" fillId="3" borderId="7" xfId="2" applyFont="1" applyFill="1" applyBorder="1" applyAlignment="1" applyProtection="1">
      <alignment horizontal="left" vertical="center"/>
    </xf>
    <xf numFmtId="0" fontId="9" fillId="3" borderId="17" xfId="2" applyFont="1" applyFill="1" applyBorder="1" applyAlignment="1" applyProtection="1">
      <alignment vertical="center"/>
    </xf>
    <xf numFmtId="0" fontId="9" fillId="3" borderId="11" xfId="2" applyFont="1" applyFill="1" applyBorder="1" applyAlignment="1" applyProtection="1">
      <alignment vertical="center"/>
    </xf>
    <xf numFmtId="0" fontId="21" fillId="0" borderId="54" xfId="31" quotePrefix="1" applyFont="1" applyBorder="1" applyAlignment="1">
      <alignment horizontal="center" vertical="center"/>
    </xf>
    <xf numFmtId="0" fontId="21" fillId="0" borderId="58" xfId="0" applyFont="1" applyBorder="1" applyAlignment="1">
      <alignment horizontal="center" vertical="center"/>
    </xf>
    <xf numFmtId="49" fontId="21" fillId="0" borderId="0" xfId="0" applyNumberFormat="1" applyFont="1" applyFill="1" applyBorder="1" applyAlignment="1">
      <alignment horizontal="center" vertical="center"/>
    </xf>
    <xf numFmtId="189" fontId="21" fillId="0" borderId="58" xfId="0" applyNumberFormat="1" applyFont="1" applyBorder="1" applyAlignment="1">
      <alignment horizontal="right" vertical="center"/>
    </xf>
    <xf numFmtId="184" fontId="21" fillId="0" borderId="70" xfId="0" applyNumberFormat="1" applyFont="1" applyBorder="1" applyAlignment="1">
      <alignment horizontal="right" vertical="center"/>
    </xf>
    <xf numFmtId="182" fontId="21" fillId="0" borderId="60" xfId="0" applyNumberFormat="1" applyFont="1" applyBorder="1" applyAlignment="1">
      <alignment vertical="center"/>
    </xf>
    <xf numFmtId="0" fontId="3" fillId="0" borderId="0" xfId="1" applyFont="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21" fillId="0" borderId="30" xfId="26" applyFont="1" applyFill="1" applyBorder="1" applyAlignment="1">
      <alignment horizontal="left" vertical="center"/>
    </xf>
    <xf numFmtId="0" fontId="36" fillId="0" borderId="0" xfId="26" applyFont="1" applyFill="1" applyAlignment="1">
      <alignment horizontal="center" vertical="center"/>
    </xf>
    <xf numFmtId="0" fontId="39" fillId="0" borderId="0" xfId="26" applyFont="1" applyAlignment="1"/>
    <xf numFmtId="0" fontId="21" fillId="0" borderId="14" xfId="26" applyFont="1" applyFill="1" applyBorder="1" applyAlignment="1">
      <alignment horizontal="left" vertical="center"/>
    </xf>
    <xf numFmtId="0" fontId="21" fillId="0" borderId="46" xfId="26" applyFont="1" applyFill="1" applyBorder="1" applyAlignment="1">
      <alignment horizontal="left" vertical="center"/>
    </xf>
    <xf numFmtId="0" fontId="21" fillId="0" borderId="24" xfId="26" applyFont="1" applyFill="1" applyBorder="1" applyAlignment="1">
      <alignment horizontal="left" vertical="center"/>
    </xf>
    <xf numFmtId="0" fontId="21" fillId="0" borderId="22" xfId="26" applyFont="1" applyFill="1" applyBorder="1" applyAlignment="1">
      <alignment horizontal="center" vertical="center"/>
    </xf>
    <xf numFmtId="0" fontId="21" fillId="0" borderId="23" xfId="26" applyFont="1" applyFill="1" applyBorder="1" applyAlignment="1">
      <alignment horizontal="center" vertical="center"/>
    </xf>
    <xf numFmtId="0" fontId="21" fillId="0" borderId="14" xfId="26" applyFont="1" applyFill="1" applyBorder="1" applyAlignment="1">
      <alignment horizontal="center" vertical="center"/>
    </xf>
    <xf numFmtId="0" fontId="21" fillId="0" borderId="20" xfId="26" applyFont="1" applyFill="1" applyBorder="1" applyAlignment="1">
      <alignment horizontal="center" vertical="center"/>
    </xf>
    <xf numFmtId="0" fontId="21" fillId="0" borderId="24" xfId="26" applyFont="1" applyFill="1" applyBorder="1" applyAlignment="1">
      <alignment horizontal="center" vertical="center"/>
    </xf>
    <xf numFmtId="0" fontId="36" fillId="0" borderId="0" xfId="0" applyFont="1" applyAlignment="1">
      <alignment horizontal="center" vertical="center"/>
    </xf>
    <xf numFmtId="0" fontId="21" fillId="0" borderId="21" xfId="0" applyFont="1" applyBorder="1" applyAlignment="1">
      <alignment horizontal="center" vertical="center"/>
    </xf>
    <xf numFmtId="0" fontId="21" fillId="0" borderId="25" xfId="0" applyFont="1" applyBorder="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66" xfId="0" applyFont="1" applyBorder="1" applyAlignment="1">
      <alignment horizontal="distributed" vertical="center" justifyLastLine="1"/>
    </xf>
    <xf numFmtId="0" fontId="21" fillId="0" borderId="69" xfId="0" applyFont="1" applyBorder="1" applyAlignment="1">
      <alignment horizontal="distributed" vertical="center" justifyLastLine="1"/>
    </xf>
    <xf numFmtId="0" fontId="21" fillId="0" borderId="25" xfId="0" applyFont="1" applyBorder="1" applyAlignment="1">
      <alignment horizontal="distributed" vertical="center" justifyLastLine="1"/>
    </xf>
    <xf numFmtId="0" fontId="21" fillId="0" borderId="66"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63" xfId="0" applyFont="1" applyBorder="1" applyAlignment="1">
      <alignment horizontal="center" vertical="center"/>
    </xf>
    <xf numFmtId="0" fontId="35" fillId="0" borderId="0" xfId="0" applyFont="1" applyAlignment="1">
      <alignment horizontal="center" vertical="center"/>
    </xf>
    <xf numFmtId="0" fontId="21" fillId="0" borderId="0" xfId="0" quotePrefix="1" applyFont="1" applyAlignment="1">
      <alignment horizontal="justify" vertical="center" wrapText="1"/>
    </xf>
    <xf numFmtId="0" fontId="21" fillId="0" borderId="19" xfId="0" applyFont="1" applyBorder="1" applyAlignment="1">
      <alignment horizontal="right" vertical="center"/>
    </xf>
    <xf numFmtId="0" fontId="21" fillId="0" borderId="20" xfId="0" applyFont="1" applyBorder="1" applyAlignment="1">
      <alignment horizontal="center" vertical="center"/>
    </xf>
    <xf numFmtId="0" fontId="21" fillId="0" borderId="0" xfId="0" applyFont="1" applyBorder="1" applyAlignment="1">
      <alignment horizontal="center" vertical="center"/>
    </xf>
    <xf numFmtId="0" fontId="21" fillId="0" borderId="24" xfId="0" applyFont="1" applyBorder="1" applyAlignment="1">
      <alignment horizontal="center" vertical="center"/>
    </xf>
    <xf numFmtId="0" fontId="21" fillId="0" borderId="65" xfId="0" applyFont="1" applyBorder="1" applyAlignment="1">
      <alignment horizontal="center" vertical="center"/>
    </xf>
    <xf numFmtId="0" fontId="21" fillId="0" borderId="58" xfId="0" applyFont="1" applyBorder="1" applyAlignment="1">
      <alignment horizontal="center" vertical="center"/>
    </xf>
    <xf numFmtId="0" fontId="21" fillId="0" borderId="78" xfId="0" applyFont="1" applyBorder="1" applyAlignment="1">
      <alignment horizontal="center" vertical="center"/>
    </xf>
    <xf numFmtId="0" fontId="21" fillId="0" borderId="64" xfId="0" applyFont="1" applyBorder="1" applyAlignment="1">
      <alignment horizontal="center" vertical="center"/>
    </xf>
    <xf numFmtId="0" fontId="21" fillId="0" borderId="74" xfId="0" applyFont="1" applyBorder="1" applyAlignment="1">
      <alignment horizontal="center" vertical="center"/>
    </xf>
    <xf numFmtId="0" fontId="21" fillId="0" borderId="83" xfId="0" applyFont="1" applyBorder="1" applyAlignment="1">
      <alignment horizontal="center" vertical="center"/>
    </xf>
    <xf numFmtId="0" fontId="21" fillId="0" borderId="64"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65" xfId="0" quotePrefix="1" applyFont="1" applyBorder="1" applyAlignment="1">
      <alignment horizontal="center" vertical="center" wrapText="1"/>
    </xf>
    <xf numFmtId="0" fontId="21" fillId="0" borderId="58" xfId="0" quotePrefix="1" applyFont="1" applyBorder="1" applyAlignment="1">
      <alignment horizontal="center" vertical="center" wrapText="1"/>
    </xf>
    <xf numFmtId="0" fontId="21" fillId="0" borderId="78" xfId="0" quotePrefix="1" applyFont="1" applyBorder="1" applyAlignment="1">
      <alignment horizontal="center" vertical="center" wrapText="1"/>
    </xf>
    <xf numFmtId="0" fontId="21" fillId="0" borderId="82" xfId="0" applyFont="1" applyBorder="1" applyAlignment="1">
      <alignment horizontal="center" vertical="center" wrapText="1"/>
    </xf>
    <xf numFmtId="49" fontId="21" fillId="0" borderId="79" xfId="0" applyNumberFormat="1" applyFont="1" applyBorder="1" applyAlignment="1">
      <alignment horizontal="center" vertical="center"/>
    </xf>
    <xf numFmtId="49" fontId="21" fillId="0" borderId="24" xfId="0" applyNumberFormat="1" applyFont="1" applyBorder="1" applyAlignment="1">
      <alignment horizontal="center" vertical="center"/>
    </xf>
    <xf numFmtId="49" fontId="21" fillId="0" borderId="19" xfId="0" applyNumberFormat="1" applyFont="1" applyBorder="1" applyAlignment="1">
      <alignment horizontal="center" vertical="center"/>
    </xf>
    <xf numFmtId="0" fontId="21" fillId="0" borderId="66" xfId="0" applyFont="1" applyBorder="1" applyAlignment="1">
      <alignment horizontal="center" vertical="center"/>
    </xf>
    <xf numFmtId="0" fontId="21" fillId="0" borderId="72" xfId="0" applyFont="1" applyBorder="1" applyAlignment="1">
      <alignment horizontal="center" vertical="center"/>
    </xf>
    <xf numFmtId="0" fontId="36" fillId="0" borderId="0" xfId="0" applyFont="1" applyAlignment="1">
      <alignment horizontal="right" vertical="center"/>
    </xf>
    <xf numFmtId="0" fontId="36" fillId="0" borderId="0" xfId="0" applyFont="1" applyAlignment="1">
      <alignment horizontal="left" vertical="center"/>
    </xf>
    <xf numFmtId="0" fontId="21" fillId="0" borderId="69" xfId="0" applyFont="1" applyBorder="1" applyAlignment="1">
      <alignment horizontal="center" vertical="center"/>
    </xf>
    <xf numFmtId="0" fontId="21" fillId="0" borderId="82" xfId="0" applyFont="1" applyBorder="1" applyAlignment="1">
      <alignment horizontal="center" vertical="center"/>
    </xf>
    <xf numFmtId="0" fontId="21" fillId="0" borderId="77" xfId="0" applyFont="1" applyBorder="1" applyAlignment="1">
      <alignment horizontal="center" vertical="center"/>
    </xf>
    <xf numFmtId="0" fontId="36" fillId="0" borderId="0" xfId="29" applyFont="1" applyAlignment="1">
      <alignment horizontal="center" vertical="center"/>
    </xf>
    <xf numFmtId="0" fontId="37" fillId="0" borderId="0" xfId="0" applyFont="1" applyAlignment="1">
      <alignment vertical="center"/>
    </xf>
    <xf numFmtId="0" fontId="36" fillId="0" borderId="0" xfId="31" applyFont="1" applyAlignment="1">
      <alignment horizontal="center" vertical="center"/>
    </xf>
    <xf numFmtId="0" fontId="25" fillId="0" borderId="0" xfId="31" applyFont="1" applyAlignment="1">
      <alignment horizontal="center" vertical="center"/>
    </xf>
    <xf numFmtId="0" fontId="1" fillId="0" borderId="0" xfId="0" applyFont="1" applyAlignment="1"/>
    <xf numFmtId="0" fontId="36" fillId="0" borderId="0" xfId="0" applyFont="1" applyAlignment="1">
      <alignment horizontal="center" vertical="center" wrapText="1"/>
    </xf>
    <xf numFmtId="0" fontId="36" fillId="0" borderId="0" xfId="0" applyFont="1" applyAlignment="1">
      <alignment horizontal="center" vertical="top" wrapText="1"/>
    </xf>
    <xf numFmtId="0" fontId="36" fillId="0" borderId="0" xfId="32" applyFont="1" applyAlignment="1">
      <alignment horizontal="center" vertical="center"/>
    </xf>
    <xf numFmtId="0" fontId="21" fillId="0" borderId="82" xfId="32" applyFont="1" applyBorder="1" applyAlignment="1">
      <alignment horizontal="center" vertical="center" wrapText="1"/>
    </xf>
    <xf numFmtId="0" fontId="21" fillId="0" borderId="74" xfId="32" applyFont="1" applyBorder="1" applyAlignment="1">
      <alignment horizontal="center" vertical="center" wrapText="1"/>
    </xf>
    <xf numFmtId="0" fontId="21" fillId="0" borderId="83" xfId="32" applyFont="1" applyBorder="1" applyAlignment="1">
      <alignment horizontal="center" vertical="center" wrapText="1"/>
    </xf>
    <xf numFmtId="0" fontId="21" fillId="0" borderId="82" xfId="32" applyFont="1" applyBorder="1" applyAlignment="1">
      <alignment horizontal="justify" vertical="center" wrapText="1"/>
    </xf>
    <xf numFmtId="0" fontId="21" fillId="0" borderId="74" xfId="32" applyFont="1" applyBorder="1" applyAlignment="1">
      <alignment horizontal="justify" vertical="center" wrapText="1"/>
    </xf>
    <xf numFmtId="0" fontId="21" fillId="0" borderId="83" xfId="32" applyFont="1" applyBorder="1" applyAlignment="1">
      <alignment horizontal="justify" vertical="center" wrapText="1"/>
    </xf>
    <xf numFmtId="0" fontId="21" fillId="0" borderId="85" xfId="32" applyFont="1" applyBorder="1" applyAlignment="1">
      <alignment horizontal="center" vertical="center" wrapText="1"/>
    </xf>
    <xf numFmtId="0" fontId="21" fillId="0" borderId="85" xfId="32" applyFont="1" applyBorder="1" applyAlignment="1">
      <alignment horizontal="justify" vertical="center" wrapText="1"/>
    </xf>
    <xf numFmtId="0" fontId="21" fillId="0" borderId="82" xfId="32" applyFont="1" applyBorder="1" applyAlignment="1">
      <alignment horizontal="left" vertical="center" wrapText="1"/>
    </xf>
    <xf numFmtId="0" fontId="21" fillId="0" borderId="74" xfId="32" applyFont="1" applyBorder="1" applyAlignment="1">
      <alignment horizontal="left" vertical="center"/>
    </xf>
    <xf numFmtId="0" fontId="21" fillId="0" borderId="83" xfId="32" applyFont="1" applyBorder="1" applyAlignment="1">
      <alignment horizontal="left" vertical="center"/>
    </xf>
    <xf numFmtId="0" fontId="36" fillId="0" borderId="0" xfId="32" applyFont="1" applyAlignment="1">
      <alignment horizontal="center" vertical="top"/>
    </xf>
    <xf numFmtId="0" fontId="22" fillId="0" borderId="23" xfId="26" applyFont="1" applyFill="1" applyBorder="1" applyAlignment="1">
      <alignment horizontal="center" vertical="center"/>
    </xf>
    <xf numFmtId="0" fontId="36" fillId="0" borderId="0" xfId="1" applyFont="1" applyFill="1" applyAlignment="1">
      <alignment horizontal="center" vertical="center"/>
    </xf>
    <xf numFmtId="0" fontId="21" fillId="0" borderId="64" xfId="1" applyFont="1" applyFill="1" applyBorder="1" applyAlignment="1">
      <alignment horizontal="center" vertical="center"/>
    </xf>
    <xf numFmtId="0" fontId="21" fillId="0" borderId="83" xfId="1" applyFont="1" applyFill="1" applyBorder="1" applyAlignment="1">
      <alignment horizontal="center" vertical="center"/>
    </xf>
    <xf numFmtId="0" fontId="21" fillId="0" borderId="65" xfId="1" applyFont="1" applyFill="1" applyBorder="1" applyAlignment="1">
      <alignment horizontal="center" vertical="center"/>
    </xf>
    <xf numFmtId="0" fontId="21" fillId="0" borderId="78" xfId="1" applyFont="1" applyFill="1" applyBorder="1" applyAlignment="1">
      <alignment horizontal="center" vertical="center"/>
    </xf>
    <xf numFmtId="0" fontId="21" fillId="0" borderId="89" xfId="1" applyFont="1" applyFill="1" applyBorder="1" applyAlignment="1">
      <alignment horizontal="left" vertical="center" wrapText="1"/>
    </xf>
    <xf numFmtId="0" fontId="21" fillId="0" borderId="90" xfId="1" applyFont="1" applyFill="1" applyBorder="1" applyAlignment="1">
      <alignment horizontal="left" vertical="center"/>
    </xf>
  </cellXfs>
  <cellStyles count="34">
    <cellStyle name="Calc Currency (0)" xfId="3"/>
    <cellStyle name="Comma [0]_Full Year FY96" xfId="4"/>
    <cellStyle name="Comma_Full Year FY96" xfId="5"/>
    <cellStyle name="Currency [0]_CCOCPX" xfId="6"/>
    <cellStyle name="Currency_CCOCPX" xfId="7"/>
    <cellStyle name="entry" xfId="8"/>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センター" xfId="21"/>
    <cellStyle name="ハイパーリンク" xfId="2" builtinId="8"/>
    <cellStyle name="桁区切り 2" xfId="22"/>
    <cellStyle name="桁区切り 3" xfId="23"/>
    <cellStyle name="桁区切り 4" xfId="28"/>
    <cellStyle name="標準" xfId="0" builtinId="0"/>
    <cellStyle name="標準 2" xfId="24"/>
    <cellStyle name="標準 2 2" xfId="1"/>
    <cellStyle name="標準 3" xfId="25"/>
    <cellStyle name="標準 4" xfId="26"/>
    <cellStyle name="標準_133.知的障がい者の状況" xfId="29"/>
    <cellStyle name="標準_140.乳幼児・ひとり親家庭・重度心身障害者(児)医療費助成制度" xfId="32"/>
    <cellStyle name="標準_148小規模作業所・小規模通所授産施設の状況_145小規模作業所・小規模通所授産施設の状況" xfId="30"/>
    <cellStyle name="標準_149障害者の就労状況" xfId="33"/>
    <cellStyle name="標準_Sheet1" xfId="31"/>
    <cellStyle name="未定義" xf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481875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3" name="額縁 2">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5.xml><?xml version="1.0" encoding="utf-8"?>
<xdr:wsDr xmlns:xdr="http://schemas.openxmlformats.org/drawingml/2006/spreadsheetDrawing" xmlns:a="http://schemas.openxmlformats.org/drawingml/2006/main">
  <xdr:absoluteAnchor>
    <xdr:pos x="0" y="1"/>
    <xdr:ext cx="720000" cy="324000"/>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absolute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0" name="額縁 19">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tabSelected="1" workbookViewId="0">
      <selection activeCell="B3" sqref="B3"/>
    </sheetView>
  </sheetViews>
  <sheetFormatPr defaultColWidth="9" defaultRowHeight="13.5"/>
  <cols>
    <col min="1" max="1" width="5.625" style="1" customWidth="1"/>
    <col min="2" max="2" width="7.625" style="1" customWidth="1"/>
    <col min="3" max="3" width="70.625" style="1" customWidth="1"/>
    <col min="4" max="4" width="25.625" style="11" customWidth="1"/>
    <col min="5" max="16384" width="9" style="1"/>
  </cols>
  <sheetData>
    <row r="1" spans="1:4" ht="30" customHeight="1">
      <c r="B1" s="436" t="s">
        <v>363</v>
      </c>
      <c r="C1" s="436"/>
      <c r="D1" s="436"/>
    </row>
    <row r="2" spans="1:4" ht="30" customHeight="1">
      <c r="B2" s="436" t="s">
        <v>364</v>
      </c>
      <c r="C2" s="436"/>
      <c r="D2" s="436"/>
    </row>
    <row r="3" spans="1:4" ht="30" customHeight="1" thickBot="1">
      <c r="B3" s="2" t="s">
        <v>0</v>
      </c>
      <c r="C3" s="3"/>
      <c r="D3" s="3"/>
    </row>
    <row r="4" spans="1:4" ht="35.1" customHeight="1">
      <c r="A4" s="4"/>
      <c r="B4" s="437" t="s">
        <v>1</v>
      </c>
      <c r="C4" s="438"/>
      <c r="D4" s="5" t="s">
        <v>2</v>
      </c>
    </row>
    <row r="5" spans="1:4" ht="35.1" customHeight="1">
      <c r="A5" s="14"/>
      <c r="B5" s="6" t="str">
        <f>HYPERLINK("#"&amp;"164"&amp;"!A1","164")</f>
        <v>164</v>
      </c>
      <c r="C5" s="425" t="str">
        <f>HYPERLINK("#"&amp;"164"&amp;"!A1","社会福祉施設等の状況")</f>
        <v>社会福祉施設等の状況</v>
      </c>
      <c r="D5" s="7" t="s">
        <v>315</v>
      </c>
    </row>
    <row r="6" spans="1:4" ht="35.1" customHeight="1">
      <c r="A6" s="14"/>
      <c r="B6" s="8" t="str">
        <f>HYPERLINK("#"&amp;"165"&amp;"!A1","165")</f>
        <v>165</v>
      </c>
      <c r="C6" s="426" t="str">
        <f>HYPERLINK("#"&amp;"165"&amp;"!A1","国民年金加入者数")</f>
        <v>国民年金加入者数</v>
      </c>
      <c r="D6" s="9" t="s">
        <v>313</v>
      </c>
    </row>
    <row r="7" spans="1:4" ht="35.1" customHeight="1">
      <c r="A7" s="14"/>
      <c r="B7" s="8" t="str">
        <f>HYPERLINK("#"&amp;"166"&amp;"!A1","166")</f>
        <v>166</v>
      </c>
      <c r="C7" s="426" t="str">
        <f>HYPERLINK("#"&amp;"166"&amp;"!A1","国民年金受給権者数及び支給額")</f>
        <v>国民年金受給権者数及び支給額</v>
      </c>
      <c r="D7" s="9" t="s">
        <v>313</v>
      </c>
    </row>
    <row r="8" spans="1:4" ht="35.1" customHeight="1">
      <c r="A8" s="14"/>
      <c r="B8" s="6" t="str">
        <f>HYPERLINK("#"&amp;"167"&amp;"!A1","167")</f>
        <v>167</v>
      </c>
      <c r="C8" s="426" t="str">
        <f>HYPERLINK("#"&amp;"167"&amp;"!A1","国民健康保険加入世帯数及び加入人口")</f>
        <v>国民健康保険加入世帯数及び加入人口</v>
      </c>
      <c r="D8" s="9" t="s">
        <v>313</v>
      </c>
    </row>
    <row r="9" spans="1:4" ht="35.1" customHeight="1">
      <c r="A9" s="14"/>
      <c r="B9" s="8" t="str">
        <f>HYPERLINK("#"&amp;"168"&amp;"!A1","168")</f>
        <v>168</v>
      </c>
      <c r="C9" s="426" t="str">
        <f>HYPERLINK("#"&amp;"168"&amp;"!A1","国民健康保険税収納額（現年分）")</f>
        <v>国民健康保険税収納額（現年分）</v>
      </c>
      <c r="D9" s="9" t="s">
        <v>313</v>
      </c>
    </row>
    <row r="10" spans="1:4" ht="35.1" customHeight="1">
      <c r="A10" s="14"/>
      <c r="B10" s="8" t="str">
        <f>HYPERLINK("#"&amp;"169"&amp;"!A1","169")</f>
        <v>169</v>
      </c>
      <c r="C10" s="427" t="str">
        <f>HYPERLINK("#"&amp;"169"&amp;"!A1","国民健康保険給付額")</f>
        <v>国民健康保険給付額</v>
      </c>
      <c r="D10" s="9" t="s">
        <v>313</v>
      </c>
    </row>
    <row r="11" spans="1:4" ht="35.1" customHeight="1">
      <c r="A11" s="14"/>
      <c r="B11" s="8" t="str">
        <f>HYPERLINK("#"&amp;"170"&amp;"!A1","170")</f>
        <v>170</v>
      </c>
      <c r="C11" s="427" t="str">
        <f>HYPERLINK("#"&amp;"170"&amp;"!A1","要介護（要支援）認定者数")</f>
        <v>要介護（要支援）認定者数</v>
      </c>
      <c r="D11" s="9" t="s">
        <v>313</v>
      </c>
    </row>
    <row r="12" spans="1:4" ht="35.1" customHeight="1">
      <c r="A12" s="14"/>
      <c r="B12" s="8" t="str">
        <f>HYPERLINK("#"&amp;"171"&amp;"!A1","171")</f>
        <v>171</v>
      </c>
      <c r="C12" s="427" t="str">
        <f>HYPERLINK("#"&amp;"171"&amp;"!A1","在宅介護（介護予防）サービス受給者数（延人数）")</f>
        <v>在宅介護（介護予防）サービス受給者数（延人数）</v>
      </c>
      <c r="D12" s="9" t="s">
        <v>313</v>
      </c>
    </row>
    <row r="13" spans="1:4" ht="35.1" customHeight="1">
      <c r="A13" s="14"/>
      <c r="B13" s="8" t="str">
        <f>HYPERLINK("#"&amp;"172"&amp;"!A1","172")</f>
        <v>172</v>
      </c>
      <c r="C13" s="427" t="str">
        <f>HYPERLINK("#"&amp;"172"&amp;"!A1","身体障がい者数")</f>
        <v>身体障がい者数</v>
      </c>
      <c r="D13" s="9" t="s">
        <v>313</v>
      </c>
    </row>
    <row r="14" spans="1:4" ht="35.1" customHeight="1">
      <c r="A14" s="14"/>
      <c r="B14" s="8" t="str">
        <f>HYPERLINK("#"&amp;"173"&amp;"!A1","173")</f>
        <v>173</v>
      </c>
      <c r="C14" s="426" t="str">
        <f>HYPERLINK("#"&amp;"173"&amp;"!A1","知的障がい者数")</f>
        <v>知的障がい者数</v>
      </c>
      <c r="D14" s="9" t="s">
        <v>313</v>
      </c>
    </row>
    <row r="15" spans="1:4" ht="35.1" customHeight="1">
      <c r="A15" s="14"/>
      <c r="B15" s="8" t="str">
        <f>HYPERLINK("#"&amp;"174"&amp;"!A1","174")</f>
        <v>174</v>
      </c>
      <c r="C15" s="426" t="str">
        <f>HYPERLINK("#"&amp;"174"&amp;"!A1","精神障がい者数")</f>
        <v>精神障がい者数</v>
      </c>
      <c r="D15" s="9" t="s">
        <v>313</v>
      </c>
    </row>
    <row r="16" spans="1:4" ht="35.1" customHeight="1">
      <c r="A16" s="14"/>
      <c r="B16" s="8" t="str">
        <f>HYPERLINK("#"&amp;"175"&amp;"!A1","175")</f>
        <v>175</v>
      </c>
      <c r="C16" s="428" t="str">
        <f>HYPERLINK("#"&amp;"175"&amp;"!A1","心身障がい者福祉サービス利用状況")</f>
        <v>心身障がい者福祉サービス利用状況</v>
      </c>
      <c r="D16" s="9" t="s">
        <v>313</v>
      </c>
    </row>
    <row r="17" spans="1:4" ht="35.1" customHeight="1">
      <c r="A17" s="14"/>
      <c r="B17" s="8" t="str">
        <f>HYPERLINK("#"&amp;"176"&amp;"!A1","176")</f>
        <v>176</v>
      </c>
      <c r="C17" s="428" t="str">
        <f>HYPERLINK("#"&amp;"176"&amp;"!A1","障がい福祉サービス（日中活動）利用者数")</f>
        <v>障がい福祉サービス（日中活動）利用者数</v>
      </c>
      <c r="D17" s="13" t="s">
        <v>314</v>
      </c>
    </row>
    <row r="18" spans="1:4" ht="35.1" customHeight="1">
      <c r="A18" s="14"/>
      <c r="B18" s="8" t="str">
        <f>HYPERLINK("#"&amp;"177"&amp;"!A1","177")</f>
        <v>177</v>
      </c>
      <c r="C18" s="428" t="str">
        <f>HYPERLINK("#"&amp;"177"&amp;"!A1","障害者地域活動支援センター数")</f>
        <v>障害者地域活動支援センター数</v>
      </c>
      <c r="D18" s="9" t="s">
        <v>313</v>
      </c>
    </row>
    <row r="19" spans="1:4" ht="35.1" customHeight="1">
      <c r="A19" s="14"/>
      <c r="B19" s="12" t="str">
        <f>HYPERLINK("#"&amp;"178"&amp;"!A1","178")</f>
        <v>178</v>
      </c>
      <c r="C19" s="428" t="str">
        <f>HYPERLINK("#"&amp;"178"&amp;"!A1","障がい者の雇用状況")</f>
        <v>障がい者の雇用状況</v>
      </c>
      <c r="D19" s="9" t="s">
        <v>314</v>
      </c>
    </row>
    <row r="20" spans="1:4" ht="35.1" customHeight="1">
      <c r="A20" s="14"/>
      <c r="B20" s="12" t="str">
        <f>HYPERLINK("#"&amp;"179"&amp;"!A1","179")</f>
        <v>179</v>
      </c>
      <c r="C20" s="428" t="str">
        <f>HYPERLINK("#"&amp;"179"&amp;"!A1","児童手当受給者，児童扶養手当受給資格者及び特別児童扶養手当受給者数")</f>
        <v>児童手当受給者，児童扶養手当受給資格者及び特別児童扶養手当受給者数</v>
      </c>
      <c r="D20" s="9" t="s">
        <v>313</v>
      </c>
    </row>
    <row r="21" spans="1:4" ht="35.1" customHeight="1">
      <c r="A21" s="14"/>
      <c r="B21" s="12" t="str">
        <f>HYPERLINK("#"&amp;"180"&amp;"!A1","180")</f>
        <v>180</v>
      </c>
      <c r="C21" s="428" t="str">
        <f>HYPERLINK("#"&amp;"180"&amp;"!A1","子ども・ひとり親家庭・重度心身障害者（児）医療費助成状況")</f>
        <v>子ども・ひとり親家庭・重度心身障害者（児）医療費助成状況</v>
      </c>
      <c r="D21" s="13" t="s">
        <v>313</v>
      </c>
    </row>
    <row r="22" spans="1:4" ht="35.1" customHeight="1">
      <c r="A22" s="14"/>
      <c r="B22" s="12" t="str">
        <f>HYPERLINK("#"&amp;"181"&amp;"!A1","181")</f>
        <v>181</v>
      </c>
      <c r="C22" s="428" t="str">
        <f>HYPERLINK("#"&amp;"181"&amp;"!A1","【保育施設】施設数及び乳幼児数 ")</f>
        <v xml:space="preserve">【保育施設】施設数及び乳幼児数 </v>
      </c>
      <c r="D22" s="13" t="s">
        <v>314</v>
      </c>
    </row>
    <row r="23" spans="1:4" ht="35.1" customHeight="1">
      <c r="A23" s="14"/>
      <c r="B23" s="12" t="str">
        <f>HYPERLINK("#"&amp;"182"&amp;"!A1","182")</f>
        <v>182</v>
      </c>
      <c r="C23" s="428" t="str">
        <f>HYPERLINK("#"&amp;"182"&amp;"!A1","保育施設の年齢別乳幼児数")</f>
        <v>保育施設の年齢別乳幼児数</v>
      </c>
      <c r="D23" s="13" t="s">
        <v>314</v>
      </c>
    </row>
    <row r="24" spans="1:4" ht="35.1" customHeight="1" thickBot="1">
      <c r="A24" s="14"/>
      <c r="B24" s="10" t="str">
        <f>HYPERLINK("#"&amp;"183"&amp;"!A1","183")</f>
        <v>183</v>
      </c>
      <c r="C24" s="429" t="str">
        <f>HYPERLINK("#"&amp;"183"&amp;"!A1","生活保護人員及び保護費")</f>
        <v>生活保護人員及び保護費</v>
      </c>
      <c r="D24" s="33" t="s">
        <v>313</v>
      </c>
    </row>
  </sheetData>
  <mergeCells count="3">
    <mergeCell ref="B1:D1"/>
    <mergeCell ref="B2:D2"/>
    <mergeCell ref="B4:C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showGridLines="0" workbookViewId="0"/>
  </sheetViews>
  <sheetFormatPr defaultRowHeight="13.5"/>
  <cols>
    <col min="1" max="1" width="11.25" style="27" customWidth="1"/>
    <col min="2" max="9" width="9.125" style="27" customWidth="1"/>
    <col min="10" max="16384" width="9" style="27"/>
  </cols>
  <sheetData>
    <row r="1" spans="1:9" ht="30" customHeight="1">
      <c r="A1" s="24"/>
      <c r="B1" s="24"/>
      <c r="C1" s="24"/>
      <c r="D1" s="24"/>
      <c r="E1" s="24"/>
      <c r="F1" s="24"/>
      <c r="G1" s="24"/>
      <c r="H1" s="24"/>
      <c r="I1" s="30"/>
    </row>
    <row r="2" spans="1:9" ht="22.5" customHeight="1">
      <c r="A2" s="450" t="s">
        <v>350</v>
      </c>
      <c r="B2" s="450"/>
      <c r="C2" s="450"/>
      <c r="D2" s="450"/>
      <c r="E2" s="450"/>
      <c r="F2" s="450"/>
      <c r="G2" s="450"/>
      <c r="H2" s="450"/>
      <c r="I2" s="450"/>
    </row>
    <row r="3" spans="1:9" ht="13.5" customHeight="1" thickBot="1">
      <c r="A3" s="105" t="s">
        <v>84</v>
      </c>
      <c r="B3" s="94"/>
      <c r="C3" s="105"/>
      <c r="D3" s="105"/>
      <c r="E3" s="105"/>
      <c r="F3" s="49"/>
      <c r="G3" s="105"/>
      <c r="H3" s="105"/>
      <c r="I3" s="147" t="s">
        <v>21</v>
      </c>
    </row>
    <row r="4" spans="1:9" ht="30" customHeight="1">
      <c r="A4" s="320" t="s">
        <v>235</v>
      </c>
      <c r="B4" s="174" t="s">
        <v>85</v>
      </c>
      <c r="C4" s="174" t="s">
        <v>273</v>
      </c>
      <c r="D4" s="174" t="s">
        <v>274</v>
      </c>
      <c r="E4" s="174" t="s">
        <v>275</v>
      </c>
      <c r="F4" s="174" t="s">
        <v>276</v>
      </c>
      <c r="G4" s="174" t="s">
        <v>277</v>
      </c>
      <c r="H4" s="174" t="s">
        <v>278</v>
      </c>
      <c r="I4" s="174" t="s">
        <v>279</v>
      </c>
    </row>
    <row r="5" spans="1:9" ht="22.5" customHeight="1">
      <c r="A5" s="153" t="s">
        <v>242</v>
      </c>
      <c r="B5" s="175">
        <v>10759</v>
      </c>
      <c r="C5" s="175">
        <v>148</v>
      </c>
      <c r="D5" s="175">
        <v>10611</v>
      </c>
      <c r="E5" s="175">
        <v>663</v>
      </c>
      <c r="F5" s="175">
        <v>981</v>
      </c>
      <c r="G5" s="175">
        <v>103</v>
      </c>
      <c r="H5" s="175">
        <v>5792</v>
      </c>
      <c r="I5" s="175">
        <v>3220</v>
      </c>
    </row>
    <row r="6" spans="1:9" ht="22.5" customHeight="1">
      <c r="A6" s="153" t="s">
        <v>249</v>
      </c>
      <c r="B6" s="176">
        <v>10624</v>
      </c>
      <c r="C6" s="176">
        <v>140</v>
      </c>
      <c r="D6" s="176">
        <v>10484</v>
      </c>
      <c r="E6" s="176">
        <v>646</v>
      </c>
      <c r="F6" s="176">
        <v>970</v>
      </c>
      <c r="G6" s="176">
        <v>102</v>
      </c>
      <c r="H6" s="176">
        <v>5645</v>
      </c>
      <c r="I6" s="176">
        <v>3261</v>
      </c>
    </row>
    <row r="7" spans="1:9" ht="22.5" customHeight="1">
      <c r="A7" s="177" t="s">
        <v>280</v>
      </c>
      <c r="B7" s="175">
        <v>10616</v>
      </c>
      <c r="C7" s="175">
        <v>146</v>
      </c>
      <c r="D7" s="175">
        <v>10470</v>
      </c>
      <c r="E7" s="175">
        <v>643</v>
      </c>
      <c r="F7" s="175">
        <v>949</v>
      </c>
      <c r="G7" s="175">
        <v>94</v>
      </c>
      <c r="H7" s="175">
        <v>5651</v>
      </c>
      <c r="I7" s="175">
        <v>3279</v>
      </c>
    </row>
    <row r="8" spans="1:9" ht="22.5" customHeight="1">
      <c r="A8" s="153" t="s">
        <v>299</v>
      </c>
      <c r="B8" s="178">
        <v>10493</v>
      </c>
      <c r="C8" s="176">
        <v>148</v>
      </c>
      <c r="D8" s="175">
        <v>10345</v>
      </c>
      <c r="E8" s="178">
        <v>642</v>
      </c>
      <c r="F8" s="176">
        <v>924</v>
      </c>
      <c r="G8" s="176">
        <v>99</v>
      </c>
      <c r="H8" s="176">
        <v>5543</v>
      </c>
      <c r="I8" s="175">
        <v>3285</v>
      </c>
    </row>
    <row r="9" spans="1:9" ht="22.5" customHeight="1" thickBot="1">
      <c r="A9" s="179" t="s">
        <v>317</v>
      </c>
      <c r="B9" s="180">
        <v>10271</v>
      </c>
      <c r="C9" s="181">
        <v>144</v>
      </c>
      <c r="D9" s="180">
        <v>10127</v>
      </c>
      <c r="E9" s="180">
        <v>631</v>
      </c>
      <c r="F9" s="181">
        <v>909</v>
      </c>
      <c r="G9" s="181">
        <v>95</v>
      </c>
      <c r="H9" s="181">
        <v>5407</v>
      </c>
      <c r="I9" s="180">
        <v>3229</v>
      </c>
    </row>
    <row r="10" spans="1:9">
      <c r="A10" s="49" t="s">
        <v>88</v>
      </c>
      <c r="B10" s="48"/>
      <c r="C10" s="48"/>
      <c r="D10" s="48"/>
      <c r="E10" s="48"/>
      <c r="F10" s="48"/>
      <c r="G10" s="48"/>
      <c r="H10" s="48"/>
      <c r="I10" s="47"/>
    </row>
  </sheetData>
  <mergeCells count="1">
    <mergeCell ref="A2:I2"/>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ignoredErrors>
    <ignoredError sqref="A6:A9"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ColWidth="8.625" defaultRowHeight="13.5"/>
  <cols>
    <col min="1" max="4" width="17.5" style="15" customWidth="1"/>
    <col min="5" max="16384" width="8.625" style="15"/>
  </cols>
  <sheetData>
    <row r="1" spans="1:4" ht="30" customHeight="1"/>
    <row r="2" spans="1:4" ht="22.5" customHeight="1">
      <c r="A2" s="490" t="s">
        <v>351</v>
      </c>
      <c r="B2" s="490"/>
      <c r="C2" s="490"/>
      <c r="D2" s="490"/>
    </row>
    <row r="3" spans="1:4" s="16" customFormat="1" ht="13.5" customHeight="1" thickBot="1">
      <c r="A3" s="298" t="s">
        <v>89</v>
      </c>
      <c r="B3" s="298"/>
      <c r="C3" s="298"/>
      <c r="D3" s="299" t="s">
        <v>21</v>
      </c>
    </row>
    <row r="4" spans="1:4" s="16" customFormat="1" ht="19.5" customHeight="1">
      <c r="A4" s="321" t="s">
        <v>236</v>
      </c>
      <c r="B4" s="322" t="s">
        <v>224</v>
      </c>
      <c r="C4" s="300" t="s">
        <v>86</v>
      </c>
      <c r="D4" s="300" t="s">
        <v>87</v>
      </c>
    </row>
    <row r="5" spans="1:4" s="16" customFormat="1" ht="19.5" customHeight="1">
      <c r="A5" s="301" t="s">
        <v>242</v>
      </c>
      <c r="B5" s="302">
        <v>2438</v>
      </c>
      <c r="C5" s="302">
        <v>506</v>
      </c>
      <c r="D5" s="302">
        <v>1932</v>
      </c>
    </row>
    <row r="6" spans="1:4" s="16" customFormat="1" ht="19.5" customHeight="1">
      <c r="A6" s="303" t="s">
        <v>249</v>
      </c>
      <c r="B6" s="304">
        <v>2442</v>
      </c>
      <c r="C6" s="304">
        <v>484</v>
      </c>
      <c r="D6" s="304">
        <v>1958</v>
      </c>
    </row>
    <row r="7" spans="1:4" s="16" customFormat="1" ht="19.5" customHeight="1">
      <c r="A7" s="305" t="s">
        <v>280</v>
      </c>
      <c r="B7" s="302">
        <v>2399</v>
      </c>
      <c r="C7" s="302">
        <v>510</v>
      </c>
      <c r="D7" s="302">
        <v>1889</v>
      </c>
    </row>
    <row r="8" spans="1:4" s="16" customFormat="1" ht="19.5" customHeight="1">
      <c r="A8" s="305" t="s">
        <v>299</v>
      </c>
      <c r="B8" s="306">
        <v>2447</v>
      </c>
      <c r="C8" s="304">
        <v>465</v>
      </c>
      <c r="D8" s="302">
        <v>1982</v>
      </c>
    </row>
    <row r="9" spans="1:4" s="16" customFormat="1" ht="19.5" customHeight="1" thickBot="1">
      <c r="A9" s="307" t="s">
        <v>317</v>
      </c>
      <c r="B9" s="308">
        <v>2474</v>
      </c>
      <c r="C9" s="309">
        <v>477</v>
      </c>
      <c r="D9" s="308">
        <v>1997</v>
      </c>
    </row>
    <row r="10" spans="1:4" s="16" customFormat="1" ht="13.5" customHeight="1">
      <c r="A10" s="310" t="s">
        <v>88</v>
      </c>
      <c r="B10" s="15"/>
      <c r="C10" s="15"/>
      <c r="D10" s="15"/>
    </row>
  </sheetData>
  <mergeCells count="1">
    <mergeCell ref="A2:D2"/>
  </mergeCells>
  <phoneticPr fontId="2"/>
  <printOptions horizontalCentered="1"/>
  <pageMargins left="0.78740157480314965" right="0.78740157480314965" top="0.78740157480314965" bottom="0.78740157480314965" header="0.59055118110236227" footer="0.59055118110236227"/>
  <pageSetup paperSize="9" orientation="portrait" horizontalDpi="300" verticalDpi="300" r:id="rId1"/>
  <headerFooter alignWithMargins="0"/>
  <ignoredErrors>
    <ignoredError sqref="A6:A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3.5"/>
  <cols>
    <col min="1" max="1" width="20" style="34" customWidth="1"/>
    <col min="2" max="3" width="25" style="34" customWidth="1"/>
    <col min="4" max="16384" width="9" style="34"/>
  </cols>
  <sheetData>
    <row r="1" spans="1:3" ht="30" customHeight="1">
      <c r="A1" s="24"/>
      <c r="B1" s="31"/>
      <c r="C1" s="24"/>
    </row>
    <row r="2" spans="1:3" ht="22.5" customHeight="1">
      <c r="A2" s="450" t="s">
        <v>352</v>
      </c>
      <c r="B2" s="450"/>
      <c r="C2" s="450"/>
    </row>
    <row r="3" spans="1:3" ht="13.5" customHeight="1" thickBot="1">
      <c r="A3" s="311" t="s">
        <v>89</v>
      </c>
      <c r="B3" s="49"/>
      <c r="C3" s="312" t="s">
        <v>21</v>
      </c>
    </row>
    <row r="4" spans="1:3" ht="28.5" customHeight="1">
      <c r="A4" s="96" t="s">
        <v>90</v>
      </c>
      <c r="B4" s="174" t="s">
        <v>91</v>
      </c>
      <c r="C4" s="174" t="s">
        <v>92</v>
      </c>
    </row>
    <row r="5" spans="1:3" ht="18.75" customHeight="1">
      <c r="A5" s="97" t="s">
        <v>242</v>
      </c>
      <c r="B5" s="201">
        <v>1932</v>
      </c>
      <c r="C5" s="201">
        <v>4128</v>
      </c>
    </row>
    <row r="6" spans="1:3" ht="18.75" customHeight="1">
      <c r="A6" s="99" t="s">
        <v>249</v>
      </c>
      <c r="B6" s="202">
        <v>2013</v>
      </c>
      <c r="C6" s="202">
        <v>4596</v>
      </c>
    </row>
    <row r="7" spans="1:3" ht="18.75" customHeight="1">
      <c r="A7" s="99" t="s">
        <v>280</v>
      </c>
      <c r="B7" s="201">
        <v>2135</v>
      </c>
      <c r="C7" s="201">
        <v>4364</v>
      </c>
    </row>
    <row r="8" spans="1:3" ht="18.75" customHeight="1">
      <c r="A8" s="153" t="s">
        <v>299</v>
      </c>
      <c r="B8" s="204">
        <v>2459</v>
      </c>
      <c r="C8" s="201">
        <v>4749</v>
      </c>
    </row>
    <row r="9" spans="1:3" ht="18.75" customHeight="1" thickBot="1">
      <c r="A9" s="313" t="s">
        <v>317</v>
      </c>
      <c r="B9" s="327">
        <v>2674</v>
      </c>
      <c r="C9" s="328">
        <v>4634</v>
      </c>
    </row>
    <row r="10" spans="1:3">
      <c r="A10" s="31" t="s">
        <v>88</v>
      </c>
      <c r="B10" s="183"/>
      <c r="C10" s="49"/>
    </row>
  </sheetData>
  <mergeCells count="1">
    <mergeCell ref="A2:C2"/>
  </mergeCells>
  <phoneticPr fontId="2"/>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6:A9"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3.5"/>
  <cols>
    <col min="1" max="1" width="11.5" style="34" customWidth="1"/>
    <col min="2" max="2" width="12.25" style="34" customWidth="1"/>
    <col min="3" max="6" width="9.5" style="34" customWidth="1"/>
    <col min="7" max="7" width="13" style="34" customWidth="1"/>
    <col min="8" max="8" width="9.5" style="34" customWidth="1"/>
    <col min="9" max="16384" width="9" style="34"/>
  </cols>
  <sheetData>
    <row r="1" spans="1:8" ht="30" customHeight="1">
      <c r="A1" s="28"/>
      <c r="B1" s="28"/>
      <c r="C1" s="28"/>
      <c r="D1" s="28"/>
      <c r="E1" s="28"/>
      <c r="F1" s="28"/>
      <c r="G1" s="28"/>
      <c r="H1" s="23"/>
    </row>
    <row r="2" spans="1:8" ht="22.5" customHeight="1">
      <c r="A2" s="450" t="s">
        <v>353</v>
      </c>
      <c r="B2" s="450"/>
      <c r="C2" s="450"/>
      <c r="D2" s="450"/>
      <c r="E2" s="450"/>
      <c r="F2" s="450"/>
      <c r="G2" s="450"/>
      <c r="H2" s="450"/>
    </row>
    <row r="3" spans="1:8" ht="13.5" customHeight="1" thickBot="1">
      <c r="A3" s="314" t="s">
        <v>241</v>
      </c>
      <c r="B3" s="314"/>
      <c r="C3" s="314"/>
      <c r="D3" s="314"/>
      <c r="E3" s="314"/>
      <c r="F3" s="314"/>
      <c r="G3" s="49"/>
      <c r="H3" s="95" t="s">
        <v>21</v>
      </c>
    </row>
    <row r="4" spans="1:8" ht="45" customHeight="1">
      <c r="A4" s="148" t="s">
        <v>34</v>
      </c>
      <c r="B4" s="174" t="s">
        <v>159</v>
      </c>
      <c r="C4" s="174" t="s">
        <v>93</v>
      </c>
      <c r="D4" s="174" t="s">
        <v>160</v>
      </c>
      <c r="E4" s="174" t="s">
        <v>94</v>
      </c>
      <c r="F4" s="174" t="s">
        <v>246</v>
      </c>
      <c r="G4" s="174" t="s">
        <v>197</v>
      </c>
      <c r="H4" s="174" t="s">
        <v>161</v>
      </c>
    </row>
    <row r="5" spans="1:8" ht="22.5" customHeight="1">
      <c r="A5" s="153" t="s">
        <v>242</v>
      </c>
      <c r="B5" s="201">
        <v>347</v>
      </c>
      <c r="C5" s="201">
        <v>566</v>
      </c>
      <c r="D5" s="201">
        <v>1479</v>
      </c>
      <c r="E5" s="201">
        <v>15021</v>
      </c>
      <c r="F5" s="201">
        <v>2461</v>
      </c>
      <c r="G5" s="201">
        <v>6</v>
      </c>
      <c r="H5" s="201">
        <v>13</v>
      </c>
    </row>
    <row r="6" spans="1:8" ht="22.5" customHeight="1">
      <c r="A6" s="153" t="s">
        <v>249</v>
      </c>
      <c r="B6" s="204">
        <v>360</v>
      </c>
      <c r="C6" s="204">
        <v>489</v>
      </c>
      <c r="D6" s="204">
        <v>1487</v>
      </c>
      <c r="E6" s="204">
        <v>14884</v>
      </c>
      <c r="F6" s="204">
        <v>2397</v>
      </c>
      <c r="G6" s="204">
        <v>4</v>
      </c>
      <c r="H6" s="204">
        <v>6</v>
      </c>
    </row>
    <row r="7" spans="1:8" ht="22.5" customHeight="1">
      <c r="A7" s="177" t="s">
        <v>280</v>
      </c>
      <c r="B7" s="201">
        <v>354</v>
      </c>
      <c r="C7" s="201">
        <v>498</v>
      </c>
      <c r="D7" s="201">
        <v>1507</v>
      </c>
      <c r="E7" s="201">
        <v>15236</v>
      </c>
      <c r="F7" s="201">
        <v>2392</v>
      </c>
      <c r="G7" s="201">
        <v>3</v>
      </c>
      <c r="H7" s="201">
        <v>9</v>
      </c>
    </row>
    <row r="8" spans="1:8" ht="22.5" customHeight="1">
      <c r="A8" s="153" t="s">
        <v>299</v>
      </c>
      <c r="B8" s="205">
        <v>356</v>
      </c>
      <c r="C8" s="205">
        <v>546</v>
      </c>
      <c r="D8" s="205">
        <v>1534</v>
      </c>
      <c r="E8" s="205">
        <v>15637</v>
      </c>
      <c r="F8" s="204">
        <v>2315</v>
      </c>
      <c r="G8" s="204">
        <v>4</v>
      </c>
      <c r="H8" s="201">
        <v>12</v>
      </c>
    </row>
    <row r="9" spans="1:8" ht="22.5" customHeight="1" thickBot="1">
      <c r="A9" s="179" t="s">
        <v>317</v>
      </c>
      <c r="B9" s="329">
        <v>355</v>
      </c>
      <c r="C9" s="329">
        <v>492</v>
      </c>
      <c r="D9" s="329">
        <v>1584</v>
      </c>
      <c r="E9" s="329">
        <v>15564</v>
      </c>
      <c r="F9" s="330">
        <v>2330</v>
      </c>
      <c r="G9" s="330">
        <v>4</v>
      </c>
      <c r="H9" s="329">
        <v>10</v>
      </c>
    </row>
    <row r="10" spans="1:8">
      <c r="A10" s="315" t="s">
        <v>95</v>
      </c>
      <c r="B10" s="314"/>
      <c r="C10" s="316"/>
      <c r="D10" s="314"/>
      <c r="E10" s="314"/>
      <c r="F10" s="314"/>
      <c r="G10" s="314"/>
      <c r="H10" s="49"/>
    </row>
    <row r="11" spans="1:8">
      <c r="A11" s="31" t="s">
        <v>195</v>
      </c>
      <c r="B11" s="31"/>
      <c r="C11" s="31"/>
      <c r="D11" s="31"/>
      <c r="E11" s="31"/>
      <c r="F11" s="31"/>
      <c r="G11" s="31"/>
      <c r="H11" s="49"/>
    </row>
    <row r="12" spans="1:8">
      <c r="A12" s="31" t="s">
        <v>212</v>
      </c>
      <c r="B12" s="31"/>
      <c r="C12" s="31"/>
      <c r="D12" s="31"/>
      <c r="E12" s="31"/>
      <c r="F12" s="31"/>
      <c r="G12" s="31"/>
      <c r="H12" s="49"/>
    </row>
    <row r="13" spans="1:8">
      <c r="A13" s="31" t="s">
        <v>196</v>
      </c>
      <c r="B13" s="31"/>
      <c r="C13" s="31"/>
      <c r="D13" s="31"/>
      <c r="E13" s="31"/>
      <c r="F13" s="31"/>
      <c r="G13" s="31"/>
      <c r="H13" s="49"/>
    </row>
    <row r="14" spans="1:8">
      <c r="A14" s="31" t="s">
        <v>198</v>
      </c>
      <c r="B14" s="121"/>
      <c r="C14" s="121"/>
      <c r="D14" s="121"/>
      <c r="E14" s="121"/>
      <c r="F14" s="121"/>
      <c r="G14" s="121"/>
      <c r="H14" s="121"/>
    </row>
  </sheetData>
  <mergeCells count="1">
    <mergeCell ref="A2:H2"/>
  </mergeCells>
  <phoneticPr fontId="2"/>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ignoredErrors>
    <ignoredError sqref="A6:A9"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3.5"/>
  <cols>
    <col min="1" max="1" width="14.5" style="34" customWidth="1"/>
    <col min="2" max="3" width="12.5" style="34" customWidth="1"/>
    <col min="4" max="5" width="15.75" style="34" customWidth="1"/>
    <col min="6" max="6" width="12.5" style="34" customWidth="1"/>
    <col min="7" max="16384" width="9" style="34"/>
  </cols>
  <sheetData>
    <row r="1" spans="1:6" ht="30" customHeight="1">
      <c r="A1" s="24"/>
      <c r="B1" s="24"/>
      <c r="C1" s="24"/>
      <c r="D1" s="24"/>
      <c r="E1" s="24"/>
      <c r="F1" s="24"/>
    </row>
    <row r="2" spans="1:6" ht="22.5" customHeight="1">
      <c r="A2" s="461" t="s">
        <v>354</v>
      </c>
      <c r="B2" s="461"/>
      <c r="C2" s="461"/>
      <c r="D2" s="461"/>
      <c r="E2" s="491"/>
      <c r="F2" s="491"/>
    </row>
    <row r="3" spans="1:6" ht="13.5" customHeight="1" thickBot="1">
      <c r="A3" s="49" t="s">
        <v>96</v>
      </c>
      <c r="B3" s="49"/>
      <c r="C3" s="49"/>
      <c r="D3" s="49"/>
      <c r="E3" s="49"/>
      <c r="F3" s="32" t="s">
        <v>206</v>
      </c>
    </row>
    <row r="4" spans="1:6" ht="22.5" customHeight="1">
      <c r="A4" s="323" t="s">
        <v>237</v>
      </c>
      <c r="B4" s="149" t="s">
        <v>97</v>
      </c>
      <c r="C4" s="149" t="s">
        <v>98</v>
      </c>
      <c r="D4" s="174" t="s">
        <v>99</v>
      </c>
      <c r="E4" s="174" t="s">
        <v>100</v>
      </c>
      <c r="F4" s="149" t="s">
        <v>101</v>
      </c>
    </row>
    <row r="5" spans="1:6" ht="22.5" customHeight="1">
      <c r="A5" s="162" t="s">
        <v>244</v>
      </c>
      <c r="B5" s="317">
        <v>579</v>
      </c>
      <c r="C5" s="317">
        <v>46</v>
      </c>
      <c r="D5" s="317">
        <v>220</v>
      </c>
      <c r="E5" s="317">
        <v>752</v>
      </c>
      <c r="F5" s="317">
        <v>30</v>
      </c>
    </row>
    <row r="6" spans="1:6" ht="22.5" customHeight="1">
      <c r="A6" s="150">
        <v>3</v>
      </c>
      <c r="B6" s="318">
        <v>595</v>
      </c>
      <c r="C6" s="318">
        <v>39</v>
      </c>
      <c r="D6" s="318">
        <v>251</v>
      </c>
      <c r="E6" s="318">
        <v>844</v>
      </c>
      <c r="F6" s="318">
        <v>36</v>
      </c>
    </row>
    <row r="7" spans="1:6" ht="22.5" customHeight="1">
      <c r="A7" s="150">
        <v>4</v>
      </c>
      <c r="B7" s="317">
        <v>600</v>
      </c>
      <c r="C7" s="317">
        <v>43</v>
      </c>
      <c r="D7" s="317">
        <v>245</v>
      </c>
      <c r="E7" s="317">
        <v>902</v>
      </c>
      <c r="F7" s="317">
        <v>29</v>
      </c>
    </row>
    <row r="8" spans="1:6" ht="22.5" customHeight="1">
      <c r="A8" s="150">
        <v>5</v>
      </c>
      <c r="B8" s="318">
        <v>596</v>
      </c>
      <c r="C8" s="318">
        <v>43</v>
      </c>
      <c r="D8" s="319">
        <v>285</v>
      </c>
      <c r="E8" s="319">
        <v>957</v>
      </c>
      <c r="F8" s="317">
        <v>35</v>
      </c>
    </row>
    <row r="9" spans="1:6" ht="22.5" customHeight="1" thickBot="1">
      <c r="A9" s="173">
        <v>6</v>
      </c>
      <c r="B9" s="331">
        <v>599</v>
      </c>
      <c r="C9" s="331">
        <v>35</v>
      </c>
      <c r="D9" s="332">
        <v>325</v>
      </c>
      <c r="E9" s="435">
        <v>1008</v>
      </c>
      <c r="F9" s="332">
        <v>35</v>
      </c>
    </row>
    <row r="10" spans="1:6">
      <c r="A10" s="49" t="s">
        <v>102</v>
      </c>
      <c r="B10" s="49"/>
      <c r="C10" s="49"/>
      <c r="D10" s="49"/>
      <c r="E10" s="49"/>
      <c r="F10" s="49"/>
    </row>
  </sheetData>
  <mergeCells count="1">
    <mergeCell ref="A2:F2"/>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3.5"/>
  <cols>
    <col min="1" max="2" width="41.5" style="34" customWidth="1"/>
    <col min="3" max="16384" width="9" style="34"/>
  </cols>
  <sheetData>
    <row r="1" spans="1:2" ht="30" customHeight="1">
      <c r="A1" s="17"/>
      <c r="B1" s="17"/>
    </row>
    <row r="2" spans="1:2" ht="22.5" customHeight="1">
      <c r="A2" s="492" t="s">
        <v>355</v>
      </c>
      <c r="B2" s="492"/>
    </row>
    <row r="3" spans="1:2" ht="13.5" customHeight="1" thickBot="1">
      <c r="A3" s="182" t="s">
        <v>103</v>
      </c>
      <c r="B3" s="183" t="s">
        <v>104</v>
      </c>
    </row>
    <row r="4" spans="1:2" ht="21" customHeight="1">
      <c r="A4" s="184" t="s">
        <v>237</v>
      </c>
      <c r="B4" s="149" t="s">
        <v>105</v>
      </c>
    </row>
    <row r="5" spans="1:2" ht="21" customHeight="1">
      <c r="A5" s="185" t="s">
        <v>287</v>
      </c>
      <c r="B5" s="186">
        <v>7</v>
      </c>
    </row>
    <row r="6" spans="1:2" ht="21" customHeight="1">
      <c r="A6" s="187">
        <v>2</v>
      </c>
      <c r="B6" s="188">
        <v>6</v>
      </c>
    </row>
    <row r="7" spans="1:2" ht="21" customHeight="1">
      <c r="A7" s="189">
        <v>3</v>
      </c>
      <c r="B7" s="126">
        <v>6</v>
      </c>
    </row>
    <row r="8" spans="1:2" ht="21" customHeight="1">
      <c r="A8" s="190">
        <v>4</v>
      </c>
      <c r="B8" s="123">
        <v>6</v>
      </c>
    </row>
    <row r="9" spans="1:2" ht="21" customHeight="1" thickBot="1">
      <c r="A9" s="191">
        <v>5</v>
      </c>
      <c r="B9" s="333">
        <v>5</v>
      </c>
    </row>
    <row r="10" spans="1:2">
      <c r="A10" s="49" t="s">
        <v>106</v>
      </c>
      <c r="B10" s="192"/>
    </row>
    <row r="11" spans="1:2" s="23" customFormat="1">
      <c r="A11" s="49" t="s">
        <v>247</v>
      </c>
      <c r="B11" s="49"/>
    </row>
    <row r="12" spans="1:2" s="23" customFormat="1">
      <c r="A12" s="49" t="s">
        <v>200</v>
      </c>
      <c r="B12" s="49"/>
    </row>
    <row r="13" spans="1:2" s="23" customFormat="1">
      <c r="A13" s="49" t="s">
        <v>199</v>
      </c>
      <c r="B13" s="49"/>
    </row>
  </sheetData>
  <mergeCells count="1">
    <mergeCell ref="A2:B2"/>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ColWidth="9" defaultRowHeight="13.5"/>
  <cols>
    <col min="1" max="1" width="9.625" style="396" customWidth="1"/>
    <col min="2" max="8" width="10.625" style="396" customWidth="1"/>
    <col min="9" max="16384" width="9" style="396"/>
  </cols>
  <sheetData>
    <row r="1" spans="1:8" ht="30" customHeight="1">
      <c r="A1" s="21"/>
      <c r="B1" s="21"/>
      <c r="C1" s="21"/>
      <c r="D1" s="21"/>
      <c r="E1" s="21"/>
      <c r="F1" s="21"/>
      <c r="G1" s="21"/>
      <c r="H1" s="21"/>
    </row>
    <row r="2" spans="1:8" ht="22.5" customHeight="1">
      <c r="A2" s="493" t="s">
        <v>356</v>
      </c>
      <c r="B2" s="493"/>
      <c r="C2" s="493"/>
      <c r="D2" s="493"/>
      <c r="E2" s="493"/>
      <c r="F2" s="493"/>
      <c r="G2" s="493"/>
      <c r="H2" s="494"/>
    </row>
    <row r="3" spans="1:8" ht="13.5" customHeight="1" thickBot="1">
      <c r="A3" s="193" t="s">
        <v>89</v>
      </c>
      <c r="B3" s="194"/>
      <c r="C3" s="21"/>
      <c r="D3" s="21"/>
      <c r="E3" s="21"/>
      <c r="F3" s="21"/>
      <c r="G3" s="195"/>
      <c r="H3" s="196" t="s">
        <v>270</v>
      </c>
    </row>
    <row r="4" spans="1:8" ht="28.5" customHeight="1">
      <c r="A4" s="197" t="s">
        <v>272</v>
      </c>
      <c r="B4" s="198" t="s">
        <v>308</v>
      </c>
      <c r="C4" s="198" t="s">
        <v>267</v>
      </c>
      <c r="D4" s="198" t="s">
        <v>307</v>
      </c>
      <c r="E4" s="198" t="s">
        <v>306</v>
      </c>
      <c r="F4" s="198" t="s">
        <v>305</v>
      </c>
      <c r="G4" s="198" t="s">
        <v>271</v>
      </c>
      <c r="H4" s="198" t="s">
        <v>268</v>
      </c>
    </row>
    <row r="5" spans="1:8" ht="21" customHeight="1">
      <c r="A5" s="345" t="s">
        <v>323</v>
      </c>
      <c r="B5" s="346">
        <v>66</v>
      </c>
      <c r="C5" s="347">
        <v>3</v>
      </c>
      <c r="D5" s="347">
        <v>95.5</v>
      </c>
      <c r="E5" s="347">
        <v>10</v>
      </c>
      <c r="F5" s="347" t="s">
        <v>327</v>
      </c>
      <c r="G5" s="347">
        <v>185</v>
      </c>
      <c r="H5" s="347">
        <v>2565</v>
      </c>
    </row>
    <row r="6" spans="1:8" ht="21" customHeight="1">
      <c r="A6" s="408" t="s">
        <v>324</v>
      </c>
      <c r="B6" s="348">
        <v>69.5</v>
      </c>
      <c r="C6" s="349">
        <v>4</v>
      </c>
      <c r="D6" s="349">
        <v>99</v>
      </c>
      <c r="E6" s="349">
        <v>10.5</v>
      </c>
      <c r="F6" s="349" t="s">
        <v>327</v>
      </c>
      <c r="G6" s="349">
        <v>192</v>
      </c>
      <c r="H6" s="349">
        <v>2631.5</v>
      </c>
    </row>
    <row r="7" spans="1:8" ht="21" customHeight="1">
      <c r="A7" s="408" t="s">
        <v>325</v>
      </c>
      <c r="B7" s="348">
        <v>72</v>
      </c>
      <c r="C7" s="349">
        <v>4</v>
      </c>
      <c r="D7" s="349">
        <v>99.5</v>
      </c>
      <c r="E7" s="349">
        <v>10.5</v>
      </c>
      <c r="F7" s="349">
        <v>1</v>
      </c>
      <c r="G7" s="349">
        <v>195.5</v>
      </c>
      <c r="H7" s="349">
        <v>2665.5</v>
      </c>
    </row>
    <row r="8" spans="1:8" ht="21" customHeight="1">
      <c r="A8" s="408" t="s">
        <v>326</v>
      </c>
      <c r="B8" s="350">
        <v>69.5</v>
      </c>
      <c r="C8" s="349">
        <v>5</v>
      </c>
      <c r="D8" s="349">
        <v>111</v>
      </c>
      <c r="E8" s="349">
        <v>12.5</v>
      </c>
      <c r="F8" s="349">
        <v>1</v>
      </c>
      <c r="G8" s="349">
        <v>200.5</v>
      </c>
      <c r="H8" s="349">
        <v>2591.5</v>
      </c>
    </row>
    <row r="9" spans="1:8" ht="21" customHeight="1" thickBot="1">
      <c r="A9" s="430" t="s">
        <v>328</v>
      </c>
      <c r="B9" s="351">
        <v>76</v>
      </c>
      <c r="C9" s="352">
        <v>5</v>
      </c>
      <c r="D9" s="352">
        <v>112.5</v>
      </c>
      <c r="E9" s="352">
        <v>11</v>
      </c>
      <c r="F9" s="352">
        <v>1</v>
      </c>
      <c r="G9" s="353">
        <v>196</v>
      </c>
      <c r="H9" s="352">
        <v>2767</v>
      </c>
    </row>
    <row r="10" spans="1:8">
      <c r="A10" s="195" t="s">
        <v>269</v>
      </c>
      <c r="B10" s="194"/>
      <c r="C10" s="194"/>
      <c r="D10" s="194"/>
      <c r="E10" s="194"/>
      <c r="F10" s="194"/>
      <c r="G10" s="194"/>
      <c r="H10" s="199"/>
    </row>
    <row r="11" spans="1:8">
      <c r="A11" s="31" t="s">
        <v>304</v>
      </c>
    </row>
    <row r="12" spans="1:8">
      <c r="A12" s="31" t="s">
        <v>303</v>
      </c>
    </row>
    <row r="13" spans="1:8">
      <c r="A13" s="31" t="s">
        <v>302</v>
      </c>
    </row>
  </sheetData>
  <mergeCells count="1">
    <mergeCell ref="A2:H2"/>
  </mergeCells>
  <phoneticPr fontId="2"/>
  <pageMargins left="0.78700000000000003" right="0.78700000000000003" top="0.98399999999999999" bottom="0.98399999999999999" header="0.51200000000000001" footer="0.51200000000000001"/>
  <pageSetup paperSize="9" orientation="portrait" r:id="rId1"/>
  <headerFooter alignWithMargins="0"/>
  <ignoredErrors>
    <ignoredError sqref="A6:A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zoomScaleNormal="100" workbookViewId="0"/>
  </sheetViews>
  <sheetFormatPr defaultRowHeight="13.5"/>
  <cols>
    <col min="1" max="1" width="18.625" style="27" customWidth="1"/>
    <col min="2" max="4" width="17.5" style="27" customWidth="1"/>
    <col min="5" max="16384" width="9" style="27"/>
  </cols>
  <sheetData>
    <row r="1" spans="1:4" ht="30" customHeight="1">
      <c r="A1" s="24"/>
      <c r="B1" s="24"/>
      <c r="C1" s="24"/>
      <c r="D1" s="24"/>
    </row>
    <row r="2" spans="1:4" ht="22.5" customHeight="1">
      <c r="A2" s="495" t="s">
        <v>310</v>
      </c>
      <c r="B2" s="495"/>
      <c r="C2" s="495"/>
      <c r="D2" s="495"/>
    </row>
    <row r="3" spans="1:4" ht="22.5" customHeight="1">
      <c r="A3" s="496" t="s">
        <v>357</v>
      </c>
      <c r="B3" s="496"/>
      <c r="C3" s="496"/>
      <c r="D3" s="496"/>
    </row>
    <row r="4" spans="1:4" ht="13.5" customHeight="1" thickBot="1">
      <c r="A4" s="105" t="s">
        <v>84</v>
      </c>
      <c r="B4" s="105"/>
      <c r="C4" s="95"/>
      <c r="D4" s="147" t="s">
        <v>107</v>
      </c>
    </row>
    <row r="5" spans="1:4" ht="27" customHeight="1">
      <c r="A5" s="200" t="s">
        <v>235</v>
      </c>
      <c r="B5" s="174" t="s">
        <v>162</v>
      </c>
      <c r="C5" s="174" t="s">
        <v>108</v>
      </c>
      <c r="D5" s="174" t="s">
        <v>163</v>
      </c>
    </row>
    <row r="6" spans="1:4" ht="21" customHeight="1">
      <c r="A6" s="153" t="s">
        <v>242</v>
      </c>
      <c r="B6" s="201">
        <v>16535</v>
      </c>
      <c r="C6" s="201">
        <v>2468</v>
      </c>
      <c r="D6" s="201">
        <v>623</v>
      </c>
    </row>
    <row r="7" spans="1:4" ht="21" customHeight="1">
      <c r="A7" s="177" t="s">
        <v>249</v>
      </c>
      <c r="B7" s="202">
        <v>16198</v>
      </c>
      <c r="C7" s="203">
        <v>2462</v>
      </c>
      <c r="D7" s="204">
        <v>657</v>
      </c>
    </row>
    <row r="8" spans="1:4" ht="21" customHeight="1">
      <c r="A8" s="177" t="s">
        <v>289</v>
      </c>
      <c r="B8" s="201">
        <v>15887</v>
      </c>
      <c r="C8" s="205">
        <v>2397</v>
      </c>
      <c r="D8" s="201">
        <v>713</v>
      </c>
    </row>
    <row r="9" spans="1:4" ht="21" customHeight="1">
      <c r="A9" s="153" t="s">
        <v>329</v>
      </c>
      <c r="B9" s="205">
        <v>15076</v>
      </c>
      <c r="C9" s="205">
        <v>2292</v>
      </c>
      <c r="D9" s="204">
        <v>765</v>
      </c>
    </row>
    <row r="10" spans="1:4" ht="21" customHeight="1" thickBot="1">
      <c r="A10" s="179" t="s">
        <v>317</v>
      </c>
      <c r="B10" s="206">
        <v>14786</v>
      </c>
      <c r="C10" s="207">
        <v>2301</v>
      </c>
      <c r="D10" s="334">
        <v>759</v>
      </c>
    </row>
    <row r="11" spans="1:4" ht="13.5" customHeight="1">
      <c r="A11" s="142" t="s">
        <v>216</v>
      </c>
      <c r="B11" s="208"/>
      <c r="C11" s="142"/>
      <c r="D11" s="208"/>
    </row>
    <row r="12" spans="1:4" ht="13.5" customHeight="1">
      <c r="A12" s="31" t="s">
        <v>201</v>
      </c>
      <c r="B12" s="49"/>
      <c r="C12" s="49"/>
      <c r="D12" s="49"/>
    </row>
  </sheetData>
  <mergeCells count="2">
    <mergeCell ref="A2:D2"/>
    <mergeCell ref="A3:D3"/>
  </mergeCells>
  <phoneticPr fontId="2"/>
  <pageMargins left="0.78740157480314965" right="0.78740157480314965" top="0.98425196850393704" bottom="0.98425196850393704" header="0.51181102362204722" footer="0.51181102362204722"/>
  <pageSetup paperSize="9" scale="94" orientation="portrait" r:id="rId1"/>
  <headerFooter alignWithMargins="0"/>
  <ignoredErrors>
    <ignoredError sqref="A7:A10"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ColWidth="8.625" defaultRowHeight="12"/>
  <cols>
    <col min="1" max="1" width="12" style="18" customWidth="1"/>
    <col min="2" max="2" width="10.25" style="18" customWidth="1"/>
    <col min="3" max="3" width="29.75" style="18" customWidth="1"/>
    <col min="4" max="4" width="10.875" style="18" customWidth="1"/>
    <col min="5" max="6" width="10.75" style="18" customWidth="1"/>
    <col min="7" max="7" width="11.5" style="18" customWidth="1"/>
    <col min="8" max="16384" width="8.625" style="18"/>
  </cols>
  <sheetData>
    <row r="1" spans="1:7" s="27" customFormat="1" ht="30" customHeight="1">
      <c r="A1" s="49"/>
      <c r="B1" s="49"/>
      <c r="C1" s="49"/>
      <c r="D1" s="49"/>
    </row>
    <row r="2" spans="1:7" ht="22.5" customHeight="1">
      <c r="A2" s="497" t="s">
        <v>311</v>
      </c>
      <c r="B2" s="497"/>
      <c r="C2" s="497"/>
      <c r="D2" s="497"/>
      <c r="E2" s="497"/>
      <c r="F2" s="497"/>
      <c r="G2" s="497"/>
    </row>
    <row r="3" spans="1:7" ht="22.5" customHeight="1">
      <c r="A3" s="509" t="s">
        <v>358</v>
      </c>
      <c r="B3" s="509"/>
      <c r="C3" s="509"/>
      <c r="D3" s="509"/>
      <c r="E3" s="509"/>
      <c r="F3" s="509"/>
      <c r="G3" s="509"/>
    </row>
    <row r="4" spans="1:7" ht="13.5" customHeight="1" thickBot="1">
      <c r="A4" s="50"/>
      <c r="B4" s="51"/>
      <c r="C4" s="51"/>
      <c r="D4" s="51"/>
      <c r="E4" s="51"/>
      <c r="F4" s="51"/>
      <c r="G4" s="51"/>
    </row>
    <row r="5" spans="1:7" s="19" customFormat="1" ht="39" customHeight="1">
      <c r="A5" s="209" t="s">
        <v>235</v>
      </c>
      <c r="B5" s="210" t="s">
        <v>238</v>
      </c>
      <c r="C5" s="211" t="s">
        <v>239</v>
      </c>
      <c r="D5" s="210" t="s">
        <v>164</v>
      </c>
      <c r="E5" s="210" t="s">
        <v>165</v>
      </c>
      <c r="F5" s="212" t="s">
        <v>166</v>
      </c>
      <c r="G5" s="213" t="s">
        <v>167</v>
      </c>
    </row>
    <row r="6" spans="1:7" s="20" customFormat="1" ht="24" customHeight="1">
      <c r="A6" s="214" t="s">
        <v>287</v>
      </c>
      <c r="B6" s="498" t="s">
        <v>109</v>
      </c>
      <c r="C6" s="506" t="s">
        <v>202</v>
      </c>
      <c r="D6" s="215">
        <v>33747</v>
      </c>
      <c r="E6" s="215">
        <v>430667</v>
      </c>
      <c r="F6" s="215">
        <v>664277</v>
      </c>
      <c r="G6" s="215">
        <v>1542</v>
      </c>
    </row>
    <row r="7" spans="1:7" s="20" customFormat="1" ht="24" customHeight="1">
      <c r="A7" s="216">
        <v>2</v>
      </c>
      <c r="B7" s="499"/>
      <c r="C7" s="507"/>
      <c r="D7" s="215">
        <v>33324</v>
      </c>
      <c r="E7" s="215">
        <v>359632</v>
      </c>
      <c r="F7" s="215">
        <v>583185</v>
      </c>
      <c r="G7" s="215">
        <v>1622</v>
      </c>
    </row>
    <row r="8" spans="1:7" s="20" customFormat="1" ht="24" customHeight="1">
      <c r="A8" s="217">
        <v>3</v>
      </c>
      <c r="B8" s="499"/>
      <c r="C8" s="507"/>
      <c r="D8" s="215">
        <v>32843</v>
      </c>
      <c r="E8" s="215">
        <v>391270</v>
      </c>
      <c r="F8" s="215">
        <v>663463</v>
      </c>
      <c r="G8" s="215">
        <v>1696</v>
      </c>
    </row>
    <row r="9" spans="1:7" s="20" customFormat="1" ht="24" customHeight="1">
      <c r="A9" s="216">
        <v>4</v>
      </c>
      <c r="B9" s="499"/>
      <c r="C9" s="507"/>
      <c r="D9" s="218">
        <v>32544</v>
      </c>
      <c r="E9" s="218">
        <v>451188</v>
      </c>
      <c r="F9" s="218">
        <v>777295</v>
      </c>
      <c r="G9" s="218">
        <v>1723</v>
      </c>
    </row>
    <row r="10" spans="1:7" s="20" customFormat="1" ht="24" customHeight="1">
      <c r="A10" s="219">
        <v>5</v>
      </c>
      <c r="B10" s="500"/>
      <c r="C10" s="508"/>
      <c r="D10" s="373">
        <v>32012</v>
      </c>
      <c r="E10" s="373">
        <v>531325</v>
      </c>
      <c r="F10" s="373">
        <v>943678</v>
      </c>
      <c r="G10" s="373">
        <v>1776</v>
      </c>
    </row>
    <row r="11" spans="1:7" s="19" customFormat="1" ht="24" customHeight="1">
      <c r="A11" s="214" t="s">
        <v>287</v>
      </c>
      <c r="B11" s="498" t="s">
        <v>110</v>
      </c>
      <c r="C11" s="501" t="s">
        <v>218</v>
      </c>
      <c r="D11" s="220">
        <v>6237</v>
      </c>
      <c r="E11" s="220">
        <v>52110</v>
      </c>
      <c r="F11" s="220">
        <v>108076</v>
      </c>
      <c r="G11" s="220">
        <v>2074</v>
      </c>
    </row>
    <row r="12" spans="1:7" s="19" customFormat="1" ht="24" customHeight="1">
      <c r="A12" s="216">
        <v>2</v>
      </c>
      <c r="B12" s="499"/>
      <c r="C12" s="502"/>
      <c r="D12" s="215">
        <v>6146</v>
      </c>
      <c r="E12" s="215">
        <v>48440</v>
      </c>
      <c r="F12" s="215">
        <v>107203</v>
      </c>
      <c r="G12" s="215">
        <v>2213</v>
      </c>
    </row>
    <row r="13" spans="1:7" s="19" customFormat="1" ht="24" customHeight="1">
      <c r="A13" s="217">
        <v>3</v>
      </c>
      <c r="B13" s="499"/>
      <c r="C13" s="502"/>
      <c r="D13" s="215">
        <v>5890</v>
      </c>
      <c r="E13" s="215">
        <v>50951</v>
      </c>
      <c r="F13" s="215">
        <v>107452</v>
      </c>
      <c r="G13" s="215">
        <v>2109</v>
      </c>
    </row>
    <row r="14" spans="1:7" s="19" customFormat="1" ht="24" customHeight="1">
      <c r="A14" s="216">
        <v>4</v>
      </c>
      <c r="B14" s="499"/>
      <c r="C14" s="502"/>
      <c r="D14" s="215">
        <v>5619</v>
      </c>
      <c r="E14" s="215">
        <v>50013</v>
      </c>
      <c r="F14" s="215">
        <v>102027</v>
      </c>
      <c r="G14" s="215">
        <v>2040</v>
      </c>
    </row>
    <row r="15" spans="1:7" s="19" customFormat="1" ht="24" customHeight="1">
      <c r="A15" s="219">
        <v>5</v>
      </c>
      <c r="B15" s="500"/>
      <c r="C15" s="503"/>
      <c r="D15" s="221">
        <v>5497</v>
      </c>
      <c r="E15" s="221">
        <v>53787</v>
      </c>
      <c r="F15" s="221">
        <v>105464</v>
      </c>
      <c r="G15" s="221">
        <v>1960</v>
      </c>
    </row>
    <row r="16" spans="1:7" s="19" customFormat="1" ht="24" customHeight="1">
      <c r="A16" s="214" t="s">
        <v>287</v>
      </c>
      <c r="B16" s="498" t="s">
        <v>111</v>
      </c>
      <c r="C16" s="501" t="s">
        <v>168</v>
      </c>
      <c r="D16" s="220">
        <v>4121</v>
      </c>
      <c r="E16" s="220">
        <v>112998</v>
      </c>
      <c r="F16" s="220">
        <v>413053</v>
      </c>
      <c r="G16" s="220">
        <v>3655</v>
      </c>
    </row>
    <row r="17" spans="1:7" s="19" customFormat="1" ht="24" customHeight="1">
      <c r="A17" s="216">
        <v>2</v>
      </c>
      <c r="B17" s="499"/>
      <c r="C17" s="502"/>
      <c r="D17" s="215">
        <v>4051</v>
      </c>
      <c r="E17" s="215">
        <v>106683</v>
      </c>
      <c r="F17" s="215">
        <v>383622</v>
      </c>
      <c r="G17" s="215">
        <v>3596</v>
      </c>
    </row>
    <row r="18" spans="1:7" s="19" customFormat="1" ht="24" customHeight="1">
      <c r="A18" s="217">
        <v>3</v>
      </c>
      <c r="B18" s="499"/>
      <c r="C18" s="502"/>
      <c r="D18" s="222">
        <v>4044</v>
      </c>
      <c r="E18" s="222">
        <v>106861</v>
      </c>
      <c r="F18" s="222">
        <v>394626</v>
      </c>
      <c r="G18" s="222">
        <v>3693</v>
      </c>
    </row>
    <row r="19" spans="1:7" s="19" customFormat="1" ht="24" customHeight="1">
      <c r="A19" s="216">
        <v>4</v>
      </c>
      <c r="B19" s="499"/>
      <c r="C19" s="502"/>
      <c r="D19" s="215">
        <v>4129</v>
      </c>
      <c r="E19" s="215">
        <v>105610</v>
      </c>
      <c r="F19" s="215">
        <v>384021</v>
      </c>
      <c r="G19" s="215">
        <v>3636</v>
      </c>
    </row>
    <row r="20" spans="1:7" s="19" customFormat="1" ht="24" customHeight="1" thickBot="1">
      <c r="A20" s="223">
        <v>5</v>
      </c>
      <c r="B20" s="504"/>
      <c r="C20" s="505"/>
      <c r="D20" s="410">
        <v>4014</v>
      </c>
      <c r="E20" s="410">
        <v>106178</v>
      </c>
      <c r="F20" s="410">
        <v>385096</v>
      </c>
      <c r="G20" s="410">
        <v>3627</v>
      </c>
    </row>
    <row r="21" spans="1:7" s="19" customFormat="1" ht="13.5" customHeight="1">
      <c r="A21" s="224" t="s">
        <v>217</v>
      </c>
      <c r="B21" s="225"/>
      <c r="C21" s="225"/>
      <c r="D21" s="225"/>
      <c r="E21" s="225"/>
      <c r="F21" s="225"/>
      <c r="G21" s="225"/>
    </row>
    <row r="22" spans="1:7" s="19" customFormat="1" ht="13.5" customHeight="1">
      <c r="A22" s="224" t="s">
        <v>203</v>
      </c>
      <c r="B22" s="225"/>
      <c r="C22" s="225"/>
      <c r="D22" s="225"/>
      <c r="E22" s="225"/>
      <c r="F22" s="225"/>
      <c r="G22" s="225"/>
    </row>
    <row r="23" spans="1:7" ht="13.5">
      <c r="A23" s="226" t="s">
        <v>204</v>
      </c>
      <c r="B23" s="192"/>
      <c r="C23" s="192"/>
      <c r="D23" s="192"/>
      <c r="E23" s="192"/>
      <c r="F23" s="192"/>
      <c r="G23" s="192"/>
    </row>
    <row r="24" spans="1:7" ht="13.5">
      <c r="A24" s="226" t="s">
        <v>301</v>
      </c>
      <c r="B24" s="192"/>
      <c r="C24" s="192"/>
      <c r="D24" s="192"/>
      <c r="E24" s="192"/>
      <c r="F24" s="192"/>
      <c r="G24" s="192"/>
    </row>
    <row r="25" spans="1:7" ht="13.5">
      <c r="A25" s="226" t="s">
        <v>340</v>
      </c>
      <c r="B25" s="226"/>
      <c r="C25" s="226"/>
      <c r="D25" s="226"/>
      <c r="E25" s="226"/>
      <c r="F25" s="226"/>
      <c r="G25" s="226"/>
    </row>
    <row r="26" spans="1:7" ht="13.5">
      <c r="A26" s="226" t="s">
        <v>341</v>
      </c>
    </row>
  </sheetData>
  <mergeCells count="8">
    <mergeCell ref="A2:G2"/>
    <mergeCell ref="B6:B10"/>
    <mergeCell ref="B11:B15"/>
    <mergeCell ref="C11:C15"/>
    <mergeCell ref="B16:B20"/>
    <mergeCell ref="C16:C20"/>
    <mergeCell ref="C6:C10"/>
    <mergeCell ref="A3:G3"/>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ColWidth="8.625" defaultRowHeight="13.5"/>
  <cols>
    <col min="1" max="1" width="12" style="37" customWidth="1"/>
    <col min="2" max="4" width="9.25" style="37" customWidth="1"/>
    <col min="5" max="7" width="10.5" style="37" customWidth="1"/>
    <col min="8" max="16384" width="8.625" style="37"/>
  </cols>
  <sheetData>
    <row r="1" spans="1:7" ht="30" customHeight="1"/>
    <row r="2" spans="1:7" ht="22.5" customHeight="1">
      <c r="A2" s="440" t="s">
        <v>359</v>
      </c>
      <c r="B2" s="440"/>
      <c r="C2" s="440"/>
      <c r="D2" s="440"/>
      <c r="E2" s="440"/>
      <c r="F2" s="440"/>
      <c r="G2" s="440"/>
    </row>
    <row r="3" spans="1:7" s="38" customFormat="1" ht="13.5" customHeight="1" thickBot="1">
      <c r="A3" s="227"/>
      <c r="B3" s="227"/>
      <c r="C3" s="227"/>
      <c r="D3" s="227"/>
      <c r="E3" s="227"/>
      <c r="F3" s="227"/>
      <c r="G3" s="228" t="s">
        <v>112</v>
      </c>
    </row>
    <row r="4" spans="1:7" s="38" customFormat="1" ht="28.5" customHeight="1">
      <c r="A4" s="448" t="s">
        <v>113</v>
      </c>
      <c r="B4" s="445" t="s">
        <v>127</v>
      </c>
      <c r="C4" s="510"/>
      <c r="D4" s="510"/>
      <c r="E4" s="445" t="s">
        <v>114</v>
      </c>
      <c r="F4" s="510"/>
      <c r="G4" s="510"/>
    </row>
    <row r="5" spans="1:7" s="38" customFormat="1" ht="25.5" customHeight="1">
      <c r="A5" s="449"/>
      <c r="B5" s="229" t="s">
        <v>115</v>
      </c>
      <c r="C5" s="229" t="s">
        <v>116</v>
      </c>
      <c r="D5" s="229" t="s">
        <v>117</v>
      </c>
      <c r="E5" s="229" t="s">
        <v>115</v>
      </c>
      <c r="F5" s="230" t="s">
        <v>116</v>
      </c>
      <c r="G5" s="229" t="s">
        <v>117</v>
      </c>
    </row>
    <row r="6" spans="1:7" s="38" customFormat="1" ht="25.5" customHeight="1">
      <c r="A6" s="231" t="s">
        <v>290</v>
      </c>
      <c r="B6" s="232">
        <v>93</v>
      </c>
      <c r="C6" s="232">
        <v>4</v>
      </c>
      <c r="D6" s="232">
        <v>89</v>
      </c>
      <c r="E6" s="232">
        <v>6305</v>
      </c>
      <c r="F6" s="232">
        <v>276</v>
      </c>
      <c r="G6" s="232">
        <v>6029</v>
      </c>
    </row>
    <row r="7" spans="1:7" s="38" customFormat="1" ht="25.5" customHeight="1">
      <c r="A7" s="233" t="s">
        <v>291</v>
      </c>
      <c r="B7" s="234">
        <v>94</v>
      </c>
      <c r="C7" s="234">
        <v>4</v>
      </c>
      <c r="D7" s="234">
        <v>90</v>
      </c>
      <c r="E7" s="234">
        <v>6260</v>
      </c>
      <c r="F7" s="234">
        <v>267</v>
      </c>
      <c r="G7" s="234">
        <v>5993</v>
      </c>
    </row>
    <row r="8" spans="1:7" s="38" customFormat="1" ht="25.5" customHeight="1">
      <c r="A8" s="235" t="s">
        <v>292</v>
      </c>
      <c r="B8" s="232">
        <v>95</v>
      </c>
      <c r="C8" s="232">
        <v>4</v>
      </c>
      <c r="D8" s="232">
        <v>91</v>
      </c>
      <c r="E8" s="232">
        <v>6125</v>
      </c>
      <c r="F8" s="232">
        <v>263</v>
      </c>
      <c r="G8" s="232">
        <v>5862</v>
      </c>
    </row>
    <row r="9" spans="1:7" s="38" customFormat="1" ht="25.5" customHeight="1">
      <c r="A9" s="236" t="s">
        <v>330</v>
      </c>
      <c r="B9" s="232">
        <v>97</v>
      </c>
      <c r="C9" s="232">
        <v>4</v>
      </c>
      <c r="D9" s="232">
        <v>93</v>
      </c>
      <c r="E9" s="232">
        <v>6247</v>
      </c>
      <c r="F9" s="232">
        <v>247</v>
      </c>
      <c r="G9" s="232">
        <v>6000</v>
      </c>
    </row>
    <row r="10" spans="1:7" s="38" customFormat="1" ht="25.5" customHeight="1" thickBot="1">
      <c r="A10" s="237" t="s">
        <v>331</v>
      </c>
      <c r="B10" s="238">
        <v>98</v>
      </c>
      <c r="C10" s="238">
        <v>5</v>
      </c>
      <c r="D10" s="238">
        <v>93</v>
      </c>
      <c r="E10" s="238">
        <v>6145</v>
      </c>
      <c r="F10" s="238">
        <v>250</v>
      </c>
      <c r="G10" s="238">
        <v>5895</v>
      </c>
    </row>
    <row r="11" spans="1:7" s="38" customFormat="1" ht="13.5" customHeight="1">
      <c r="A11" s="239" t="s">
        <v>129</v>
      </c>
      <c r="B11" s="239"/>
      <c r="C11" s="239"/>
      <c r="D11" s="239"/>
      <c r="E11" s="239"/>
      <c r="F11" s="239"/>
      <c r="G11" s="239"/>
    </row>
    <row r="12" spans="1:7" s="38" customFormat="1" ht="13.5" customHeight="1">
      <c r="A12" s="239" t="s">
        <v>360</v>
      </c>
      <c r="B12" s="239"/>
      <c r="C12" s="239"/>
      <c r="D12" s="239"/>
      <c r="E12" s="239"/>
      <c r="F12" s="239"/>
      <c r="G12" s="239"/>
    </row>
    <row r="13" spans="1:7" ht="13.5" customHeight="1">
      <c r="A13" s="239"/>
      <c r="B13" s="192"/>
      <c r="C13" s="192"/>
      <c r="D13" s="192"/>
      <c r="E13" s="192"/>
      <c r="F13" s="192"/>
      <c r="G13" s="192"/>
    </row>
    <row r="14" spans="1:7" ht="13.5" customHeight="1">
      <c r="A14" s="239"/>
      <c r="B14" s="192"/>
      <c r="C14" s="192"/>
      <c r="D14" s="192"/>
      <c r="E14" s="192"/>
      <c r="F14" s="192"/>
      <c r="G14" s="192"/>
    </row>
  </sheetData>
  <mergeCells count="4">
    <mergeCell ref="A2:G2"/>
    <mergeCell ref="A4:A5"/>
    <mergeCell ref="B4:D4"/>
    <mergeCell ref="E4:G4"/>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ignoredErrors>
    <ignoredError sqref="A7:A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sheetViews>
  <sheetFormatPr defaultColWidth="9" defaultRowHeight="13.5"/>
  <cols>
    <col min="1" max="1" width="3.125" style="27" customWidth="1"/>
    <col min="2" max="2" width="36.625" style="27" customWidth="1"/>
    <col min="3" max="8" width="9.125" style="27" customWidth="1"/>
    <col min="9" max="9" width="9" style="326"/>
    <col min="10" max="16384" width="9" style="27"/>
  </cols>
  <sheetData>
    <row r="1" spans="1:9" ht="30" customHeight="1"/>
    <row r="2" spans="1:9" ht="22.5" customHeight="1">
      <c r="A2" s="440" t="s">
        <v>342</v>
      </c>
      <c r="B2" s="440"/>
      <c r="C2" s="440"/>
      <c r="D2" s="440"/>
      <c r="E2" s="440"/>
      <c r="F2" s="440"/>
      <c r="G2" s="441"/>
      <c r="H2" s="441"/>
    </row>
    <row r="3" spans="1:9" s="31" customFormat="1" ht="13.5" customHeight="1" thickBot="1">
      <c r="A3" s="44"/>
      <c r="B3" s="44"/>
      <c r="C3" s="44"/>
      <c r="D3" s="44"/>
      <c r="E3" s="44"/>
      <c r="F3" s="44"/>
      <c r="G3" s="44"/>
      <c r="H3" s="335" t="s">
        <v>316</v>
      </c>
      <c r="I3" s="314"/>
    </row>
    <row r="4" spans="1:9" s="31" customFormat="1" ht="17.850000000000001" customHeight="1">
      <c r="A4" s="448" t="s">
        <v>3</v>
      </c>
      <c r="B4" s="448"/>
      <c r="C4" s="445" t="s">
        <v>219</v>
      </c>
      <c r="D4" s="446"/>
      <c r="E4" s="445" t="s">
        <v>220</v>
      </c>
      <c r="F4" s="446"/>
      <c r="G4" s="445" t="s">
        <v>221</v>
      </c>
      <c r="H4" s="446"/>
      <c r="I4" s="314"/>
    </row>
    <row r="5" spans="1:9" s="31" customFormat="1" ht="17.850000000000001" customHeight="1">
      <c r="A5" s="449"/>
      <c r="B5" s="449"/>
      <c r="C5" s="53" t="s">
        <v>4</v>
      </c>
      <c r="D5" s="54" t="s">
        <v>5</v>
      </c>
      <c r="E5" s="53" t="s">
        <v>265</v>
      </c>
      <c r="F5" s="54" t="s">
        <v>266</v>
      </c>
      <c r="G5" s="53" t="s">
        <v>6</v>
      </c>
      <c r="H5" s="55" t="s">
        <v>7</v>
      </c>
      <c r="I5" s="314"/>
    </row>
    <row r="6" spans="1:9" s="31" customFormat="1" ht="17.850000000000001" customHeight="1">
      <c r="A6" s="447" t="s">
        <v>222</v>
      </c>
      <c r="B6" s="447"/>
      <c r="C6" s="337">
        <v>225</v>
      </c>
      <c r="D6" s="57">
        <v>7978</v>
      </c>
      <c r="E6" s="337">
        <v>22</v>
      </c>
      <c r="F6" s="57">
        <v>527</v>
      </c>
      <c r="G6" s="56">
        <v>203</v>
      </c>
      <c r="H6" s="58">
        <v>7451</v>
      </c>
      <c r="I6" s="314"/>
    </row>
    <row r="7" spans="1:9" s="31" customFormat="1" ht="17.850000000000001" customHeight="1">
      <c r="A7" s="442" t="s">
        <v>8</v>
      </c>
      <c r="B7" s="442"/>
      <c r="C7" s="337">
        <v>0</v>
      </c>
      <c r="D7" s="57">
        <v>0</v>
      </c>
      <c r="E7" s="337">
        <v>0</v>
      </c>
      <c r="F7" s="57">
        <v>0</v>
      </c>
      <c r="G7" s="56">
        <v>0</v>
      </c>
      <c r="H7" s="58">
        <v>0</v>
      </c>
      <c r="I7" s="314"/>
    </row>
    <row r="8" spans="1:9" s="31" customFormat="1" ht="17.850000000000001" customHeight="1">
      <c r="A8" s="439" t="s">
        <v>9</v>
      </c>
      <c r="B8" s="439"/>
      <c r="C8" s="338">
        <v>11</v>
      </c>
      <c r="D8" s="60">
        <v>310</v>
      </c>
      <c r="E8" s="338">
        <v>1</v>
      </c>
      <c r="F8" s="60">
        <v>0</v>
      </c>
      <c r="G8" s="59">
        <v>10</v>
      </c>
      <c r="H8" s="61">
        <v>310</v>
      </c>
      <c r="I8" s="314"/>
    </row>
    <row r="9" spans="1:9" s="31" customFormat="1" ht="17.850000000000001" customHeight="1">
      <c r="A9" s="62"/>
      <c r="B9" s="62" t="s">
        <v>184</v>
      </c>
      <c r="C9" s="66">
        <v>1</v>
      </c>
      <c r="D9" s="64">
        <v>80</v>
      </c>
      <c r="E9" s="66">
        <v>0</v>
      </c>
      <c r="F9" s="64">
        <v>0</v>
      </c>
      <c r="G9" s="63">
        <v>1</v>
      </c>
      <c r="H9" s="65">
        <v>80</v>
      </c>
      <c r="I9" s="314"/>
    </row>
    <row r="10" spans="1:9" s="31" customFormat="1" ht="17.850000000000001" customHeight="1">
      <c r="A10" s="62"/>
      <c r="B10" s="62" t="s">
        <v>185</v>
      </c>
      <c r="C10" s="66">
        <v>5</v>
      </c>
      <c r="D10" s="64">
        <v>230</v>
      </c>
      <c r="E10" s="66">
        <v>0</v>
      </c>
      <c r="F10" s="64">
        <v>0</v>
      </c>
      <c r="G10" s="63">
        <v>5</v>
      </c>
      <c r="H10" s="65">
        <v>230</v>
      </c>
      <c r="I10" s="314"/>
    </row>
    <row r="11" spans="1:9" s="31" customFormat="1" ht="17.850000000000001" customHeight="1">
      <c r="A11" s="62"/>
      <c r="B11" s="62" t="s">
        <v>186</v>
      </c>
      <c r="C11" s="66">
        <v>2</v>
      </c>
      <c r="D11" s="64">
        <v>0</v>
      </c>
      <c r="E11" s="66">
        <v>0</v>
      </c>
      <c r="F11" s="64">
        <v>0</v>
      </c>
      <c r="G11" s="63">
        <v>2</v>
      </c>
      <c r="H11" s="65">
        <v>0</v>
      </c>
      <c r="I11" s="314"/>
    </row>
    <row r="12" spans="1:9" s="31" customFormat="1" ht="17.850000000000001" customHeight="1">
      <c r="A12" s="67"/>
      <c r="B12" s="67" t="s">
        <v>187</v>
      </c>
      <c r="C12" s="74">
        <v>3</v>
      </c>
      <c r="D12" s="69">
        <v>0</v>
      </c>
      <c r="E12" s="74">
        <v>1</v>
      </c>
      <c r="F12" s="69">
        <v>0</v>
      </c>
      <c r="G12" s="68">
        <v>2</v>
      </c>
      <c r="H12" s="70">
        <v>0</v>
      </c>
      <c r="I12" s="314"/>
    </row>
    <row r="13" spans="1:9" s="31" customFormat="1" ht="17.850000000000001" customHeight="1">
      <c r="A13" s="439" t="s">
        <v>10</v>
      </c>
      <c r="B13" s="439"/>
      <c r="C13" s="338">
        <v>16</v>
      </c>
      <c r="D13" s="60">
        <v>524</v>
      </c>
      <c r="E13" s="338">
        <v>0</v>
      </c>
      <c r="F13" s="60">
        <v>0</v>
      </c>
      <c r="G13" s="59">
        <v>16</v>
      </c>
      <c r="H13" s="61">
        <v>524</v>
      </c>
      <c r="I13" s="314"/>
    </row>
    <row r="14" spans="1:9" s="31" customFormat="1" ht="17.850000000000001" customHeight="1">
      <c r="A14" s="62"/>
      <c r="B14" s="354" t="s">
        <v>134</v>
      </c>
      <c r="C14" s="66">
        <v>6</v>
      </c>
      <c r="D14" s="64">
        <v>392</v>
      </c>
      <c r="E14" s="66">
        <v>0</v>
      </c>
      <c r="F14" s="64">
        <v>0</v>
      </c>
      <c r="G14" s="63">
        <v>6</v>
      </c>
      <c r="H14" s="65">
        <v>392</v>
      </c>
      <c r="I14" s="314"/>
    </row>
    <row r="15" spans="1:9" s="31" customFormat="1" ht="17.850000000000001" customHeight="1">
      <c r="A15" s="62"/>
      <c r="B15" s="354" t="s">
        <v>135</v>
      </c>
      <c r="C15" s="339">
        <v>8</v>
      </c>
      <c r="D15" s="72">
        <v>114</v>
      </c>
      <c r="E15" s="339">
        <v>0</v>
      </c>
      <c r="F15" s="72">
        <v>0</v>
      </c>
      <c r="G15" s="66">
        <v>8</v>
      </c>
      <c r="H15" s="65">
        <v>114</v>
      </c>
      <c r="I15" s="314"/>
    </row>
    <row r="16" spans="1:9" s="31" customFormat="1" ht="17.850000000000001" customHeight="1">
      <c r="A16" s="73"/>
      <c r="B16" s="357" t="s">
        <v>11</v>
      </c>
      <c r="C16" s="74">
        <v>2</v>
      </c>
      <c r="D16" s="69">
        <v>18</v>
      </c>
      <c r="E16" s="74">
        <v>0</v>
      </c>
      <c r="F16" s="69">
        <v>0</v>
      </c>
      <c r="G16" s="75">
        <v>2</v>
      </c>
      <c r="H16" s="76">
        <v>18</v>
      </c>
      <c r="I16" s="314"/>
    </row>
    <row r="17" spans="1:9" s="31" customFormat="1" ht="17.850000000000001" customHeight="1">
      <c r="A17" s="443" t="s">
        <v>12</v>
      </c>
      <c r="B17" s="443"/>
      <c r="C17" s="340">
        <v>3</v>
      </c>
      <c r="D17" s="78">
        <v>0</v>
      </c>
      <c r="E17" s="340">
        <v>1</v>
      </c>
      <c r="F17" s="78">
        <v>0</v>
      </c>
      <c r="G17" s="77">
        <v>2</v>
      </c>
      <c r="H17" s="79">
        <v>0</v>
      </c>
      <c r="I17" s="314"/>
    </row>
    <row r="18" spans="1:9" s="31" customFormat="1" ht="17.850000000000001" customHeight="1">
      <c r="A18" s="80"/>
      <c r="B18" s="80" t="s">
        <v>207</v>
      </c>
      <c r="C18" s="338">
        <v>1</v>
      </c>
      <c r="D18" s="60">
        <v>0</v>
      </c>
      <c r="E18" s="338">
        <v>1</v>
      </c>
      <c r="F18" s="60">
        <v>0</v>
      </c>
      <c r="G18" s="59">
        <v>0</v>
      </c>
      <c r="H18" s="61">
        <v>0</v>
      </c>
      <c r="I18" s="314"/>
    </row>
    <row r="19" spans="1:9" s="31" customFormat="1" ht="17.850000000000001" customHeight="1">
      <c r="A19" s="81"/>
      <c r="B19" s="81" t="s">
        <v>209</v>
      </c>
      <c r="C19" s="341">
        <v>1</v>
      </c>
      <c r="D19" s="83">
        <v>0</v>
      </c>
      <c r="E19" s="341">
        <v>0</v>
      </c>
      <c r="F19" s="83">
        <v>0</v>
      </c>
      <c r="G19" s="82">
        <v>1</v>
      </c>
      <c r="H19" s="84">
        <v>0</v>
      </c>
      <c r="I19" s="314"/>
    </row>
    <row r="20" spans="1:9" s="31" customFormat="1" ht="17.850000000000001" customHeight="1">
      <c r="A20" s="67"/>
      <c r="B20" s="67" t="s">
        <v>208</v>
      </c>
      <c r="C20" s="74">
        <v>1</v>
      </c>
      <c r="D20" s="69">
        <v>0</v>
      </c>
      <c r="E20" s="74">
        <v>0</v>
      </c>
      <c r="F20" s="69">
        <v>0</v>
      </c>
      <c r="G20" s="68">
        <v>1</v>
      </c>
      <c r="H20" s="70">
        <v>0</v>
      </c>
      <c r="I20" s="314"/>
    </row>
    <row r="21" spans="1:9" s="31" customFormat="1" ht="17.850000000000001" customHeight="1">
      <c r="A21" s="444" t="s">
        <v>136</v>
      </c>
      <c r="B21" s="444"/>
      <c r="C21" s="342">
        <v>1</v>
      </c>
      <c r="D21" s="85">
        <v>20</v>
      </c>
      <c r="E21" s="342">
        <v>0</v>
      </c>
      <c r="F21" s="85">
        <v>0</v>
      </c>
      <c r="G21" s="75">
        <v>1</v>
      </c>
      <c r="H21" s="76">
        <v>20</v>
      </c>
      <c r="I21" s="314"/>
    </row>
    <row r="22" spans="1:9" s="31" customFormat="1" ht="17.850000000000001" customHeight="1">
      <c r="A22" s="439" t="s">
        <v>13</v>
      </c>
      <c r="B22" s="439"/>
      <c r="C22" s="338">
        <v>84</v>
      </c>
      <c r="D22" s="60">
        <v>4402</v>
      </c>
      <c r="E22" s="338">
        <v>19</v>
      </c>
      <c r="F22" s="60">
        <v>527</v>
      </c>
      <c r="G22" s="59">
        <v>65</v>
      </c>
      <c r="H22" s="61">
        <v>3875</v>
      </c>
      <c r="I22" s="314"/>
    </row>
    <row r="23" spans="1:9" s="31" customFormat="1" ht="17.850000000000001" customHeight="1">
      <c r="A23" s="62"/>
      <c r="B23" s="354" t="s">
        <v>137</v>
      </c>
      <c r="C23" s="66">
        <v>2</v>
      </c>
      <c r="D23" s="64">
        <v>10</v>
      </c>
      <c r="E23" s="66">
        <v>2</v>
      </c>
      <c r="F23" s="64">
        <v>10</v>
      </c>
      <c r="G23" s="63">
        <v>0</v>
      </c>
      <c r="H23" s="65">
        <v>0</v>
      </c>
      <c r="I23" s="314"/>
    </row>
    <row r="24" spans="1:9" s="31" customFormat="1" ht="17.850000000000001" customHeight="1">
      <c r="A24" s="62"/>
      <c r="B24" s="354" t="s">
        <v>138</v>
      </c>
      <c r="C24" s="66">
        <v>1</v>
      </c>
      <c r="D24" s="64">
        <v>20</v>
      </c>
      <c r="E24" s="66">
        <v>0</v>
      </c>
      <c r="F24" s="64">
        <v>0</v>
      </c>
      <c r="G24" s="63">
        <v>1</v>
      </c>
      <c r="H24" s="65">
        <v>20</v>
      </c>
      <c r="I24" s="314"/>
    </row>
    <row r="25" spans="1:9" s="31" customFormat="1" ht="17.850000000000001" customHeight="1">
      <c r="A25" s="62"/>
      <c r="B25" s="354" t="s">
        <v>139</v>
      </c>
      <c r="C25" s="66">
        <v>1</v>
      </c>
      <c r="D25" s="64">
        <v>20</v>
      </c>
      <c r="E25" s="66">
        <v>0</v>
      </c>
      <c r="F25" s="64">
        <v>0</v>
      </c>
      <c r="G25" s="63">
        <v>1</v>
      </c>
      <c r="H25" s="65">
        <v>20</v>
      </c>
      <c r="I25" s="314"/>
    </row>
    <row r="26" spans="1:9" s="31" customFormat="1" ht="17.850000000000001" customHeight="1">
      <c r="A26" s="62"/>
      <c r="B26" s="354" t="s">
        <v>131</v>
      </c>
      <c r="C26" s="66">
        <v>4</v>
      </c>
      <c r="D26" s="64">
        <v>435</v>
      </c>
      <c r="E26" s="66">
        <v>0</v>
      </c>
      <c r="F26" s="64">
        <v>0</v>
      </c>
      <c r="G26" s="63">
        <v>4</v>
      </c>
      <c r="H26" s="65">
        <v>435</v>
      </c>
      <c r="I26" s="314"/>
    </row>
    <row r="27" spans="1:9" s="31" customFormat="1" ht="17.850000000000001" customHeight="1">
      <c r="A27" s="62"/>
      <c r="B27" s="354" t="s">
        <v>140</v>
      </c>
      <c r="C27" s="66">
        <v>30</v>
      </c>
      <c r="D27" s="64">
        <v>3145</v>
      </c>
      <c r="E27" s="66">
        <v>4</v>
      </c>
      <c r="F27" s="64">
        <v>435</v>
      </c>
      <c r="G27" s="63">
        <v>26</v>
      </c>
      <c r="H27" s="65">
        <v>2710</v>
      </c>
      <c r="I27" s="314"/>
    </row>
    <row r="28" spans="1:9" s="31" customFormat="1" ht="17.850000000000001" customHeight="1">
      <c r="A28" s="62"/>
      <c r="B28" s="354" t="s">
        <v>141</v>
      </c>
      <c r="C28" s="66">
        <v>22</v>
      </c>
      <c r="D28" s="64">
        <v>354</v>
      </c>
      <c r="E28" s="66">
        <v>1</v>
      </c>
      <c r="F28" s="64">
        <v>12</v>
      </c>
      <c r="G28" s="63">
        <v>21</v>
      </c>
      <c r="H28" s="65">
        <v>342</v>
      </c>
      <c r="I28" s="314"/>
    </row>
    <row r="29" spans="1:9" s="31" customFormat="1" ht="17.850000000000001" customHeight="1">
      <c r="A29" s="62"/>
      <c r="B29" s="354" t="s">
        <v>142</v>
      </c>
      <c r="C29" s="66">
        <v>2</v>
      </c>
      <c r="D29" s="64">
        <v>24</v>
      </c>
      <c r="E29" s="66">
        <v>0</v>
      </c>
      <c r="F29" s="64">
        <v>0</v>
      </c>
      <c r="G29" s="63">
        <v>2</v>
      </c>
      <c r="H29" s="65">
        <v>24</v>
      </c>
      <c r="I29" s="314"/>
    </row>
    <row r="30" spans="1:9" s="31" customFormat="1" ht="17.850000000000001" customHeight="1">
      <c r="A30" s="62"/>
      <c r="B30" s="354" t="s">
        <v>210</v>
      </c>
      <c r="C30" s="66">
        <v>1</v>
      </c>
      <c r="D30" s="64">
        <v>9</v>
      </c>
      <c r="E30" s="66">
        <v>0</v>
      </c>
      <c r="F30" s="64">
        <v>0</v>
      </c>
      <c r="G30" s="63">
        <v>1</v>
      </c>
      <c r="H30" s="65">
        <v>9</v>
      </c>
      <c r="I30" s="314"/>
    </row>
    <row r="31" spans="1:9" s="31" customFormat="1" ht="17.850000000000001" customHeight="1">
      <c r="A31" s="62"/>
      <c r="B31" s="62" t="s">
        <v>211</v>
      </c>
      <c r="C31" s="66">
        <v>4</v>
      </c>
      <c r="D31" s="64">
        <v>70</v>
      </c>
      <c r="E31" s="66">
        <v>0</v>
      </c>
      <c r="F31" s="64">
        <v>0</v>
      </c>
      <c r="G31" s="63">
        <v>4</v>
      </c>
      <c r="H31" s="65">
        <v>70</v>
      </c>
      <c r="I31" s="314"/>
    </row>
    <row r="32" spans="1:9" s="31" customFormat="1" ht="17.850000000000001" customHeight="1">
      <c r="A32" s="62"/>
      <c r="B32" s="62" t="s">
        <v>143</v>
      </c>
      <c r="C32" s="66">
        <v>2</v>
      </c>
      <c r="D32" s="64">
        <v>65</v>
      </c>
      <c r="E32" s="66">
        <v>0</v>
      </c>
      <c r="F32" s="64">
        <v>0</v>
      </c>
      <c r="G32" s="63">
        <v>2</v>
      </c>
      <c r="H32" s="65">
        <v>65</v>
      </c>
      <c r="I32" s="314"/>
    </row>
    <row r="33" spans="1:9" s="31" customFormat="1" ht="17.850000000000001" customHeight="1">
      <c r="A33" s="62"/>
      <c r="B33" s="354" t="s">
        <v>14</v>
      </c>
      <c r="C33" s="66">
        <v>1</v>
      </c>
      <c r="D33" s="64">
        <v>40</v>
      </c>
      <c r="E33" s="66">
        <v>1</v>
      </c>
      <c r="F33" s="64">
        <v>40</v>
      </c>
      <c r="G33" s="63">
        <v>0</v>
      </c>
      <c r="H33" s="65">
        <v>0</v>
      </c>
      <c r="I33" s="314"/>
    </row>
    <row r="34" spans="1:9" s="31" customFormat="1" ht="17.850000000000001" customHeight="1">
      <c r="A34" s="62"/>
      <c r="B34" s="354" t="s">
        <v>15</v>
      </c>
      <c r="C34" s="66">
        <v>1</v>
      </c>
      <c r="D34" s="64">
        <v>170</v>
      </c>
      <c r="E34" s="66">
        <v>0</v>
      </c>
      <c r="F34" s="64">
        <v>0</v>
      </c>
      <c r="G34" s="63">
        <v>1</v>
      </c>
      <c r="H34" s="65">
        <v>170</v>
      </c>
      <c r="I34" s="314"/>
    </row>
    <row r="35" spans="1:9" s="31" customFormat="1" ht="17.850000000000001" customHeight="1">
      <c r="A35" s="62"/>
      <c r="B35" s="354" t="s">
        <v>16</v>
      </c>
      <c r="C35" s="66">
        <v>2</v>
      </c>
      <c r="D35" s="64">
        <v>60</v>
      </c>
      <c r="E35" s="66">
        <v>1</v>
      </c>
      <c r="F35" s="64">
        <v>30</v>
      </c>
      <c r="G35" s="63">
        <v>1</v>
      </c>
      <c r="H35" s="65">
        <v>30</v>
      </c>
      <c r="I35" s="314"/>
    </row>
    <row r="36" spans="1:9" s="31" customFormat="1" ht="17.850000000000001" customHeight="1">
      <c r="A36" s="62"/>
      <c r="B36" s="354" t="s">
        <v>17</v>
      </c>
      <c r="C36" s="66">
        <v>0</v>
      </c>
      <c r="D36" s="64">
        <v>0</v>
      </c>
      <c r="E36" s="66">
        <v>0</v>
      </c>
      <c r="F36" s="64">
        <v>0</v>
      </c>
      <c r="G36" s="63">
        <v>0</v>
      </c>
      <c r="H36" s="65">
        <v>0</v>
      </c>
      <c r="I36" s="314"/>
    </row>
    <row r="37" spans="1:9" s="31" customFormat="1" ht="17.850000000000001" customHeight="1">
      <c r="A37" s="62"/>
      <c r="B37" s="354" t="s">
        <v>336</v>
      </c>
      <c r="C37" s="66">
        <v>1</v>
      </c>
      <c r="D37" s="64">
        <v>0</v>
      </c>
      <c r="E37" s="66">
        <v>0</v>
      </c>
      <c r="F37" s="64">
        <v>0</v>
      </c>
      <c r="G37" s="63">
        <v>1</v>
      </c>
      <c r="H37" s="65">
        <v>0</v>
      </c>
      <c r="I37" s="314"/>
    </row>
    <row r="38" spans="1:9" s="31" customFormat="1" ht="17.850000000000001" customHeight="1">
      <c r="A38" s="62"/>
      <c r="B38" s="354" t="s">
        <v>144</v>
      </c>
      <c r="C38" s="66">
        <v>2</v>
      </c>
      <c r="D38" s="64">
        <v>0</v>
      </c>
      <c r="E38" s="66">
        <v>2</v>
      </c>
      <c r="F38" s="64">
        <v>0</v>
      </c>
      <c r="G38" s="63">
        <v>0</v>
      </c>
      <c r="H38" s="65">
        <v>0</v>
      </c>
      <c r="I38" s="314"/>
    </row>
    <row r="39" spans="1:9" s="31" customFormat="1" ht="17.850000000000001" customHeight="1">
      <c r="A39" s="62"/>
      <c r="B39" s="354" t="s">
        <v>145</v>
      </c>
      <c r="C39" s="66">
        <v>3</v>
      </c>
      <c r="D39" s="64">
        <v>0</v>
      </c>
      <c r="E39" s="66">
        <v>3</v>
      </c>
      <c r="F39" s="64">
        <v>0</v>
      </c>
      <c r="G39" s="63">
        <v>0</v>
      </c>
      <c r="H39" s="65">
        <v>0</v>
      </c>
      <c r="I39" s="314"/>
    </row>
    <row r="40" spans="1:9" s="31" customFormat="1" ht="17.850000000000001" customHeight="1">
      <c r="A40" s="67"/>
      <c r="B40" s="355" t="s">
        <v>146</v>
      </c>
      <c r="C40" s="74">
        <v>5</v>
      </c>
      <c r="D40" s="69">
        <v>0</v>
      </c>
      <c r="E40" s="74">
        <v>5</v>
      </c>
      <c r="F40" s="69">
        <v>0</v>
      </c>
      <c r="G40" s="68">
        <v>0</v>
      </c>
      <c r="H40" s="70">
        <v>0</v>
      </c>
      <c r="I40" s="314"/>
    </row>
    <row r="41" spans="1:9" s="31" customFormat="1" ht="17.850000000000001" customHeight="1">
      <c r="A41" s="439" t="s">
        <v>132</v>
      </c>
      <c r="B41" s="439"/>
      <c r="C41" s="338">
        <v>1</v>
      </c>
      <c r="D41" s="60">
        <v>0</v>
      </c>
      <c r="E41" s="338">
        <v>0</v>
      </c>
      <c r="F41" s="60">
        <v>0</v>
      </c>
      <c r="G41" s="59">
        <v>1</v>
      </c>
      <c r="H41" s="61">
        <v>0</v>
      </c>
      <c r="I41" s="314"/>
    </row>
    <row r="42" spans="1:9" s="31" customFormat="1" ht="17.850000000000001" customHeight="1">
      <c r="A42" s="86"/>
      <c r="B42" s="355" t="s">
        <v>133</v>
      </c>
      <c r="C42" s="74">
        <v>1</v>
      </c>
      <c r="D42" s="69">
        <v>0</v>
      </c>
      <c r="E42" s="74">
        <v>0</v>
      </c>
      <c r="F42" s="69">
        <v>0</v>
      </c>
      <c r="G42" s="68">
        <v>1</v>
      </c>
      <c r="H42" s="70">
        <v>0</v>
      </c>
      <c r="I42" s="314"/>
    </row>
    <row r="43" spans="1:9" s="31" customFormat="1" ht="17.850000000000001" customHeight="1">
      <c r="A43" s="439" t="s">
        <v>18</v>
      </c>
      <c r="B43" s="439"/>
      <c r="C43" s="338">
        <v>109</v>
      </c>
      <c r="D43" s="60">
        <v>2722</v>
      </c>
      <c r="E43" s="338">
        <v>1</v>
      </c>
      <c r="F43" s="60">
        <v>0</v>
      </c>
      <c r="G43" s="59">
        <v>108</v>
      </c>
      <c r="H43" s="61">
        <v>2722</v>
      </c>
      <c r="I43" s="314"/>
    </row>
    <row r="44" spans="1:9" s="31" customFormat="1" ht="17.850000000000001" customHeight="1">
      <c r="A44" s="62"/>
      <c r="B44" s="354" t="s">
        <v>147</v>
      </c>
      <c r="C44" s="66">
        <v>1</v>
      </c>
      <c r="D44" s="64">
        <v>0</v>
      </c>
      <c r="E44" s="66">
        <v>1</v>
      </c>
      <c r="F44" s="64">
        <v>0</v>
      </c>
      <c r="G44" s="63">
        <v>0</v>
      </c>
      <c r="H44" s="65">
        <v>0</v>
      </c>
      <c r="I44" s="314"/>
    </row>
    <row r="45" spans="1:9" s="31" customFormat="1" ht="17.850000000000001" customHeight="1">
      <c r="A45" s="87"/>
      <c r="B45" s="354" t="s">
        <v>19</v>
      </c>
      <c r="C45" s="339">
        <v>108</v>
      </c>
      <c r="D45" s="72">
        <v>2722</v>
      </c>
      <c r="E45" s="339">
        <v>0</v>
      </c>
      <c r="F45" s="72">
        <v>0</v>
      </c>
      <c r="G45" s="71">
        <v>108</v>
      </c>
      <c r="H45" s="88">
        <v>2722</v>
      </c>
      <c r="I45" s="314"/>
    </row>
    <row r="46" spans="1:9" s="31" customFormat="1" ht="17.850000000000001" customHeight="1">
      <c r="A46" s="87"/>
      <c r="B46" s="354" t="s">
        <v>188</v>
      </c>
      <c r="C46" s="339">
        <v>101</v>
      </c>
      <c r="D46" s="72">
        <v>2510</v>
      </c>
      <c r="E46" s="339">
        <v>0</v>
      </c>
      <c r="F46" s="72">
        <v>0</v>
      </c>
      <c r="G46" s="71">
        <v>101</v>
      </c>
      <c r="H46" s="88">
        <v>2510</v>
      </c>
      <c r="I46" s="314"/>
    </row>
    <row r="47" spans="1:9" ht="17.850000000000001" customHeight="1" thickBot="1">
      <c r="A47" s="89"/>
      <c r="B47" s="356" t="s">
        <v>189</v>
      </c>
      <c r="C47" s="343">
        <v>7</v>
      </c>
      <c r="D47" s="344">
        <v>212</v>
      </c>
      <c r="E47" s="343">
        <v>0</v>
      </c>
      <c r="F47" s="344">
        <v>0</v>
      </c>
      <c r="G47" s="90">
        <v>7</v>
      </c>
      <c r="H47" s="336">
        <v>212</v>
      </c>
    </row>
    <row r="48" spans="1:9" ht="13.5" customHeight="1">
      <c r="A48" s="91" t="s">
        <v>288</v>
      </c>
      <c r="B48" s="44"/>
      <c r="C48" s="92"/>
      <c r="D48" s="92"/>
      <c r="E48" s="91"/>
      <c r="F48" s="91"/>
      <c r="G48" s="91"/>
      <c r="H48" s="91"/>
    </row>
    <row r="49" spans="1:8">
      <c r="A49" s="44" t="s">
        <v>215</v>
      </c>
      <c r="B49" s="93"/>
      <c r="C49" s="93"/>
      <c r="D49" s="93"/>
      <c r="E49" s="93"/>
      <c r="F49" s="93"/>
      <c r="G49" s="93"/>
      <c r="H49" s="93"/>
    </row>
    <row r="50" spans="1:8">
      <c r="A50" s="44" t="s">
        <v>20</v>
      </c>
      <c r="B50" s="93"/>
      <c r="C50" s="93"/>
      <c r="D50" s="93"/>
      <c r="E50" s="93"/>
      <c r="F50" s="93"/>
      <c r="G50" s="93"/>
      <c r="H50" s="93"/>
    </row>
    <row r="51" spans="1:8">
      <c r="A51" s="44"/>
      <c r="B51" s="93"/>
      <c r="C51" s="93"/>
      <c r="D51" s="93"/>
      <c r="E51" s="93"/>
      <c r="F51" s="93"/>
      <c r="G51" s="93"/>
      <c r="H51" s="93"/>
    </row>
  </sheetData>
  <mergeCells count="14">
    <mergeCell ref="A43:B43"/>
    <mergeCell ref="A41:B41"/>
    <mergeCell ref="A2:H2"/>
    <mergeCell ref="A7:B7"/>
    <mergeCell ref="A8:B8"/>
    <mergeCell ref="A13:B13"/>
    <mergeCell ref="A17:B17"/>
    <mergeCell ref="A21:B21"/>
    <mergeCell ref="G4:H4"/>
    <mergeCell ref="A22:B22"/>
    <mergeCell ref="A6:B6"/>
    <mergeCell ref="A4:B5"/>
    <mergeCell ref="C4:D4"/>
    <mergeCell ref="E4:F4"/>
  </mergeCells>
  <phoneticPr fontId="2"/>
  <pageMargins left="0.78700000000000003" right="0.78700000000000003" top="0.98399999999999999" bottom="0.98399999999999999" header="0.51200000000000001" footer="0.51200000000000001"/>
  <pageSetup paperSize="9" scale="8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3.5"/>
  <cols>
    <col min="1" max="1" width="15.625" style="41" customWidth="1"/>
    <col min="2" max="6" width="16.375" style="41" customWidth="1"/>
    <col min="7" max="16384" width="9" style="41"/>
  </cols>
  <sheetData>
    <row r="1" spans="1:6" ht="30" customHeight="1">
      <c r="A1" s="39"/>
      <c r="B1" s="39"/>
      <c r="C1" s="39"/>
      <c r="D1" s="39"/>
      <c r="E1" s="40"/>
      <c r="F1" s="40"/>
    </row>
    <row r="2" spans="1:6" ht="22.5" customHeight="1">
      <c r="A2" s="511" t="s">
        <v>361</v>
      </c>
      <c r="B2" s="511"/>
      <c r="C2" s="511"/>
      <c r="D2" s="511"/>
      <c r="E2" s="511"/>
      <c r="F2" s="511"/>
    </row>
    <row r="3" spans="1:6" ht="13.5" customHeight="1" thickBot="1">
      <c r="A3" s="240"/>
      <c r="B3" s="240"/>
      <c r="C3" s="240"/>
      <c r="D3" s="241"/>
      <c r="E3" s="52"/>
      <c r="F3" s="242" t="s">
        <v>118</v>
      </c>
    </row>
    <row r="4" spans="1:6" ht="12.75" customHeight="1">
      <c r="A4" s="516" t="s">
        <v>259</v>
      </c>
      <c r="B4" s="512" t="s">
        <v>169</v>
      </c>
      <c r="C4" s="512" t="s">
        <v>170</v>
      </c>
      <c r="D4" s="512" t="s">
        <v>119</v>
      </c>
      <c r="E4" s="512" t="s">
        <v>171</v>
      </c>
      <c r="F4" s="514" t="s">
        <v>120</v>
      </c>
    </row>
    <row r="5" spans="1:6" ht="12.75" customHeight="1">
      <c r="A5" s="517"/>
      <c r="B5" s="513"/>
      <c r="C5" s="513"/>
      <c r="D5" s="513"/>
      <c r="E5" s="513"/>
      <c r="F5" s="515"/>
    </row>
    <row r="6" spans="1:6" ht="19.5" customHeight="1">
      <c r="A6" s="243" t="s">
        <v>290</v>
      </c>
      <c r="B6" s="244">
        <v>6305</v>
      </c>
      <c r="C6" s="244">
        <v>263</v>
      </c>
      <c r="D6" s="244">
        <v>2270</v>
      </c>
      <c r="E6" s="244">
        <v>1228</v>
      </c>
      <c r="F6" s="244">
        <v>2544</v>
      </c>
    </row>
    <row r="7" spans="1:6" ht="19.5" customHeight="1">
      <c r="A7" s="245" t="s">
        <v>293</v>
      </c>
      <c r="B7" s="246">
        <v>6260</v>
      </c>
      <c r="C7" s="246">
        <v>248</v>
      </c>
      <c r="D7" s="246">
        <v>2261</v>
      </c>
      <c r="E7" s="246">
        <v>1177</v>
      </c>
      <c r="F7" s="246">
        <v>2574</v>
      </c>
    </row>
    <row r="8" spans="1:6" ht="19.5" customHeight="1">
      <c r="A8" s="245" t="s">
        <v>294</v>
      </c>
      <c r="B8" s="246">
        <v>6125</v>
      </c>
      <c r="C8" s="246">
        <v>260</v>
      </c>
      <c r="D8" s="246">
        <v>2162</v>
      </c>
      <c r="E8" s="246">
        <v>1213</v>
      </c>
      <c r="F8" s="246">
        <v>2490</v>
      </c>
    </row>
    <row r="9" spans="1:6" ht="19.5" customHeight="1">
      <c r="A9" s="247" t="s">
        <v>332</v>
      </c>
      <c r="B9" s="248">
        <v>6247</v>
      </c>
      <c r="C9" s="248">
        <v>293</v>
      </c>
      <c r="D9" s="244">
        <v>2270</v>
      </c>
      <c r="E9" s="248">
        <v>1189</v>
      </c>
      <c r="F9" s="244">
        <v>2495</v>
      </c>
    </row>
    <row r="10" spans="1:6" ht="19.5" customHeight="1" thickBot="1">
      <c r="A10" s="249" t="s">
        <v>331</v>
      </c>
      <c r="B10" s="250">
        <v>6145</v>
      </c>
      <c r="C10" s="250">
        <v>243</v>
      </c>
      <c r="D10" s="251">
        <v>2302</v>
      </c>
      <c r="E10" s="250">
        <v>1153</v>
      </c>
      <c r="F10" s="252">
        <v>2447</v>
      </c>
    </row>
    <row r="11" spans="1:6">
      <c r="A11" s="253" t="s">
        <v>130</v>
      </c>
      <c r="B11" s="253"/>
      <c r="C11" s="253"/>
      <c r="D11" s="253"/>
      <c r="E11" s="52"/>
      <c r="F11" s="52"/>
    </row>
    <row r="12" spans="1:6">
      <c r="A12" s="253" t="s">
        <v>213</v>
      </c>
      <c r="B12" s="192"/>
      <c r="C12" s="192"/>
      <c r="D12" s="192"/>
      <c r="E12" s="192"/>
      <c r="F12" s="192"/>
    </row>
  </sheetData>
  <mergeCells count="7">
    <mergeCell ref="A2:F2"/>
    <mergeCell ref="B4:B5"/>
    <mergeCell ref="C4:C5"/>
    <mergeCell ref="D4:D5"/>
    <mergeCell ref="E4:E5"/>
    <mergeCell ref="F4:F5"/>
    <mergeCell ref="A4:A5"/>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ignoredErrors>
    <ignoredError sqref="A7:A10"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90" zoomScaleNormal="90" workbookViewId="0"/>
  </sheetViews>
  <sheetFormatPr defaultRowHeight="12"/>
  <cols>
    <col min="1" max="1" width="13.25" style="23" customWidth="1"/>
    <col min="2" max="2" width="14.25" style="23" customWidth="1"/>
    <col min="3" max="7" width="12.75" style="23" customWidth="1"/>
    <col min="8" max="8" width="11.25" style="23" bestFit="1" customWidth="1"/>
    <col min="9" max="13" width="11" style="23" customWidth="1"/>
    <col min="14" max="14" width="10.25" style="23" customWidth="1"/>
    <col min="15" max="16384" width="9" style="23"/>
  </cols>
  <sheetData>
    <row r="1" spans="1:14" s="24" customFormat="1" ht="30" customHeight="1">
      <c r="M1" s="32"/>
    </row>
    <row r="2" spans="1:14" ht="22.5" customHeight="1">
      <c r="A2" s="485" t="s">
        <v>312</v>
      </c>
      <c r="B2" s="485"/>
      <c r="C2" s="485"/>
      <c r="D2" s="485"/>
      <c r="E2" s="485"/>
      <c r="F2" s="485"/>
      <c r="G2" s="485"/>
      <c r="H2" s="486" t="s">
        <v>362</v>
      </c>
      <c r="I2" s="486"/>
      <c r="J2" s="486"/>
      <c r="K2" s="486"/>
      <c r="L2" s="486"/>
      <c r="M2" s="486"/>
      <c r="N2" s="486"/>
    </row>
    <row r="3" spans="1:14" ht="13.5" customHeight="1" thickBot="1">
      <c r="A3" s="105" t="s">
        <v>121</v>
      </c>
      <c r="B3" s="105"/>
      <c r="C3" s="105"/>
      <c r="D3" s="105"/>
      <c r="E3" s="105"/>
      <c r="F3" s="105"/>
      <c r="G3" s="105"/>
      <c r="H3" s="105"/>
      <c r="I3" s="105"/>
      <c r="J3" s="105"/>
      <c r="K3" s="105"/>
      <c r="L3" s="105"/>
      <c r="M3" s="105"/>
      <c r="N3" s="49"/>
    </row>
    <row r="4" spans="1:14" ht="27">
      <c r="A4" s="148" t="s">
        <v>172</v>
      </c>
      <c r="B4" s="254" t="s">
        <v>122</v>
      </c>
      <c r="C4" s="255" t="s">
        <v>173</v>
      </c>
      <c r="D4" s="254" t="s">
        <v>174</v>
      </c>
      <c r="E4" s="254" t="s">
        <v>175</v>
      </c>
      <c r="F4" s="174" t="s">
        <v>176</v>
      </c>
      <c r="G4" s="174" t="s">
        <v>123</v>
      </c>
      <c r="H4" s="148" t="s">
        <v>177</v>
      </c>
      <c r="I4" s="148" t="s">
        <v>178</v>
      </c>
      <c r="J4" s="254" t="s">
        <v>179</v>
      </c>
      <c r="K4" s="254" t="s">
        <v>180</v>
      </c>
      <c r="L4" s="254" t="s">
        <v>8</v>
      </c>
      <c r="M4" s="174" t="s">
        <v>181</v>
      </c>
      <c r="N4" s="49"/>
    </row>
    <row r="5" spans="1:14" ht="20.25" customHeight="1">
      <c r="A5" s="152" t="s">
        <v>242</v>
      </c>
      <c r="B5" s="101">
        <v>29676</v>
      </c>
      <c r="C5" s="101">
        <v>35115</v>
      </c>
      <c r="D5" s="101">
        <v>31961</v>
      </c>
      <c r="E5" s="101">
        <v>1247</v>
      </c>
      <c r="F5" s="98">
        <v>33888</v>
      </c>
      <c r="G5" s="98">
        <v>9012</v>
      </c>
      <c r="H5" s="256">
        <v>25823</v>
      </c>
      <c r="I5" s="256">
        <v>510</v>
      </c>
      <c r="J5" s="257">
        <v>0</v>
      </c>
      <c r="K5" s="101">
        <v>60</v>
      </c>
      <c r="L5" s="101">
        <v>672</v>
      </c>
      <c r="M5" s="258">
        <v>12.5</v>
      </c>
      <c r="N5" s="49"/>
    </row>
    <row r="6" spans="1:14" ht="20.25" customHeight="1">
      <c r="A6" s="153" t="s">
        <v>295</v>
      </c>
      <c r="B6" s="101">
        <v>30086</v>
      </c>
      <c r="C6" s="101">
        <v>35264</v>
      </c>
      <c r="D6" s="101">
        <v>31785</v>
      </c>
      <c r="E6" s="101">
        <v>1219</v>
      </c>
      <c r="F6" s="98">
        <v>34034</v>
      </c>
      <c r="G6" s="98">
        <v>9544</v>
      </c>
      <c r="H6" s="256">
        <v>24237</v>
      </c>
      <c r="I6" s="256">
        <v>403</v>
      </c>
      <c r="J6" s="257">
        <v>0</v>
      </c>
      <c r="K6" s="101">
        <v>74</v>
      </c>
      <c r="L6" s="101">
        <v>616</v>
      </c>
      <c r="M6" s="258">
        <v>12.6</v>
      </c>
      <c r="N6" s="49"/>
    </row>
    <row r="7" spans="1:14" ht="20.25" customHeight="1">
      <c r="A7" s="153" t="s">
        <v>280</v>
      </c>
      <c r="B7" s="259">
        <v>29926</v>
      </c>
      <c r="C7" s="259">
        <v>34742</v>
      </c>
      <c r="D7" s="259">
        <v>31241</v>
      </c>
      <c r="E7" s="259">
        <v>1057</v>
      </c>
      <c r="F7" s="260">
        <v>33508</v>
      </c>
      <c r="G7" s="260">
        <v>9649</v>
      </c>
      <c r="H7" s="256">
        <v>24243</v>
      </c>
      <c r="I7" s="261">
        <v>349</v>
      </c>
      <c r="J7" s="262">
        <v>0</v>
      </c>
      <c r="K7" s="259">
        <v>77</v>
      </c>
      <c r="L7" s="259">
        <v>597</v>
      </c>
      <c r="M7" s="263">
        <v>12.5</v>
      </c>
      <c r="N7" s="49"/>
    </row>
    <row r="8" spans="1:14" ht="20.25" customHeight="1">
      <c r="A8" s="153" t="s">
        <v>299</v>
      </c>
      <c r="B8" s="259">
        <v>29813</v>
      </c>
      <c r="C8" s="259">
        <v>34511</v>
      </c>
      <c r="D8" s="259">
        <v>31021</v>
      </c>
      <c r="E8" s="259">
        <v>1120</v>
      </c>
      <c r="F8" s="260">
        <v>33121</v>
      </c>
      <c r="G8" s="260">
        <v>9777</v>
      </c>
      <c r="H8" s="261">
        <v>24022</v>
      </c>
      <c r="I8" s="261">
        <v>293</v>
      </c>
      <c r="J8" s="262">
        <v>1</v>
      </c>
      <c r="K8" s="259">
        <v>87</v>
      </c>
      <c r="L8" s="259">
        <v>566</v>
      </c>
      <c r="M8" s="263">
        <v>12.5</v>
      </c>
      <c r="N8" s="49"/>
    </row>
    <row r="9" spans="1:14" ht="20.25" customHeight="1">
      <c r="A9" s="264" t="s">
        <v>317</v>
      </c>
      <c r="B9" s="265">
        <v>30151</v>
      </c>
      <c r="C9" s="265">
        <v>34795</v>
      </c>
      <c r="D9" s="265">
        <v>30927</v>
      </c>
      <c r="E9" s="265">
        <v>1043</v>
      </c>
      <c r="F9" s="265">
        <v>32459</v>
      </c>
      <c r="G9" s="266">
        <v>10014</v>
      </c>
      <c r="H9" s="267">
        <v>23961</v>
      </c>
      <c r="I9" s="265">
        <v>339</v>
      </c>
      <c r="J9" s="265">
        <v>1</v>
      </c>
      <c r="K9" s="265">
        <v>105</v>
      </c>
      <c r="L9" s="265">
        <v>583</v>
      </c>
      <c r="M9" s="268">
        <v>12.7</v>
      </c>
      <c r="N9" s="49"/>
    </row>
    <row r="10" spans="1:14" ht="20.25" customHeight="1">
      <c r="A10" s="152" t="s">
        <v>333</v>
      </c>
      <c r="B10" s="269">
        <v>2485</v>
      </c>
      <c r="C10" s="269">
        <v>2880</v>
      </c>
      <c r="D10" s="269">
        <v>2508</v>
      </c>
      <c r="E10" s="269">
        <v>84</v>
      </c>
      <c r="F10" s="270">
        <v>2718</v>
      </c>
      <c r="G10" s="270">
        <v>816</v>
      </c>
      <c r="H10" s="271">
        <v>1983</v>
      </c>
      <c r="I10" s="271">
        <v>27</v>
      </c>
      <c r="J10" s="272">
        <v>0</v>
      </c>
      <c r="K10" s="269">
        <v>7</v>
      </c>
      <c r="L10" s="269">
        <v>46</v>
      </c>
      <c r="M10" s="273">
        <v>12.6</v>
      </c>
      <c r="N10" s="49"/>
    </row>
    <row r="11" spans="1:14" ht="20.25" customHeight="1">
      <c r="A11" s="153" t="s">
        <v>296</v>
      </c>
      <c r="B11" s="101">
        <v>2495</v>
      </c>
      <c r="C11" s="101">
        <v>2889</v>
      </c>
      <c r="D11" s="101">
        <v>2505</v>
      </c>
      <c r="E11" s="101">
        <v>87</v>
      </c>
      <c r="F11" s="98">
        <v>2713</v>
      </c>
      <c r="G11" s="98">
        <v>828</v>
      </c>
      <c r="H11" s="256">
        <v>1985</v>
      </c>
      <c r="I11" s="256">
        <v>28</v>
      </c>
      <c r="J11" s="257">
        <v>0</v>
      </c>
      <c r="K11" s="101">
        <v>12</v>
      </c>
      <c r="L11" s="101">
        <v>47</v>
      </c>
      <c r="M11" s="258">
        <v>12.6</v>
      </c>
      <c r="N11" s="49"/>
    </row>
    <row r="12" spans="1:14" ht="20.25" customHeight="1">
      <c r="A12" s="153" t="s">
        <v>260</v>
      </c>
      <c r="B12" s="101">
        <v>2495</v>
      </c>
      <c r="C12" s="101">
        <v>2883</v>
      </c>
      <c r="D12" s="101">
        <v>2497</v>
      </c>
      <c r="E12" s="101">
        <v>84</v>
      </c>
      <c r="F12" s="98">
        <v>2710</v>
      </c>
      <c r="G12" s="98">
        <v>833</v>
      </c>
      <c r="H12" s="256">
        <v>1983</v>
      </c>
      <c r="I12" s="256">
        <v>26</v>
      </c>
      <c r="J12" s="257">
        <v>0</v>
      </c>
      <c r="K12" s="101">
        <v>9</v>
      </c>
      <c r="L12" s="101">
        <v>48</v>
      </c>
      <c r="M12" s="258">
        <v>12.6</v>
      </c>
      <c r="N12" s="49"/>
    </row>
    <row r="13" spans="1:14" ht="20.25" customHeight="1">
      <c r="A13" s="153" t="s">
        <v>261</v>
      </c>
      <c r="B13" s="101">
        <v>2494</v>
      </c>
      <c r="C13" s="101">
        <v>2872</v>
      </c>
      <c r="D13" s="101">
        <v>2459</v>
      </c>
      <c r="E13" s="101">
        <v>83</v>
      </c>
      <c r="F13" s="98">
        <v>2689</v>
      </c>
      <c r="G13" s="98">
        <v>828</v>
      </c>
      <c r="H13" s="256">
        <v>1975</v>
      </c>
      <c r="I13" s="256">
        <v>26</v>
      </c>
      <c r="J13" s="257">
        <v>0</v>
      </c>
      <c r="K13" s="101">
        <v>10</v>
      </c>
      <c r="L13" s="101">
        <v>48</v>
      </c>
      <c r="M13" s="258">
        <v>12.6</v>
      </c>
      <c r="N13" s="49"/>
    </row>
    <row r="14" spans="1:14" ht="20.25" customHeight="1">
      <c r="A14" s="153" t="s">
        <v>262</v>
      </c>
      <c r="B14" s="101">
        <v>2507</v>
      </c>
      <c r="C14" s="101">
        <v>2882</v>
      </c>
      <c r="D14" s="101">
        <v>2479</v>
      </c>
      <c r="E14" s="101">
        <v>84</v>
      </c>
      <c r="F14" s="98">
        <v>2697</v>
      </c>
      <c r="G14" s="98">
        <v>833</v>
      </c>
      <c r="H14" s="256">
        <v>1975</v>
      </c>
      <c r="I14" s="256">
        <v>26</v>
      </c>
      <c r="J14" s="257">
        <v>0</v>
      </c>
      <c r="K14" s="101">
        <v>9</v>
      </c>
      <c r="L14" s="101">
        <v>48</v>
      </c>
      <c r="M14" s="258">
        <v>12.6</v>
      </c>
      <c r="N14" s="49"/>
    </row>
    <row r="15" spans="1:14" ht="20.25" customHeight="1">
      <c r="A15" s="153" t="s">
        <v>263</v>
      </c>
      <c r="B15" s="101">
        <v>2514</v>
      </c>
      <c r="C15" s="101">
        <v>2892</v>
      </c>
      <c r="D15" s="101">
        <v>2584</v>
      </c>
      <c r="E15" s="101">
        <v>88</v>
      </c>
      <c r="F15" s="98">
        <v>2699</v>
      </c>
      <c r="G15" s="98">
        <v>830</v>
      </c>
      <c r="H15" s="256">
        <v>2002</v>
      </c>
      <c r="I15" s="256">
        <v>27</v>
      </c>
      <c r="J15" s="257">
        <v>1</v>
      </c>
      <c r="K15" s="101">
        <v>5</v>
      </c>
      <c r="L15" s="101">
        <v>50</v>
      </c>
      <c r="M15" s="258">
        <v>12.7</v>
      </c>
      <c r="N15" s="49"/>
    </row>
    <row r="16" spans="1:14" ht="20.25" customHeight="1">
      <c r="A16" s="153" t="s">
        <v>283</v>
      </c>
      <c r="B16" s="101">
        <v>2524</v>
      </c>
      <c r="C16" s="101">
        <v>2910</v>
      </c>
      <c r="D16" s="101">
        <v>2601</v>
      </c>
      <c r="E16" s="101">
        <v>89</v>
      </c>
      <c r="F16" s="98">
        <v>2712</v>
      </c>
      <c r="G16" s="98">
        <v>851</v>
      </c>
      <c r="H16" s="256">
        <v>2007</v>
      </c>
      <c r="I16" s="256">
        <v>27</v>
      </c>
      <c r="J16" s="257">
        <v>0</v>
      </c>
      <c r="K16" s="101">
        <v>8</v>
      </c>
      <c r="L16" s="101">
        <v>50</v>
      </c>
      <c r="M16" s="258">
        <v>12.8</v>
      </c>
      <c r="N16" s="49"/>
    </row>
    <row r="17" spans="1:14" ht="20.25" customHeight="1">
      <c r="A17" s="153" t="s">
        <v>255</v>
      </c>
      <c r="B17" s="101">
        <v>2529</v>
      </c>
      <c r="C17" s="101">
        <v>2922</v>
      </c>
      <c r="D17" s="101">
        <v>2895</v>
      </c>
      <c r="E17" s="101">
        <v>88</v>
      </c>
      <c r="F17" s="98">
        <v>2713</v>
      </c>
      <c r="G17" s="98">
        <v>843</v>
      </c>
      <c r="H17" s="256">
        <v>2010</v>
      </c>
      <c r="I17" s="256">
        <v>31</v>
      </c>
      <c r="J17" s="257">
        <v>0</v>
      </c>
      <c r="K17" s="101">
        <v>10</v>
      </c>
      <c r="L17" s="101">
        <v>50</v>
      </c>
      <c r="M17" s="258">
        <v>12.8</v>
      </c>
      <c r="N17" s="49"/>
    </row>
    <row r="18" spans="1:14" ht="20.25" customHeight="1">
      <c r="A18" s="153" t="s">
        <v>256</v>
      </c>
      <c r="B18" s="101">
        <v>2536</v>
      </c>
      <c r="C18" s="101">
        <v>2931</v>
      </c>
      <c r="D18" s="101">
        <v>2639</v>
      </c>
      <c r="E18" s="101">
        <v>89</v>
      </c>
      <c r="F18" s="98">
        <v>2707</v>
      </c>
      <c r="G18" s="98">
        <v>846</v>
      </c>
      <c r="H18" s="256">
        <v>2017</v>
      </c>
      <c r="I18" s="256">
        <v>31</v>
      </c>
      <c r="J18" s="257">
        <v>0</v>
      </c>
      <c r="K18" s="101">
        <v>6</v>
      </c>
      <c r="L18" s="101">
        <v>49</v>
      </c>
      <c r="M18" s="258">
        <v>12.9</v>
      </c>
      <c r="N18" s="49"/>
    </row>
    <row r="19" spans="1:14" ht="20.25" customHeight="1">
      <c r="A19" s="153" t="s">
        <v>334</v>
      </c>
      <c r="B19" s="101">
        <v>2533</v>
      </c>
      <c r="C19" s="101">
        <v>2923</v>
      </c>
      <c r="D19" s="101">
        <v>2609</v>
      </c>
      <c r="E19" s="101">
        <v>89</v>
      </c>
      <c r="F19" s="98">
        <v>2715</v>
      </c>
      <c r="G19" s="98">
        <v>845</v>
      </c>
      <c r="H19" s="256">
        <v>2010</v>
      </c>
      <c r="I19" s="256">
        <v>29</v>
      </c>
      <c r="J19" s="257">
        <v>0</v>
      </c>
      <c r="K19" s="101">
        <v>11</v>
      </c>
      <c r="L19" s="101">
        <v>49</v>
      </c>
      <c r="M19" s="258">
        <v>12.8</v>
      </c>
      <c r="N19" s="49"/>
    </row>
    <row r="20" spans="1:14" ht="20.25" customHeight="1">
      <c r="A20" s="153" t="s">
        <v>156</v>
      </c>
      <c r="B20" s="101">
        <v>2514</v>
      </c>
      <c r="C20" s="101">
        <v>2899</v>
      </c>
      <c r="D20" s="101">
        <v>2563</v>
      </c>
      <c r="E20" s="101">
        <v>86</v>
      </c>
      <c r="F20" s="98">
        <v>2690</v>
      </c>
      <c r="G20" s="98">
        <v>831</v>
      </c>
      <c r="H20" s="256">
        <v>2007</v>
      </c>
      <c r="I20" s="256">
        <v>29</v>
      </c>
      <c r="J20" s="257">
        <v>0</v>
      </c>
      <c r="K20" s="101">
        <v>11</v>
      </c>
      <c r="L20" s="101">
        <v>49</v>
      </c>
      <c r="M20" s="258">
        <v>12.7</v>
      </c>
      <c r="N20" s="49"/>
    </row>
    <row r="21" spans="1:14" ht="20.25" customHeight="1" thickBot="1">
      <c r="A21" s="154" t="s">
        <v>157</v>
      </c>
      <c r="B21" s="103">
        <v>2525</v>
      </c>
      <c r="C21" s="103">
        <v>2912</v>
      </c>
      <c r="D21" s="103">
        <v>2588</v>
      </c>
      <c r="E21" s="103">
        <v>92</v>
      </c>
      <c r="F21" s="104">
        <v>2696</v>
      </c>
      <c r="G21" s="104">
        <v>830</v>
      </c>
      <c r="H21" s="274">
        <v>2007</v>
      </c>
      <c r="I21" s="274">
        <v>32</v>
      </c>
      <c r="J21" s="275">
        <v>0</v>
      </c>
      <c r="K21" s="103">
        <v>7</v>
      </c>
      <c r="L21" s="103">
        <v>49</v>
      </c>
      <c r="M21" s="276">
        <v>12.8</v>
      </c>
      <c r="N21" s="49"/>
    </row>
    <row r="22" spans="1:14" ht="8.1" customHeight="1">
      <c r="A22" s="94"/>
      <c r="B22" s="121"/>
      <c r="C22" s="121"/>
      <c r="D22" s="121"/>
      <c r="E22" s="121"/>
      <c r="F22" s="121"/>
      <c r="G22" s="94"/>
      <c r="H22" s="121"/>
      <c r="I22" s="121"/>
      <c r="J22" s="121"/>
      <c r="K22" s="121"/>
      <c r="L22" s="121"/>
      <c r="M22" s="121"/>
      <c r="N22" s="49"/>
    </row>
    <row r="23" spans="1:14" ht="16.5" customHeight="1" thickBot="1">
      <c r="A23" s="105" t="s">
        <v>182</v>
      </c>
      <c r="B23" s="105"/>
      <c r="C23" s="105"/>
      <c r="D23" s="105"/>
      <c r="E23" s="105"/>
      <c r="F23" s="105"/>
      <c r="G23" s="105"/>
      <c r="H23" s="105"/>
      <c r="I23" s="105"/>
      <c r="J23" s="105"/>
      <c r="K23" s="105"/>
      <c r="L23" s="105"/>
      <c r="M23" s="121"/>
      <c r="N23" s="49"/>
    </row>
    <row r="24" spans="1:14" ht="27">
      <c r="A24" s="277" t="s">
        <v>33</v>
      </c>
      <c r="B24" s="254" t="s">
        <v>205</v>
      </c>
      <c r="C24" s="254" t="s">
        <v>124</v>
      </c>
      <c r="D24" s="254" t="s">
        <v>174</v>
      </c>
      <c r="E24" s="254" t="s">
        <v>175</v>
      </c>
      <c r="F24" s="174" t="s">
        <v>176</v>
      </c>
      <c r="G24" s="174" t="s">
        <v>123</v>
      </c>
      <c r="H24" s="148" t="s">
        <v>177</v>
      </c>
      <c r="I24" s="148" t="s">
        <v>178</v>
      </c>
      <c r="J24" s="254" t="s">
        <v>179</v>
      </c>
      <c r="K24" s="254" t="s">
        <v>180</v>
      </c>
      <c r="L24" s="174" t="s">
        <v>183</v>
      </c>
      <c r="M24" s="174" t="s">
        <v>126</v>
      </c>
      <c r="N24" s="174" t="s">
        <v>214</v>
      </c>
    </row>
    <row r="25" spans="1:14" ht="20.25" customHeight="1">
      <c r="A25" s="153" t="s">
        <v>242</v>
      </c>
      <c r="B25" s="278">
        <v>177</v>
      </c>
      <c r="C25" s="279">
        <v>5244139</v>
      </c>
      <c r="D25" s="280">
        <v>1374321</v>
      </c>
      <c r="E25" s="281">
        <v>9334</v>
      </c>
      <c r="F25" s="280">
        <v>2898773</v>
      </c>
      <c r="G25" s="130">
        <v>183780</v>
      </c>
      <c r="H25" s="282">
        <v>640028</v>
      </c>
      <c r="I25" s="282">
        <v>5929</v>
      </c>
      <c r="J25" s="281">
        <v>0</v>
      </c>
      <c r="K25" s="281">
        <v>7072</v>
      </c>
      <c r="L25" s="130">
        <v>123340</v>
      </c>
      <c r="M25" s="130">
        <v>1062</v>
      </c>
      <c r="N25" s="113">
        <v>500</v>
      </c>
    </row>
    <row r="26" spans="1:14" ht="20.25" customHeight="1">
      <c r="A26" s="153" t="s">
        <v>295</v>
      </c>
      <c r="B26" s="278">
        <v>176</v>
      </c>
      <c r="C26" s="279">
        <v>5308190</v>
      </c>
      <c r="D26" s="280">
        <v>1349223</v>
      </c>
      <c r="E26" s="281">
        <v>9129</v>
      </c>
      <c r="F26" s="280">
        <v>2979942</v>
      </c>
      <c r="G26" s="130">
        <v>188915</v>
      </c>
      <c r="H26" s="282">
        <v>649227</v>
      </c>
      <c r="I26" s="282">
        <v>4454</v>
      </c>
      <c r="J26" s="281">
        <v>0</v>
      </c>
      <c r="K26" s="281">
        <v>7859</v>
      </c>
      <c r="L26" s="130">
        <v>118048</v>
      </c>
      <c r="M26" s="130">
        <v>793</v>
      </c>
      <c r="N26" s="115">
        <v>600</v>
      </c>
    </row>
    <row r="27" spans="1:14" ht="20.25" customHeight="1">
      <c r="A27" s="177" t="s">
        <v>280</v>
      </c>
      <c r="B27" s="278">
        <v>174</v>
      </c>
      <c r="C27" s="279">
        <v>5193277</v>
      </c>
      <c r="D27" s="280">
        <v>1312782</v>
      </c>
      <c r="E27" s="281">
        <v>8170</v>
      </c>
      <c r="F27" s="280">
        <v>2898976</v>
      </c>
      <c r="G27" s="130">
        <v>197088</v>
      </c>
      <c r="H27" s="282">
        <v>649198</v>
      </c>
      <c r="I27" s="282">
        <v>3823</v>
      </c>
      <c r="J27" s="281">
        <v>0</v>
      </c>
      <c r="K27" s="281">
        <v>8623</v>
      </c>
      <c r="L27" s="130">
        <v>112858</v>
      </c>
      <c r="M27" s="130">
        <v>859</v>
      </c>
      <c r="N27" s="115">
        <v>900</v>
      </c>
    </row>
    <row r="28" spans="1:14" ht="20.25" customHeight="1">
      <c r="A28" s="99" t="s">
        <v>299</v>
      </c>
      <c r="B28" s="283">
        <v>172</v>
      </c>
      <c r="C28" s="284">
        <v>5129039</v>
      </c>
      <c r="D28" s="285">
        <v>1303300</v>
      </c>
      <c r="E28" s="257">
        <v>8422</v>
      </c>
      <c r="F28" s="285">
        <v>2847331</v>
      </c>
      <c r="G28" s="115">
        <v>194920</v>
      </c>
      <c r="H28" s="286">
        <v>655765</v>
      </c>
      <c r="I28" s="286">
        <v>3271</v>
      </c>
      <c r="J28" s="257">
        <v>14</v>
      </c>
      <c r="K28" s="257">
        <v>9078</v>
      </c>
      <c r="L28" s="115">
        <v>105945</v>
      </c>
      <c r="M28" s="115">
        <v>593</v>
      </c>
      <c r="N28" s="115">
        <v>400</v>
      </c>
    </row>
    <row r="29" spans="1:14" ht="20.25" customHeight="1" thickBot="1">
      <c r="A29" s="179" t="s">
        <v>335</v>
      </c>
      <c r="B29" s="287">
        <v>167</v>
      </c>
      <c r="C29" s="288">
        <v>5040518</v>
      </c>
      <c r="D29" s="289">
        <v>1307611</v>
      </c>
      <c r="E29" s="290">
        <v>8103</v>
      </c>
      <c r="F29" s="289">
        <v>2736449</v>
      </c>
      <c r="G29" s="291">
        <v>194656</v>
      </c>
      <c r="H29" s="292">
        <v>663039</v>
      </c>
      <c r="I29" s="292">
        <v>3803</v>
      </c>
      <c r="J29" s="290">
        <v>248</v>
      </c>
      <c r="K29" s="290">
        <v>10837</v>
      </c>
      <c r="L29" s="291">
        <v>113996</v>
      </c>
      <c r="M29" s="291">
        <v>1076</v>
      </c>
      <c r="N29" s="291">
        <v>700</v>
      </c>
    </row>
    <row r="30" spans="1:14" ht="12.75" customHeight="1">
      <c r="A30" s="49" t="s">
        <v>125</v>
      </c>
      <c r="B30" s="121"/>
      <c r="C30" s="121"/>
      <c r="D30" s="121"/>
      <c r="E30" s="121"/>
      <c r="F30" s="121"/>
      <c r="G30" s="94"/>
      <c r="H30" s="121"/>
      <c r="I30" s="121"/>
      <c r="J30" s="121"/>
      <c r="K30" s="121"/>
      <c r="L30" s="121"/>
      <c r="M30" s="121"/>
      <c r="N30" s="49"/>
    </row>
    <row r="31" spans="1:14" ht="13.5">
      <c r="A31" s="49" t="s">
        <v>248</v>
      </c>
    </row>
  </sheetData>
  <mergeCells count="2">
    <mergeCell ref="A2:G2"/>
    <mergeCell ref="H2:N2"/>
  </mergeCells>
  <phoneticPr fontId="2"/>
  <printOptions gridLinesSet="0"/>
  <pageMargins left="0.78740157480314965" right="0.78740157480314965" top="0.78740157480314965" bottom="0.78740157480314965" header="0.59055118110236227" footer="0.59055118110236227"/>
  <pageSetup paperSize="9" orientation="portrait" r:id="rId1"/>
  <headerFooter alignWithMargins="0"/>
  <ignoredErrors>
    <ignoredError sqref="A22:A24 A11:A18 A20:A21 A6:A9 A26:A2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ColWidth="8.625" defaultRowHeight="13.5"/>
  <cols>
    <col min="1" max="3" width="16.5" style="24" customWidth="1"/>
    <col min="4" max="4" width="18.625" style="24" customWidth="1"/>
    <col min="5" max="5" width="16.5" style="24" customWidth="1"/>
    <col min="6" max="16384" width="8.625" style="24"/>
  </cols>
  <sheetData>
    <row r="1" spans="1:5" s="23" customFormat="1" ht="30" customHeight="1">
      <c r="A1" s="22"/>
      <c r="B1" s="22"/>
      <c r="C1" s="22"/>
    </row>
    <row r="2" spans="1:5" s="23" customFormat="1" ht="22.5" customHeight="1">
      <c r="A2" s="450" t="s">
        <v>343</v>
      </c>
      <c r="B2" s="450"/>
      <c r="C2" s="450"/>
      <c r="D2" s="450"/>
      <c r="E2" s="450"/>
    </row>
    <row r="3" spans="1:5" s="23" customFormat="1" ht="13.5" customHeight="1" thickBot="1">
      <c r="A3" s="94" t="s">
        <v>84</v>
      </c>
      <c r="B3" s="94"/>
      <c r="C3" s="94"/>
      <c r="D3" s="94"/>
      <c r="E3" s="95" t="s">
        <v>21</v>
      </c>
    </row>
    <row r="4" spans="1:5" s="23" customFormat="1" ht="21" customHeight="1">
      <c r="A4" s="451" t="s">
        <v>22</v>
      </c>
      <c r="B4" s="453" t="s">
        <v>23</v>
      </c>
      <c r="C4" s="454"/>
      <c r="D4" s="454"/>
      <c r="E4" s="454"/>
    </row>
    <row r="5" spans="1:5" s="23" customFormat="1" ht="21" customHeight="1">
      <c r="A5" s="452"/>
      <c r="B5" s="374" t="s">
        <v>35</v>
      </c>
      <c r="C5" s="375" t="s">
        <v>24</v>
      </c>
      <c r="D5" s="375" t="s">
        <v>264</v>
      </c>
      <c r="E5" s="376" t="s">
        <v>25</v>
      </c>
    </row>
    <row r="6" spans="1:5" s="23" customFormat="1" ht="21" customHeight="1">
      <c r="A6" s="97" t="s">
        <v>242</v>
      </c>
      <c r="B6" s="377">
        <v>40687</v>
      </c>
      <c r="C6" s="378">
        <v>26738</v>
      </c>
      <c r="D6" s="378">
        <v>294</v>
      </c>
      <c r="E6" s="379">
        <v>13655</v>
      </c>
    </row>
    <row r="7" spans="1:5" s="23" customFormat="1" ht="21" customHeight="1">
      <c r="A7" s="99" t="s">
        <v>249</v>
      </c>
      <c r="B7" s="380">
        <v>39588</v>
      </c>
      <c r="C7" s="381">
        <v>26316</v>
      </c>
      <c r="D7" s="381">
        <v>270</v>
      </c>
      <c r="E7" s="382">
        <v>13002</v>
      </c>
    </row>
    <row r="8" spans="1:5" s="23" customFormat="1" ht="21" customHeight="1">
      <c r="A8" s="100" t="s">
        <v>280</v>
      </c>
      <c r="B8" s="377">
        <v>38365</v>
      </c>
      <c r="C8" s="378">
        <v>25765</v>
      </c>
      <c r="D8" s="378">
        <v>270</v>
      </c>
      <c r="E8" s="379">
        <v>12330</v>
      </c>
    </row>
    <row r="9" spans="1:5" s="23" customFormat="1" ht="21" customHeight="1">
      <c r="A9" s="100" t="s">
        <v>299</v>
      </c>
      <c r="B9" s="377">
        <v>37208</v>
      </c>
      <c r="C9" s="381">
        <v>25305</v>
      </c>
      <c r="D9" s="378">
        <v>271</v>
      </c>
      <c r="E9" s="382">
        <v>11632</v>
      </c>
    </row>
    <row r="10" spans="1:5" s="23" customFormat="1" ht="21" customHeight="1" thickBot="1">
      <c r="A10" s="102" t="s">
        <v>317</v>
      </c>
      <c r="B10" s="383">
        <v>36344</v>
      </c>
      <c r="C10" s="384">
        <v>25041</v>
      </c>
      <c r="D10" s="385">
        <v>266</v>
      </c>
      <c r="E10" s="386">
        <v>11037</v>
      </c>
    </row>
    <row r="11" spans="1:5" s="23" customFormat="1" ht="13.5" customHeight="1">
      <c r="A11" s="94" t="s">
        <v>26</v>
      </c>
      <c r="B11" s="94"/>
      <c r="C11" s="94"/>
      <c r="D11" s="49"/>
      <c r="E11" s="49"/>
    </row>
  </sheetData>
  <mergeCells count="3">
    <mergeCell ref="A2:E2"/>
    <mergeCell ref="A4:A5"/>
    <mergeCell ref="B4:E4"/>
  </mergeCells>
  <phoneticPr fontId="2"/>
  <printOptions horizontalCentered="1"/>
  <pageMargins left="0.78740157480314965" right="0.78740157480314965" top="0.78740157480314965" bottom="0.78740157480314965" header="0.59055118110236227" footer="0.59055118110236227"/>
  <pageSetup paperSize="9" orientation="portrait" horizontalDpi="300" verticalDpi="300" r:id="rId1"/>
  <headerFooter alignWithMargins="0"/>
  <ignoredErrors>
    <ignoredError sqref="A7:A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3.5"/>
  <cols>
    <col min="1" max="1" width="13.625" style="22" customWidth="1"/>
    <col min="2" max="2" width="11.5" style="22" customWidth="1"/>
    <col min="3" max="7" width="13.25" style="22" customWidth="1"/>
    <col min="8" max="16384" width="9" style="22"/>
  </cols>
  <sheetData>
    <row r="1" spans="1:7" s="24" customFormat="1" ht="30" customHeight="1"/>
    <row r="2" spans="1:7" s="25" customFormat="1" ht="22.5" customHeight="1">
      <c r="A2" s="450" t="s">
        <v>344</v>
      </c>
      <c r="B2" s="450"/>
      <c r="C2" s="450"/>
      <c r="D2" s="450"/>
      <c r="E2" s="450"/>
      <c r="F2" s="450"/>
      <c r="G2" s="450"/>
    </row>
    <row r="3" spans="1:7" s="26" customFormat="1" ht="13.5" customHeight="1" thickBot="1">
      <c r="A3" s="105" t="s">
        <v>148</v>
      </c>
      <c r="B3" s="22"/>
      <c r="C3" s="22"/>
      <c r="D3" s="22"/>
      <c r="E3" s="22"/>
      <c r="F3" s="22"/>
      <c r="G3" s="22"/>
    </row>
    <row r="4" spans="1:7" s="23" customFormat="1" ht="20.45" customHeight="1">
      <c r="A4" s="454" t="s">
        <v>223</v>
      </c>
      <c r="B4" s="460"/>
      <c r="C4" s="107" t="s">
        <v>243</v>
      </c>
      <c r="D4" s="108" t="s">
        <v>250</v>
      </c>
      <c r="E4" s="109" t="s">
        <v>281</v>
      </c>
      <c r="F4" s="109" t="s">
        <v>300</v>
      </c>
      <c r="G4" s="108" t="s">
        <v>318</v>
      </c>
    </row>
    <row r="5" spans="1:7" s="23" customFormat="1" ht="20.45" customHeight="1">
      <c r="A5" s="455" t="s">
        <v>27</v>
      </c>
      <c r="B5" s="110" t="s">
        <v>224</v>
      </c>
      <c r="C5" s="111">
        <v>68258</v>
      </c>
      <c r="D5" s="112">
        <v>69111</v>
      </c>
      <c r="E5" s="112">
        <v>69723</v>
      </c>
      <c r="F5" s="112">
        <v>69839</v>
      </c>
      <c r="G5" s="113">
        <v>70145</v>
      </c>
    </row>
    <row r="6" spans="1:7" s="23" customFormat="1" ht="20.45" customHeight="1">
      <c r="A6" s="456"/>
      <c r="B6" s="114" t="s">
        <v>225</v>
      </c>
      <c r="C6" s="101">
        <v>93</v>
      </c>
      <c r="D6" s="98">
        <v>84</v>
      </c>
      <c r="E6" s="98">
        <v>79</v>
      </c>
      <c r="F6" s="98">
        <v>70</v>
      </c>
      <c r="G6" s="115">
        <v>62</v>
      </c>
    </row>
    <row r="7" spans="1:7" s="23" customFormat="1" ht="20.45" customHeight="1">
      <c r="A7" s="456"/>
      <c r="B7" s="114" t="s">
        <v>226</v>
      </c>
      <c r="C7" s="257">
        <v>0</v>
      </c>
      <c r="D7" s="115">
        <v>0</v>
      </c>
      <c r="E7" s="115">
        <v>0</v>
      </c>
      <c r="F7" s="115">
        <v>0</v>
      </c>
      <c r="G7" s="115">
        <v>0</v>
      </c>
    </row>
    <row r="8" spans="1:7" s="23" customFormat="1" ht="20.45" customHeight="1">
      <c r="A8" s="456"/>
      <c r="B8" s="114" t="s">
        <v>227</v>
      </c>
      <c r="C8" s="101">
        <v>44</v>
      </c>
      <c r="D8" s="98">
        <v>40</v>
      </c>
      <c r="E8" s="98">
        <v>31</v>
      </c>
      <c r="F8" s="98">
        <v>29</v>
      </c>
      <c r="G8" s="115">
        <v>29</v>
      </c>
    </row>
    <row r="9" spans="1:7" s="23" customFormat="1" ht="20.45" customHeight="1">
      <c r="A9" s="456"/>
      <c r="B9" s="114" t="s">
        <v>228</v>
      </c>
      <c r="C9" s="257">
        <v>0</v>
      </c>
      <c r="D9" s="115">
        <v>0</v>
      </c>
      <c r="E9" s="115">
        <v>0</v>
      </c>
      <c r="F9" s="115">
        <v>0</v>
      </c>
      <c r="G9" s="115">
        <v>0</v>
      </c>
    </row>
    <row r="10" spans="1:7" s="23" customFormat="1" ht="20.45" customHeight="1">
      <c r="A10" s="456"/>
      <c r="B10" s="114" t="s">
        <v>229</v>
      </c>
      <c r="C10" s="101">
        <v>1124</v>
      </c>
      <c r="D10" s="98">
        <v>938</v>
      </c>
      <c r="E10" s="98">
        <v>784</v>
      </c>
      <c r="F10" s="98">
        <v>612</v>
      </c>
      <c r="G10" s="115">
        <v>478</v>
      </c>
    </row>
    <row r="11" spans="1:7" s="23" customFormat="1" ht="20.45" customHeight="1">
      <c r="A11" s="456"/>
      <c r="B11" s="114" t="s">
        <v>28</v>
      </c>
      <c r="C11" s="101">
        <v>643</v>
      </c>
      <c r="D11" s="98">
        <v>528</v>
      </c>
      <c r="E11" s="98">
        <v>432</v>
      </c>
      <c r="F11" s="98">
        <v>325</v>
      </c>
      <c r="G11" s="115">
        <v>241</v>
      </c>
    </row>
    <row r="12" spans="1:7" s="23" customFormat="1" ht="20.45" customHeight="1">
      <c r="A12" s="456"/>
      <c r="B12" s="114" t="s">
        <v>29</v>
      </c>
      <c r="C12" s="101">
        <v>61017</v>
      </c>
      <c r="D12" s="98">
        <v>62079</v>
      </c>
      <c r="E12" s="98">
        <v>62854</v>
      </c>
      <c r="F12" s="98">
        <v>0</v>
      </c>
      <c r="G12" s="115">
        <v>63672</v>
      </c>
    </row>
    <row r="13" spans="1:7" s="23" customFormat="1" ht="20.45" customHeight="1">
      <c r="A13" s="456"/>
      <c r="B13" s="114" t="s">
        <v>30</v>
      </c>
      <c r="C13" s="101">
        <v>4846</v>
      </c>
      <c r="D13" s="98">
        <v>4966</v>
      </c>
      <c r="E13" s="98">
        <v>5074</v>
      </c>
      <c r="F13" s="98">
        <v>0</v>
      </c>
      <c r="G13" s="115">
        <v>5226</v>
      </c>
    </row>
    <row r="14" spans="1:7" s="23" customFormat="1" ht="20.45" customHeight="1">
      <c r="A14" s="457"/>
      <c r="B14" s="116" t="s">
        <v>31</v>
      </c>
      <c r="C14" s="117">
        <v>491</v>
      </c>
      <c r="D14" s="118">
        <v>476</v>
      </c>
      <c r="E14" s="118">
        <v>469</v>
      </c>
      <c r="F14" s="118">
        <v>445</v>
      </c>
      <c r="G14" s="115">
        <v>437</v>
      </c>
    </row>
    <row r="15" spans="1:7" s="23" customFormat="1" ht="20.45" customHeight="1">
      <c r="A15" s="458" t="s">
        <v>32</v>
      </c>
      <c r="B15" s="110" t="s">
        <v>224</v>
      </c>
      <c r="C15" s="111">
        <v>1</v>
      </c>
      <c r="D15" s="112">
        <v>1</v>
      </c>
      <c r="E15" s="112">
        <v>0</v>
      </c>
      <c r="F15" s="112">
        <v>0</v>
      </c>
      <c r="G15" s="119">
        <v>0</v>
      </c>
    </row>
    <row r="16" spans="1:7" s="23" customFormat="1" ht="20.45" customHeight="1" thickBot="1">
      <c r="A16" s="459"/>
      <c r="B16" s="120" t="s">
        <v>230</v>
      </c>
      <c r="C16" s="103">
        <v>1</v>
      </c>
      <c r="D16" s="104">
        <v>1</v>
      </c>
      <c r="E16" s="104">
        <v>0</v>
      </c>
      <c r="F16" s="104">
        <v>0</v>
      </c>
      <c r="G16" s="104">
        <v>0</v>
      </c>
    </row>
    <row r="17" spans="1:7" ht="13.5" customHeight="1" thickBot="1">
      <c r="A17" s="94" t="s">
        <v>337</v>
      </c>
      <c r="B17" s="49"/>
      <c r="C17" s="49"/>
      <c r="D17" s="49"/>
      <c r="E17" s="121"/>
      <c r="F17" s="121"/>
      <c r="G17" s="49"/>
    </row>
    <row r="18" spans="1:7" ht="20.45" customHeight="1">
      <c r="A18" s="454" t="s">
        <v>223</v>
      </c>
      <c r="B18" s="460"/>
      <c r="C18" s="122" t="s">
        <v>243</v>
      </c>
      <c r="D18" s="122" t="s">
        <v>250</v>
      </c>
      <c r="E18" s="109" t="s">
        <v>281</v>
      </c>
      <c r="F18" s="109" t="s">
        <v>300</v>
      </c>
      <c r="G18" s="109" t="s">
        <v>318</v>
      </c>
    </row>
    <row r="19" spans="1:7" ht="20.45" customHeight="1">
      <c r="A19" s="455" t="s">
        <v>27</v>
      </c>
      <c r="B19" s="431" t="s">
        <v>222</v>
      </c>
      <c r="C19" s="124">
        <v>47014339</v>
      </c>
      <c r="D19" s="125">
        <v>47813985</v>
      </c>
      <c r="E19" s="125">
        <v>48302698</v>
      </c>
      <c r="F19" s="125">
        <v>48293458</v>
      </c>
      <c r="G19" s="325">
        <v>49544396</v>
      </c>
    </row>
    <row r="20" spans="1:7" ht="20.45" customHeight="1">
      <c r="A20" s="456"/>
      <c r="B20" s="126" t="s">
        <v>225</v>
      </c>
      <c r="C20" s="127">
        <v>80545</v>
      </c>
      <c r="D20" s="128">
        <v>72698</v>
      </c>
      <c r="E20" s="98">
        <v>68134</v>
      </c>
      <c r="F20" s="98">
        <v>59696</v>
      </c>
      <c r="G20" s="115">
        <v>54103</v>
      </c>
    </row>
    <row r="21" spans="1:7" ht="20.45" customHeight="1">
      <c r="A21" s="456"/>
      <c r="B21" s="126" t="s">
        <v>226</v>
      </c>
      <c r="C21" s="324">
        <v>0</v>
      </c>
      <c r="D21" s="129">
        <v>0</v>
      </c>
      <c r="E21" s="115">
        <v>0</v>
      </c>
      <c r="F21" s="115">
        <v>0</v>
      </c>
      <c r="G21" s="115">
        <v>0</v>
      </c>
    </row>
    <row r="22" spans="1:7" ht="20.45" customHeight="1">
      <c r="A22" s="456"/>
      <c r="B22" s="126" t="s">
        <v>227</v>
      </c>
      <c r="C22" s="127">
        <v>19504</v>
      </c>
      <c r="D22" s="128">
        <v>17184</v>
      </c>
      <c r="E22" s="98">
        <v>13165</v>
      </c>
      <c r="F22" s="98">
        <v>11275</v>
      </c>
      <c r="G22" s="115">
        <v>11165</v>
      </c>
    </row>
    <row r="23" spans="1:7" ht="20.45" customHeight="1">
      <c r="A23" s="456"/>
      <c r="B23" s="126" t="s">
        <v>228</v>
      </c>
      <c r="C23" s="324">
        <v>0</v>
      </c>
      <c r="D23" s="129">
        <v>0</v>
      </c>
      <c r="E23" s="130">
        <v>0</v>
      </c>
      <c r="F23" s="115">
        <v>0</v>
      </c>
      <c r="G23" s="115">
        <v>0</v>
      </c>
    </row>
    <row r="24" spans="1:7" ht="20.45" customHeight="1">
      <c r="A24" s="456"/>
      <c r="B24" s="126" t="s">
        <v>229</v>
      </c>
      <c r="C24" s="127">
        <v>546875</v>
      </c>
      <c r="D24" s="128">
        <v>456482</v>
      </c>
      <c r="E24" s="127">
        <v>379194</v>
      </c>
      <c r="F24" s="128">
        <v>290136</v>
      </c>
      <c r="G24" s="115">
        <v>225669</v>
      </c>
    </row>
    <row r="25" spans="1:7" ht="20.45" customHeight="1">
      <c r="A25" s="456"/>
      <c r="B25" s="114" t="s">
        <v>28</v>
      </c>
      <c r="C25" s="127">
        <v>156642</v>
      </c>
      <c r="D25" s="128">
        <v>129622</v>
      </c>
      <c r="E25" s="131">
        <v>106622</v>
      </c>
      <c r="F25" s="131">
        <v>80565</v>
      </c>
      <c r="G25" s="115">
        <v>60110</v>
      </c>
    </row>
    <row r="26" spans="1:7" ht="20.45" customHeight="1">
      <c r="A26" s="456"/>
      <c r="B26" s="114" t="s">
        <v>29</v>
      </c>
      <c r="C26" s="127">
        <v>41645062</v>
      </c>
      <c r="D26" s="128">
        <v>42479772</v>
      </c>
      <c r="E26" s="132">
        <v>43000446</v>
      </c>
      <c r="F26" s="128">
        <v>43087792</v>
      </c>
      <c r="G26" s="129">
        <v>44287241</v>
      </c>
    </row>
    <row r="27" spans="1:7" ht="20.45" customHeight="1">
      <c r="A27" s="456"/>
      <c r="B27" s="114" t="s">
        <v>30</v>
      </c>
      <c r="C27" s="127">
        <v>4183516</v>
      </c>
      <c r="D27" s="128">
        <v>4286502</v>
      </c>
      <c r="E27" s="127">
        <v>4369158</v>
      </c>
      <c r="F27" s="128">
        <v>4417190</v>
      </c>
      <c r="G27" s="129">
        <v>4564549</v>
      </c>
    </row>
    <row r="28" spans="1:7" ht="20.45" customHeight="1">
      <c r="A28" s="457"/>
      <c r="B28" s="116" t="s">
        <v>31</v>
      </c>
      <c r="C28" s="133">
        <v>382195</v>
      </c>
      <c r="D28" s="134">
        <v>371725</v>
      </c>
      <c r="E28" s="118">
        <v>365979</v>
      </c>
      <c r="F28" s="118">
        <v>346804</v>
      </c>
      <c r="G28" s="130">
        <v>341559</v>
      </c>
    </row>
    <row r="29" spans="1:7" ht="20.45" customHeight="1">
      <c r="A29" s="458" t="s">
        <v>32</v>
      </c>
      <c r="B29" s="110" t="s">
        <v>222</v>
      </c>
      <c r="C29" s="135">
        <v>0</v>
      </c>
      <c r="D29" s="136">
        <v>0</v>
      </c>
      <c r="E29" s="112">
        <v>0</v>
      </c>
      <c r="F29" s="113">
        <v>0</v>
      </c>
      <c r="G29" s="113">
        <v>0</v>
      </c>
    </row>
    <row r="30" spans="1:7" ht="20.45" customHeight="1" thickBot="1">
      <c r="A30" s="459"/>
      <c r="B30" s="333" t="s">
        <v>229</v>
      </c>
      <c r="C30" s="137">
        <v>0</v>
      </c>
      <c r="D30" s="138">
        <v>0</v>
      </c>
      <c r="E30" s="104">
        <v>0</v>
      </c>
      <c r="F30" s="139">
        <v>0</v>
      </c>
      <c r="G30" s="139">
        <v>0</v>
      </c>
    </row>
    <row r="31" spans="1:7">
      <c r="A31" s="49" t="s">
        <v>26</v>
      </c>
    </row>
  </sheetData>
  <mergeCells count="7">
    <mergeCell ref="A19:A28"/>
    <mergeCell ref="A29:A30"/>
    <mergeCell ref="A2:G2"/>
    <mergeCell ref="A4:B4"/>
    <mergeCell ref="A5:A14"/>
    <mergeCell ref="A15:A16"/>
    <mergeCell ref="A18:B18"/>
  </mergeCells>
  <phoneticPr fontId="2"/>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3.5"/>
  <cols>
    <col min="1" max="1" width="13.5" style="42" customWidth="1"/>
    <col min="2" max="2" width="12.5" style="42" customWidth="1"/>
    <col min="3" max="4" width="11.25" style="42" customWidth="1"/>
    <col min="5" max="6" width="12.5" style="42" customWidth="1"/>
    <col min="7" max="7" width="11.25" style="42" customWidth="1"/>
    <col min="8" max="16384" width="9" style="42"/>
  </cols>
  <sheetData>
    <row r="1" spans="1:7" ht="30" customHeight="1"/>
    <row r="2" spans="1:7" ht="22.5" customHeight="1">
      <c r="A2" s="461" t="s">
        <v>345</v>
      </c>
      <c r="B2" s="461"/>
      <c r="C2" s="461"/>
      <c r="D2" s="461"/>
      <c r="E2" s="461"/>
      <c r="F2" s="461"/>
      <c r="G2" s="461"/>
    </row>
    <row r="3" spans="1:7" s="43" customFormat="1" ht="13.5" customHeight="1" thickBot="1">
      <c r="A3" s="105"/>
      <c r="B3" s="105"/>
      <c r="C3" s="105"/>
      <c r="D3" s="105"/>
      <c r="E3" s="105"/>
      <c r="F3" s="105"/>
      <c r="G3" s="95" t="s">
        <v>21</v>
      </c>
    </row>
    <row r="4" spans="1:7" s="43" customFormat="1" ht="22.5" customHeight="1">
      <c r="A4" s="451" t="s">
        <v>234</v>
      </c>
      <c r="B4" s="453" t="s">
        <v>232</v>
      </c>
      <c r="C4" s="454"/>
      <c r="D4" s="460"/>
      <c r="E4" s="453" t="s">
        <v>233</v>
      </c>
      <c r="F4" s="454"/>
      <c r="G4" s="454"/>
    </row>
    <row r="5" spans="1:7" s="43" customFormat="1" ht="22.5" customHeight="1">
      <c r="A5" s="452"/>
      <c r="B5" s="387" t="s">
        <v>231</v>
      </c>
      <c r="C5" s="388" t="s">
        <v>36</v>
      </c>
      <c r="D5" s="389" t="s">
        <v>149</v>
      </c>
      <c r="E5" s="387" t="s">
        <v>224</v>
      </c>
      <c r="F5" s="388" t="s">
        <v>37</v>
      </c>
      <c r="G5" s="389" t="s">
        <v>149</v>
      </c>
    </row>
    <row r="6" spans="1:7" s="43" customFormat="1" ht="22.5" customHeight="1">
      <c r="A6" s="141" t="s">
        <v>242</v>
      </c>
      <c r="B6" s="377">
        <v>101132</v>
      </c>
      <c r="C6" s="378">
        <v>28683</v>
      </c>
      <c r="D6" s="390">
        <v>28.4</v>
      </c>
      <c r="E6" s="377">
        <v>231896</v>
      </c>
      <c r="F6" s="378">
        <v>46594</v>
      </c>
      <c r="G6" s="390">
        <v>20.100000000000001</v>
      </c>
    </row>
    <row r="7" spans="1:7" s="43" customFormat="1" ht="22.5" customHeight="1">
      <c r="A7" s="100" t="s">
        <v>249</v>
      </c>
      <c r="B7" s="391">
        <v>102057</v>
      </c>
      <c r="C7" s="392">
        <v>28600</v>
      </c>
      <c r="D7" s="393">
        <v>28</v>
      </c>
      <c r="E7" s="391">
        <v>230970</v>
      </c>
      <c r="F7" s="392">
        <v>46101</v>
      </c>
      <c r="G7" s="393">
        <v>20</v>
      </c>
    </row>
    <row r="8" spans="1:7" s="43" customFormat="1" ht="22.5" customHeight="1">
      <c r="A8" s="100" t="s">
        <v>280</v>
      </c>
      <c r="B8" s="377">
        <v>102377</v>
      </c>
      <c r="C8" s="378">
        <v>28027</v>
      </c>
      <c r="D8" s="390">
        <v>27.4</v>
      </c>
      <c r="E8" s="377">
        <v>229433</v>
      </c>
      <c r="F8" s="378">
        <v>44726</v>
      </c>
      <c r="G8" s="390">
        <v>19.5</v>
      </c>
    </row>
    <row r="9" spans="1:7" s="43" customFormat="1" ht="22.5" customHeight="1">
      <c r="A9" s="99" t="s">
        <v>299</v>
      </c>
      <c r="B9" s="377">
        <v>103284</v>
      </c>
      <c r="C9" s="378">
        <v>27402</v>
      </c>
      <c r="D9" s="394">
        <v>26.5</v>
      </c>
      <c r="E9" s="377">
        <v>228553</v>
      </c>
      <c r="F9" s="378">
        <v>42925</v>
      </c>
      <c r="G9" s="390">
        <v>18.8</v>
      </c>
    </row>
    <row r="10" spans="1:7" s="43" customFormat="1" ht="22.5" customHeight="1" thickBot="1">
      <c r="A10" s="313" t="s">
        <v>317</v>
      </c>
      <c r="B10" s="383">
        <v>103966</v>
      </c>
      <c r="C10" s="385">
        <v>26924</v>
      </c>
      <c r="D10" s="395">
        <v>25.9</v>
      </c>
      <c r="E10" s="383">
        <v>227066</v>
      </c>
      <c r="F10" s="385">
        <v>41558</v>
      </c>
      <c r="G10" s="395">
        <v>18.3</v>
      </c>
    </row>
    <row r="11" spans="1:7" s="43" customFormat="1" ht="13.5" customHeight="1">
      <c r="A11" s="49" t="s">
        <v>26</v>
      </c>
      <c r="B11" s="49"/>
      <c r="C11" s="49"/>
      <c r="D11" s="49"/>
      <c r="E11" s="49"/>
      <c r="F11" s="49"/>
      <c r="G11" s="49"/>
    </row>
  </sheetData>
  <mergeCells count="4">
    <mergeCell ref="A2:G2"/>
    <mergeCell ref="A4:A5"/>
    <mergeCell ref="B4:D4"/>
    <mergeCell ref="E4:G4"/>
  </mergeCells>
  <phoneticPr fontId="2"/>
  <printOptions horizontalCentered="1"/>
  <pageMargins left="0.59055118110236227" right="0.59055118110236227" top="0.78740157480314965" bottom="0.78740157480314965" header="0.59055118110236227" footer="0.59055118110236227"/>
  <pageSetup paperSize="9" orientation="portrait" horizontalDpi="300" verticalDpi="300" r:id="rId1"/>
  <headerFooter alignWithMargins="0"/>
  <ignoredErrors>
    <ignoredError sqref="A7:A1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showGridLines="0" workbookViewId="0"/>
  </sheetViews>
  <sheetFormatPr defaultRowHeight="13.5"/>
  <cols>
    <col min="1" max="1" width="13" style="27" customWidth="1"/>
    <col min="2" max="2" width="16" style="27" customWidth="1"/>
    <col min="3" max="3" width="12" style="27" customWidth="1"/>
    <col min="4" max="4" width="16.5" style="27" customWidth="1"/>
    <col min="5" max="5" width="12.25" style="27" customWidth="1"/>
    <col min="6" max="8" width="11.25" style="27" customWidth="1"/>
    <col min="9" max="16384" width="9" style="27"/>
  </cols>
  <sheetData>
    <row r="1" spans="1:9" ht="30" customHeight="1">
      <c r="A1" s="36"/>
      <c r="B1" s="36"/>
      <c r="C1" s="36"/>
      <c r="D1" s="36"/>
      <c r="E1" s="36"/>
      <c r="F1" s="36"/>
      <c r="G1" s="36"/>
      <c r="H1" s="36"/>
    </row>
    <row r="2" spans="1:9" ht="22.5" customHeight="1">
      <c r="A2" s="450" t="s">
        <v>346</v>
      </c>
      <c r="B2" s="450"/>
      <c r="C2" s="450"/>
      <c r="D2" s="450"/>
      <c r="E2" s="450"/>
      <c r="F2" s="450"/>
      <c r="G2" s="450"/>
      <c r="H2" s="450"/>
    </row>
    <row r="3" spans="1:9" ht="13.5" customHeight="1" thickBot="1">
      <c r="A3" s="142" t="s">
        <v>245</v>
      </c>
      <c r="B3" s="105"/>
      <c r="C3" s="105"/>
      <c r="D3" s="105"/>
      <c r="E3" s="105"/>
      <c r="F3" s="463" t="s">
        <v>38</v>
      </c>
      <c r="G3" s="463"/>
      <c r="H3" s="463"/>
    </row>
    <row r="4" spans="1:9" ht="13.5" customHeight="1">
      <c r="A4" s="464" t="s">
        <v>39</v>
      </c>
      <c r="B4" s="467" t="s">
        <v>40</v>
      </c>
      <c r="C4" s="143"/>
      <c r="D4" s="470" t="s">
        <v>150</v>
      </c>
      <c r="E4" s="473" t="s">
        <v>151</v>
      </c>
      <c r="F4" s="470" t="s">
        <v>152</v>
      </c>
      <c r="G4" s="473" t="s">
        <v>153</v>
      </c>
      <c r="H4" s="476" t="s">
        <v>154</v>
      </c>
    </row>
    <row r="5" spans="1:9" ht="24.75" customHeight="1">
      <c r="A5" s="465"/>
      <c r="B5" s="468"/>
      <c r="C5" s="479" t="s">
        <v>41</v>
      </c>
      <c r="D5" s="471"/>
      <c r="E5" s="474"/>
      <c r="F5" s="471"/>
      <c r="G5" s="474"/>
      <c r="H5" s="477"/>
    </row>
    <row r="6" spans="1:9" ht="24.75" customHeight="1">
      <c r="A6" s="466"/>
      <c r="B6" s="469"/>
      <c r="C6" s="475"/>
      <c r="D6" s="472"/>
      <c r="E6" s="475"/>
      <c r="F6" s="472"/>
      <c r="G6" s="475"/>
      <c r="H6" s="478"/>
    </row>
    <row r="7" spans="1:9" ht="24.75" customHeight="1">
      <c r="A7" s="480" t="s">
        <v>242</v>
      </c>
      <c r="B7" s="433">
        <v>5515202991</v>
      </c>
      <c r="C7" s="402">
        <v>944400</v>
      </c>
      <c r="D7" s="433">
        <v>5332262129</v>
      </c>
      <c r="E7" s="402">
        <v>4558604</v>
      </c>
      <c r="F7" s="420">
        <v>96.7</v>
      </c>
      <c r="G7" s="403">
        <v>190659.34908499999</v>
      </c>
      <c r="H7" s="402">
        <v>116418.351648</v>
      </c>
    </row>
    <row r="8" spans="1:9" ht="24.75" customHeight="1">
      <c r="A8" s="481"/>
      <c r="B8" s="404">
        <v>4703209</v>
      </c>
      <c r="C8" s="397">
        <v>0</v>
      </c>
      <c r="D8" s="397">
        <v>4703209</v>
      </c>
      <c r="E8" s="398">
        <v>27836</v>
      </c>
      <c r="F8" s="421">
        <v>100</v>
      </c>
      <c r="G8" s="399">
        <v>114712.414634</v>
      </c>
      <c r="H8" s="398">
        <v>106891.11363599999</v>
      </c>
    </row>
    <row r="9" spans="1:9" ht="24.75" customHeight="1">
      <c r="A9" s="480" t="s">
        <v>249</v>
      </c>
      <c r="B9" s="433">
        <v>5522614429</v>
      </c>
      <c r="C9" s="403">
        <v>258800</v>
      </c>
      <c r="D9" s="433">
        <v>5360498284</v>
      </c>
      <c r="E9" s="167">
        <v>7304113</v>
      </c>
      <c r="F9" s="422">
        <v>96.94</v>
      </c>
      <c r="G9" s="167">
        <v>192017.46910700001</v>
      </c>
      <c r="H9" s="168">
        <v>118658.726075</v>
      </c>
    </row>
    <row r="10" spans="1:9" ht="24.75" customHeight="1">
      <c r="A10" s="481"/>
      <c r="B10" s="434">
        <v>35680</v>
      </c>
      <c r="C10" s="397">
        <v>0</v>
      </c>
      <c r="D10" s="397">
        <v>35680</v>
      </c>
      <c r="E10" s="399">
        <v>0</v>
      </c>
      <c r="F10" s="421">
        <v>100</v>
      </c>
      <c r="G10" s="399">
        <v>0</v>
      </c>
      <c r="H10" s="398">
        <v>0</v>
      </c>
    </row>
    <row r="11" spans="1:9" ht="24.75" customHeight="1">
      <c r="A11" s="480" t="s">
        <v>280</v>
      </c>
      <c r="B11" s="433">
        <v>5359031000</v>
      </c>
      <c r="C11" s="403">
        <v>0</v>
      </c>
      <c r="D11" s="433">
        <v>5209428985</v>
      </c>
      <c r="E11" s="167">
        <v>3595906</v>
      </c>
      <c r="F11" s="422">
        <v>97.14</v>
      </c>
      <c r="G11" s="167">
        <v>187470</v>
      </c>
      <c r="H11" s="168">
        <v>117050</v>
      </c>
    </row>
    <row r="12" spans="1:9" ht="24.75" customHeight="1">
      <c r="A12" s="481"/>
      <c r="B12" s="397">
        <v>0</v>
      </c>
      <c r="C12" s="397">
        <v>0</v>
      </c>
      <c r="D12" s="397">
        <v>0</v>
      </c>
      <c r="E12" s="397">
        <v>0</v>
      </c>
      <c r="F12" s="423">
        <v>0</v>
      </c>
      <c r="G12" s="397">
        <v>0</v>
      </c>
      <c r="H12" s="404">
        <v>0</v>
      </c>
    </row>
    <row r="13" spans="1:9" ht="24.75" customHeight="1">
      <c r="A13" s="480" t="s">
        <v>299</v>
      </c>
      <c r="B13" s="433">
        <v>5092886502</v>
      </c>
      <c r="C13" s="167">
        <v>709700</v>
      </c>
      <c r="D13" s="433">
        <v>4928450384</v>
      </c>
      <c r="E13" s="167">
        <v>2775300</v>
      </c>
      <c r="F13" s="422">
        <v>96.73</v>
      </c>
      <c r="G13" s="167">
        <v>181668</v>
      </c>
      <c r="H13" s="168">
        <v>115151</v>
      </c>
    </row>
    <row r="14" spans="1:9" ht="24.75" customHeight="1">
      <c r="A14" s="481"/>
      <c r="B14" s="397">
        <v>0</v>
      </c>
      <c r="C14" s="397">
        <v>0</v>
      </c>
      <c r="D14" s="397">
        <v>0</v>
      </c>
      <c r="E14" s="397">
        <v>0</v>
      </c>
      <c r="F14" s="365">
        <v>0</v>
      </c>
      <c r="G14" s="397">
        <v>0</v>
      </c>
      <c r="H14" s="404">
        <v>0</v>
      </c>
    </row>
    <row r="15" spans="1:9" ht="24.75" customHeight="1">
      <c r="A15" s="480" t="s">
        <v>317</v>
      </c>
      <c r="B15" s="433">
        <v>4951340700</v>
      </c>
      <c r="C15" s="400">
        <v>1195600</v>
      </c>
      <c r="D15" s="433">
        <v>4774929844</v>
      </c>
      <c r="E15" s="400">
        <v>2629272</v>
      </c>
      <c r="F15" s="420">
        <v>96.41</v>
      </c>
      <c r="G15" s="403">
        <v>180088.04466429038</v>
      </c>
      <c r="H15" s="402">
        <v>116133.24029553184</v>
      </c>
    </row>
    <row r="16" spans="1:9" ht="24.75" customHeight="1" thickBot="1">
      <c r="A16" s="482"/>
      <c r="B16" s="401">
        <v>0</v>
      </c>
      <c r="C16" s="399">
        <v>0</v>
      </c>
      <c r="D16" s="401">
        <v>0</v>
      </c>
      <c r="E16" s="405">
        <v>0</v>
      </c>
      <c r="F16" s="424">
        <v>0</v>
      </c>
      <c r="G16" s="405">
        <v>0</v>
      </c>
      <c r="H16" s="406">
        <v>0</v>
      </c>
      <c r="I16" s="326"/>
    </row>
    <row r="17" spans="1:8">
      <c r="A17" s="49" t="s">
        <v>26</v>
      </c>
      <c r="B17" s="49"/>
      <c r="C17" s="144"/>
      <c r="D17" s="49"/>
      <c r="E17" s="49"/>
      <c r="F17" s="49"/>
      <c r="G17" s="49"/>
      <c r="H17" s="94"/>
    </row>
    <row r="18" spans="1:8">
      <c r="A18" s="145" t="s">
        <v>190</v>
      </c>
      <c r="B18" s="49"/>
      <c r="C18" s="49"/>
      <c r="D18" s="49"/>
      <c r="E18" s="49"/>
      <c r="F18" s="49"/>
      <c r="G18" s="49"/>
      <c r="H18" s="94"/>
    </row>
    <row r="19" spans="1:8" ht="13.5" customHeight="1">
      <c r="A19" s="462" t="s">
        <v>240</v>
      </c>
      <c r="B19" s="462"/>
      <c r="C19" s="462"/>
      <c r="D19" s="462"/>
      <c r="E19" s="462"/>
      <c r="F19" s="462"/>
      <c r="G19" s="462"/>
      <c r="H19" s="462"/>
    </row>
    <row r="20" spans="1:8">
      <c r="A20" s="462"/>
      <c r="B20" s="462"/>
      <c r="C20" s="462"/>
      <c r="D20" s="462"/>
      <c r="E20" s="462"/>
      <c r="F20" s="462"/>
      <c r="G20" s="462"/>
      <c r="H20" s="462"/>
    </row>
    <row r="21" spans="1:8" ht="13.5" customHeight="1">
      <c r="A21" s="31" t="s">
        <v>193</v>
      </c>
      <c r="B21" s="146"/>
      <c r="C21" s="146"/>
      <c r="D21" s="146"/>
      <c r="E21" s="146"/>
      <c r="F21" s="146"/>
      <c r="G21" s="146"/>
      <c r="H21" s="146"/>
    </row>
    <row r="22" spans="1:8" ht="13.5" customHeight="1">
      <c r="A22" s="31" t="s">
        <v>297</v>
      </c>
      <c r="B22" s="146"/>
      <c r="C22" s="146"/>
      <c r="D22" s="146"/>
      <c r="E22" s="146"/>
      <c r="F22" s="146"/>
      <c r="G22" s="146"/>
      <c r="H22" s="146"/>
    </row>
    <row r="23" spans="1:8" ht="13.5" customHeight="1">
      <c r="A23" s="31" t="s">
        <v>298</v>
      </c>
      <c r="B23" s="146"/>
      <c r="C23" s="146"/>
      <c r="D23" s="146"/>
      <c r="E23" s="146"/>
      <c r="F23" s="146"/>
      <c r="G23" s="146"/>
      <c r="H23" s="146"/>
    </row>
  </sheetData>
  <mergeCells count="16">
    <mergeCell ref="A19:H20"/>
    <mergeCell ref="A2:H2"/>
    <mergeCell ref="F3:H3"/>
    <mergeCell ref="A4:A6"/>
    <mergeCell ref="B4:B6"/>
    <mergeCell ref="D4:D6"/>
    <mergeCell ref="E4:E6"/>
    <mergeCell ref="F4:F6"/>
    <mergeCell ref="G4:G6"/>
    <mergeCell ref="H4:H6"/>
    <mergeCell ref="C5:C6"/>
    <mergeCell ref="A7:A8"/>
    <mergeCell ref="A9:A10"/>
    <mergeCell ref="A11:A12"/>
    <mergeCell ref="A13:A14"/>
    <mergeCell ref="A15:A16"/>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ignoredErrors>
    <ignoredError sqref="A9:A1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zoomScale="85" zoomScaleNormal="85" zoomScaleSheetLayoutView="90" workbookViewId="0"/>
  </sheetViews>
  <sheetFormatPr defaultRowHeight="13.5"/>
  <cols>
    <col min="1" max="1" width="12.5" style="27" customWidth="1"/>
    <col min="2" max="2" width="12" style="27" customWidth="1"/>
    <col min="3" max="3" width="11.625" style="27" customWidth="1"/>
    <col min="4" max="4" width="12.625" style="27" customWidth="1"/>
    <col min="5" max="5" width="11.5" style="27" customWidth="1"/>
    <col min="6" max="6" width="10.625" style="27" customWidth="1"/>
    <col min="7" max="7" width="10.5" style="27" customWidth="1"/>
    <col min="8" max="8" width="12.625" style="27" customWidth="1"/>
    <col min="9" max="9" width="10.625" style="27" customWidth="1"/>
    <col min="10" max="10" width="13.25" style="27" customWidth="1"/>
    <col min="11" max="11" width="13.625" style="27" customWidth="1"/>
    <col min="12" max="13" width="10.625" style="27" customWidth="1"/>
    <col min="14" max="14" width="10.5" style="27" customWidth="1"/>
    <col min="15" max="15" width="11.5" style="27" customWidth="1"/>
    <col min="16" max="16" width="13.125" style="27" customWidth="1"/>
    <col min="17" max="16384" width="9" style="27"/>
  </cols>
  <sheetData>
    <row r="1" spans="1:16" ht="30" customHeight="1">
      <c r="A1" s="35" t="s">
        <v>128</v>
      </c>
      <c r="B1" s="35"/>
      <c r="C1" s="35"/>
      <c r="D1" s="35"/>
      <c r="E1" s="35"/>
      <c r="F1" s="35"/>
      <c r="G1" s="35"/>
      <c r="H1" s="35"/>
      <c r="I1" s="35"/>
      <c r="J1" s="35"/>
      <c r="K1" s="35"/>
      <c r="L1" s="35"/>
      <c r="M1" s="35"/>
      <c r="N1" s="35"/>
      <c r="O1" s="35"/>
      <c r="P1" s="35"/>
    </row>
    <row r="2" spans="1:16" ht="22.5" customHeight="1">
      <c r="A2" s="485" t="s">
        <v>309</v>
      </c>
      <c r="B2" s="485"/>
      <c r="C2" s="485"/>
      <c r="D2" s="485"/>
      <c r="E2" s="485"/>
      <c r="F2" s="485"/>
      <c r="G2" s="485"/>
      <c r="H2" s="485"/>
      <c r="I2" s="486" t="s">
        <v>347</v>
      </c>
      <c r="J2" s="486"/>
      <c r="K2" s="486"/>
      <c r="L2" s="486"/>
      <c r="M2" s="486"/>
      <c r="N2" s="486"/>
      <c r="O2" s="486"/>
      <c r="P2" s="486"/>
    </row>
    <row r="3" spans="1:16" ht="13.5" customHeight="1" thickBot="1">
      <c r="A3" s="105" t="s">
        <v>42</v>
      </c>
      <c r="B3" s="45"/>
      <c r="C3" s="45"/>
      <c r="D3" s="45"/>
      <c r="E3" s="45"/>
      <c r="F3" s="45"/>
      <c r="G3" s="45"/>
      <c r="H3" s="45"/>
      <c r="I3" s="45"/>
      <c r="J3" s="45"/>
      <c r="K3" s="45"/>
      <c r="L3" s="45"/>
      <c r="M3" s="45"/>
      <c r="N3" s="45"/>
      <c r="O3" s="45"/>
      <c r="P3" s="45"/>
    </row>
    <row r="4" spans="1:16" s="159" customFormat="1" ht="21" customHeight="1">
      <c r="A4" s="451" t="s">
        <v>43</v>
      </c>
      <c r="B4" s="155" t="s">
        <v>44</v>
      </c>
      <c r="C4" s="155"/>
      <c r="D4" s="155"/>
      <c r="E4" s="155"/>
      <c r="F4" s="155"/>
      <c r="G4" s="155"/>
      <c r="H4" s="156"/>
      <c r="I4" s="157"/>
      <c r="J4" s="155"/>
      <c r="K4" s="155" t="s">
        <v>45</v>
      </c>
      <c r="L4" s="155"/>
      <c r="M4" s="158"/>
      <c r="N4" s="155"/>
      <c r="O4" s="155"/>
      <c r="P4" s="156"/>
    </row>
    <row r="5" spans="1:16" s="159" customFormat="1" ht="21" customHeight="1">
      <c r="A5" s="487"/>
      <c r="B5" s="160" t="s">
        <v>46</v>
      </c>
      <c r="C5" s="160"/>
      <c r="D5" s="160"/>
      <c r="E5" s="160"/>
      <c r="F5" s="160"/>
      <c r="G5" s="160"/>
      <c r="H5" s="161"/>
      <c r="I5" s="483" t="s">
        <v>47</v>
      </c>
      <c r="J5" s="488" t="s">
        <v>48</v>
      </c>
      <c r="K5" s="488" t="s">
        <v>49</v>
      </c>
      <c r="L5" s="488" t="s">
        <v>47</v>
      </c>
      <c r="M5" s="479" t="s">
        <v>155</v>
      </c>
      <c r="N5" s="488" t="s">
        <v>50</v>
      </c>
      <c r="O5" s="488" t="s">
        <v>51</v>
      </c>
      <c r="P5" s="489" t="s">
        <v>48</v>
      </c>
    </row>
    <row r="6" spans="1:16" s="159" customFormat="1" ht="21" customHeight="1">
      <c r="A6" s="452"/>
      <c r="B6" s="140" t="s">
        <v>52</v>
      </c>
      <c r="C6" s="140" t="s">
        <v>53</v>
      </c>
      <c r="D6" s="140" t="s">
        <v>54</v>
      </c>
      <c r="E6" s="140" t="s">
        <v>55</v>
      </c>
      <c r="F6" s="140" t="s">
        <v>56</v>
      </c>
      <c r="G6" s="140" t="s">
        <v>57</v>
      </c>
      <c r="H6" s="140" t="s">
        <v>48</v>
      </c>
      <c r="I6" s="452"/>
      <c r="J6" s="472"/>
      <c r="K6" s="472"/>
      <c r="L6" s="472"/>
      <c r="M6" s="475"/>
      <c r="N6" s="472"/>
      <c r="O6" s="472"/>
      <c r="P6" s="469"/>
    </row>
    <row r="7" spans="1:16" s="159" customFormat="1" ht="21" customHeight="1">
      <c r="A7" s="483" t="s">
        <v>242</v>
      </c>
      <c r="B7" s="163">
        <v>8424135</v>
      </c>
      <c r="C7" s="163">
        <v>6900046</v>
      </c>
      <c r="D7" s="163">
        <v>1281722</v>
      </c>
      <c r="E7" s="163">
        <v>3641997</v>
      </c>
      <c r="F7" s="163">
        <v>499550</v>
      </c>
      <c r="G7" s="163">
        <v>218512</v>
      </c>
      <c r="H7" s="164">
        <v>20965962</v>
      </c>
      <c r="I7" s="165">
        <v>191512</v>
      </c>
      <c r="J7" s="166">
        <v>21157474</v>
      </c>
      <c r="K7" s="167">
        <v>15277802</v>
      </c>
      <c r="L7" s="167">
        <v>141966</v>
      </c>
      <c r="M7" s="167">
        <v>73388</v>
      </c>
      <c r="N7" s="167">
        <v>8700</v>
      </c>
      <c r="O7" s="167">
        <v>2359843</v>
      </c>
      <c r="P7" s="168">
        <v>17861699</v>
      </c>
    </row>
    <row r="8" spans="1:16" s="159" customFormat="1" ht="21" customHeight="1">
      <c r="A8" s="452"/>
      <c r="B8" s="363">
        <v>7209</v>
      </c>
      <c r="C8" s="363">
        <v>9229</v>
      </c>
      <c r="D8" s="363">
        <v>2246</v>
      </c>
      <c r="E8" s="363">
        <v>4468</v>
      </c>
      <c r="F8" s="363">
        <v>158</v>
      </c>
      <c r="G8" s="363">
        <v>0</v>
      </c>
      <c r="H8" s="368">
        <v>23310</v>
      </c>
      <c r="I8" s="369">
        <v>249</v>
      </c>
      <c r="J8" s="365">
        <v>23559</v>
      </c>
      <c r="K8" s="365">
        <v>16296</v>
      </c>
      <c r="L8" s="365">
        <v>175</v>
      </c>
      <c r="M8" s="365">
        <v>0</v>
      </c>
      <c r="N8" s="365">
        <v>0</v>
      </c>
      <c r="O8" s="365">
        <v>2986</v>
      </c>
      <c r="P8" s="368">
        <v>19457</v>
      </c>
    </row>
    <row r="9" spans="1:16" s="159" customFormat="1" ht="21" customHeight="1">
      <c r="A9" s="483">
        <v>2</v>
      </c>
      <c r="B9" s="163">
        <v>8132565</v>
      </c>
      <c r="C9" s="163">
        <v>6847874</v>
      </c>
      <c r="D9" s="163">
        <v>1277003</v>
      </c>
      <c r="E9" s="163">
        <v>3512098</v>
      </c>
      <c r="F9" s="163">
        <v>477056</v>
      </c>
      <c r="G9" s="163">
        <v>265224</v>
      </c>
      <c r="H9" s="163">
        <v>20511820</v>
      </c>
      <c r="I9" s="169">
        <v>180562</v>
      </c>
      <c r="J9" s="169">
        <v>20692382</v>
      </c>
      <c r="K9" s="169">
        <v>14999501</v>
      </c>
      <c r="L9" s="169">
        <v>131199</v>
      </c>
      <c r="M9" s="169">
        <v>62128</v>
      </c>
      <c r="N9" s="169">
        <v>7860</v>
      </c>
      <c r="O9" s="169">
        <v>2384791</v>
      </c>
      <c r="P9" s="164">
        <v>17585479</v>
      </c>
    </row>
    <row r="10" spans="1:16" s="159" customFormat="1" ht="21" customHeight="1">
      <c r="A10" s="452"/>
      <c r="B10" s="371">
        <v>0</v>
      </c>
      <c r="C10" s="371">
        <v>45</v>
      </c>
      <c r="D10" s="371">
        <v>61</v>
      </c>
      <c r="E10" s="371">
        <v>21</v>
      </c>
      <c r="F10" s="371">
        <v>0</v>
      </c>
      <c r="G10" s="371">
        <v>0</v>
      </c>
      <c r="H10" s="371">
        <v>127</v>
      </c>
      <c r="I10" s="364">
        <v>71</v>
      </c>
      <c r="J10" s="364">
        <v>198</v>
      </c>
      <c r="K10" s="364">
        <v>89</v>
      </c>
      <c r="L10" s="364">
        <v>50</v>
      </c>
      <c r="M10" s="367">
        <v>0</v>
      </c>
      <c r="N10" s="367">
        <v>0</v>
      </c>
      <c r="O10" s="364">
        <v>0</v>
      </c>
      <c r="P10" s="372">
        <v>139</v>
      </c>
    </row>
    <row r="11" spans="1:16" s="159" customFormat="1" ht="21" customHeight="1">
      <c r="A11" s="483">
        <v>3</v>
      </c>
      <c r="B11" s="163">
        <v>8309676</v>
      </c>
      <c r="C11" s="163">
        <v>7140382</v>
      </c>
      <c r="D11" s="163">
        <v>1314124</v>
      </c>
      <c r="E11" s="163">
        <v>3616649</v>
      </c>
      <c r="F11" s="163">
        <v>473028</v>
      </c>
      <c r="G11" s="163">
        <v>321233</v>
      </c>
      <c r="H11" s="163">
        <v>21175092</v>
      </c>
      <c r="I11" s="169">
        <v>189109</v>
      </c>
      <c r="J11" s="169">
        <v>21364201</v>
      </c>
      <c r="K11" s="169">
        <v>15532044</v>
      </c>
      <c r="L11" s="169">
        <v>137383</v>
      </c>
      <c r="M11" s="169">
        <v>64608</v>
      </c>
      <c r="N11" s="169">
        <v>8790</v>
      </c>
      <c r="O11" s="169">
        <v>2422644</v>
      </c>
      <c r="P11" s="164">
        <v>18165469</v>
      </c>
    </row>
    <row r="12" spans="1:16" s="159" customFormat="1" ht="21" customHeight="1">
      <c r="A12" s="452"/>
      <c r="B12" s="363">
        <v>-8</v>
      </c>
      <c r="C12" s="363">
        <v>-1</v>
      </c>
      <c r="D12" s="363">
        <v>0</v>
      </c>
      <c r="E12" s="363">
        <v>0</v>
      </c>
      <c r="F12" s="363">
        <v>0</v>
      </c>
      <c r="G12" s="363">
        <v>0</v>
      </c>
      <c r="H12" s="363">
        <v>-9</v>
      </c>
      <c r="I12" s="369">
        <v>0</v>
      </c>
      <c r="J12" s="369">
        <v>-9</v>
      </c>
      <c r="K12" s="369">
        <v>-6</v>
      </c>
      <c r="L12" s="369">
        <v>0</v>
      </c>
      <c r="M12" s="370">
        <v>0</v>
      </c>
      <c r="N12" s="370">
        <v>0</v>
      </c>
      <c r="O12" s="369">
        <v>-2</v>
      </c>
      <c r="P12" s="368">
        <v>-8</v>
      </c>
    </row>
    <row r="13" spans="1:16" s="159" customFormat="1" ht="21" customHeight="1">
      <c r="A13" s="483">
        <v>4</v>
      </c>
      <c r="B13" s="170">
        <v>8642507</v>
      </c>
      <c r="C13" s="170">
        <v>7159339</v>
      </c>
      <c r="D13" s="170">
        <v>1299281</v>
      </c>
      <c r="E13" s="170">
        <v>3623318</v>
      </c>
      <c r="F13" s="170">
        <v>458325</v>
      </c>
      <c r="G13" s="170">
        <v>330167</v>
      </c>
      <c r="H13" s="170">
        <v>21512937</v>
      </c>
      <c r="I13" s="165">
        <v>161825</v>
      </c>
      <c r="J13" s="165">
        <v>21674762</v>
      </c>
      <c r="K13" s="165">
        <v>15793086</v>
      </c>
      <c r="L13" s="165">
        <v>118547</v>
      </c>
      <c r="M13" s="165">
        <v>54996</v>
      </c>
      <c r="N13" s="165">
        <v>9960</v>
      </c>
      <c r="O13" s="165">
        <v>2421413</v>
      </c>
      <c r="P13" s="171">
        <v>18398002</v>
      </c>
    </row>
    <row r="14" spans="1:16" s="159" customFormat="1" ht="21" customHeight="1">
      <c r="A14" s="452"/>
      <c r="B14" s="363">
        <v>-4</v>
      </c>
      <c r="C14" s="363">
        <v>-13</v>
      </c>
      <c r="D14" s="363">
        <v>0</v>
      </c>
      <c r="E14" s="363">
        <v>0</v>
      </c>
      <c r="F14" s="363">
        <v>0</v>
      </c>
      <c r="G14" s="363">
        <v>0</v>
      </c>
      <c r="H14" s="363">
        <v>-17</v>
      </c>
      <c r="I14" s="364">
        <v>0</v>
      </c>
      <c r="J14" s="364">
        <v>-17</v>
      </c>
      <c r="K14" s="364">
        <v>-13</v>
      </c>
      <c r="L14" s="365">
        <v>0</v>
      </c>
      <c r="M14" s="366">
        <v>0</v>
      </c>
      <c r="N14" s="367">
        <v>0</v>
      </c>
      <c r="O14" s="365">
        <v>-1</v>
      </c>
      <c r="P14" s="368">
        <v>-14</v>
      </c>
    </row>
    <row r="15" spans="1:16" s="159" customFormat="1" ht="21" customHeight="1">
      <c r="A15" s="483">
        <v>5</v>
      </c>
      <c r="B15" s="170">
        <v>8765372</v>
      </c>
      <c r="C15" s="170">
        <v>6948344</v>
      </c>
      <c r="D15" s="170">
        <v>1269795</v>
      </c>
      <c r="E15" s="170">
        <v>3675601</v>
      </c>
      <c r="F15" s="170">
        <v>462261</v>
      </c>
      <c r="G15" s="170">
        <v>379310</v>
      </c>
      <c r="H15" s="170">
        <v>21500683</v>
      </c>
      <c r="I15" s="172">
        <v>165428</v>
      </c>
      <c r="J15" s="167">
        <v>21666111</v>
      </c>
      <c r="K15" s="167">
        <v>15769532</v>
      </c>
      <c r="L15" s="165">
        <v>120593</v>
      </c>
      <c r="M15" s="165">
        <v>63420</v>
      </c>
      <c r="N15" s="167">
        <v>8580</v>
      </c>
      <c r="O15" s="165">
        <v>2520883</v>
      </c>
      <c r="P15" s="171">
        <v>18483008</v>
      </c>
    </row>
    <row r="16" spans="1:16" s="159" customFormat="1" ht="21" customHeight="1" thickBot="1">
      <c r="A16" s="484"/>
      <c r="B16" s="358">
        <v>0</v>
      </c>
      <c r="C16" s="358">
        <v>0</v>
      </c>
      <c r="D16" s="358">
        <v>0</v>
      </c>
      <c r="E16" s="358">
        <v>0</v>
      </c>
      <c r="F16" s="358">
        <v>0</v>
      </c>
      <c r="G16" s="358">
        <v>0</v>
      </c>
      <c r="H16" s="358">
        <v>0</v>
      </c>
      <c r="I16" s="359">
        <v>0</v>
      </c>
      <c r="J16" s="359">
        <v>0</v>
      </c>
      <c r="K16" s="359">
        <v>0</v>
      </c>
      <c r="L16" s="359">
        <v>0</v>
      </c>
      <c r="M16" s="360">
        <v>0</v>
      </c>
      <c r="N16" s="361">
        <v>0</v>
      </c>
      <c r="O16" s="359">
        <v>0</v>
      </c>
      <c r="P16" s="362">
        <v>0</v>
      </c>
    </row>
    <row r="17" spans="1:16">
      <c r="A17" s="49" t="s">
        <v>26</v>
      </c>
      <c r="B17" s="46"/>
      <c r="C17" s="46"/>
      <c r="D17" s="46"/>
      <c r="E17" s="46"/>
      <c r="F17" s="46"/>
      <c r="G17" s="46"/>
      <c r="H17" s="46"/>
      <c r="I17" s="46"/>
      <c r="J17" s="46"/>
      <c r="K17" s="46"/>
      <c r="L17" s="46"/>
      <c r="M17" s="46"/>
      <c r="N17" s="46"/>
      <c r="O17" s="46"/>
      <c r="P17" s="46"/>
    </row>
    <row r="18" spans="1:16">
      <c r="A18" s="49" t="s">
        <v>58</v>
      </c>
      <c r="B18" s="46"/>
      <c r="C18" s="46"/>
      <c r="D18" s="46"/>
      <c r="E18" s="46"/>
      <c r="F18" s="46"/>
      <c r="G18" s="46"/>
      <c r="H18" s="46"/>
      <c r="I18" s="46"/>
      <c r="J18" s="46"/>
      <c r="K18" s="46"/>
      <c r="L18" s="46"/>
      <c r="M18" s="46"/>
      <c r="N18" s="46"/>
      <c r="O18" s="46"/>
      <c r="P18" s="46"/>
    </row>
    <row r="19" spans="1:16">
      <c r="A19" s="49" t="s">
        <v>59</v>
      </c>
      <c r="B19" s="46"/>
      <c r="C19" s="46"/>
      <c r="D19" s="46"/>
      <c r="E19" s="46"/>
      <c r="F19" s="46"/>
      <c r="G19" s="46"/>
      <c r="H19" s="46"/>
      <c r="I19" s="46"/>
      <c r="J19" s="46"/>
      <c r="K19" s="46"/>
      <c r="L19" s="46"/>
      <c r="M19" s="46"/>
      <c r="N19" s="46"/>
      <c r="O19" s="46"/>
      <c r="P19" s="46"/>
    </row>
  </sheetData>
  <mergeCells count="16">
    <mergeCell ref="A15:A16"/>
    <mergeCell ref="A2:H2"/>
    <mergeCell ref="I2:P2"/>
    <mergeCell ref="A4:A6"/>
    <mergeCell ref="I5:I6"/>
    <mergeCell ref="J5:J6"/>
    <mergeCell ref="K5:K6"/>
    <mergeCell ref="L5:L6"/>
    <mergeCell ref="M5:M6"/>
    <mergeCell ref="N5:N6"/>
    <mergeCell ref="O5:O6"/>
    <mergeCell ref="P5:P6"/>
    <mergeCell ref="A7:A8"/>
    <mergeCell ref="A9:A10"/>
    <mergeCell ref="A11:A12"/>
    <mergeCell ref="A13:A14"/>
  </mergeCells>
  <phoneticPr fontId="2"/>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zoomScaleNormal="100" workbookViewId="0"/>
  </sheetViews>
  <sheetFormatPr defaultRowHeight="13.5"/>
  <cols>
    <col min="1" max="1" width="13.25" style="27" customWidth="1"/>
    <col min="2" max="9" width="10.125" style="27" customWidth="1"/>
    <col min="10" max="16384" width="9" style="27"/>
  </cols>
  <sheetData>
    <row r="1" spans="1:9" ht="30" customHeight="1">
      <c r="A1" s="24"/>
      <c r="B1" s="24"/>
      <c r="C1" s="24"/>
      <c r="D1" s="24"/>
      <c r="E1" s="24"/>
      <c r="F1" s="24"/>
      <c r="G1" s="24"/>
      <c r="H1" s="24"/>
      <c r="I1" s="24"/>
    </row>
    <row r="2" spans="1:9" ht="22.5" customHeight="1">
      <c r="A2" s="450" t="s">
        <v>348</v>
      </c>
      <c r="B2" s="450"/>
      <c r="C2" s="450"/>
      <c r="D2" s="450"/>
      <c r="E2" s="450"/>
      <c r="F2" s="450"/>
      <c r="G2" s="450"/>
      <c r="H2" s="450"/>
      <c r="I2" s="450"/>
    </row>
    <row r="3" spans="1:9" s="159" customFormat="1" ht="13.5" customHeight="1" thickBot="1">
      <c r="A3" s="105" t="s">
        <v>60</v>
      </c>
      <c r="B3" s="105"/>
      <c r="C3" s="105"/>
      <c r="D3" s="105"/>
      <c r="E3" s="105"/>
      <c r="F3" s="105"/>
      <c r="G3" s="105"/>
      <c r="H3" s="105"/>
      <c r="I3" s="407" t="s">
        <v>61</v>
      </c>
    </row>
    <row r="4" spans="1:9" ht="20.25" customHeight="1">
      <c r="A4" s="148" t="s">
        <v>62</v>
      </c>
      <c r="B4" s="411" t="s">
        <v>63</v>
      </c>
      <c r="C4" s="411" t="s">
        <v>64</v>
      </c>
      <c r="D4" s="411" t="s">
        <v>65</v>
      </c>
      <c r="E4" s="411" t="s">
        <v>66</v>
      </c>
      <c r="F4" s="411" t="s">
        <v>67</v>
      </c>
      <c r="G4" s="411" t="s">
        <v>68</v>
      </c>
      <c r="H4" s="411" t="s">
        <v>69</v>
      </c>
      <c r="I4" s="409" t="s">
        <v>70</v>
      </c>
    </row>
    <row r="5" spans="1:9" ht="20.25" customHeight="1">
      <c r="A5" s="150" t="s">
        <v>242</v>
      </c>
      <c r="B5" s="412">
        <v>2388</v>
      </c>
      <c r="C5" s="412">
        <v>2436</v>
      </c>
      <c r="D5" s="412">
        <v>3316</v>
      </c>
      <c r="E5" s="412">
        <v>1668</v>
      </c>
      <c r="F5" s="412">
        <v>1614</v>
      </c>
      <c r="G5" s="412">
        <v>1040</v>
      </c>
      <c r="H5" s="412">
        <v>785</v>
      </c>
      <c r="I5" s="413">
        <v>13247</v>
      </c>
    </row>
    <row r="6" spans="1:9" ht="20.25" customHeight="1">
      <c r="A6" s="150">
        <v>2</v>
      </c>
      <c r="B6" s="412">
        <v>2445</v>
      </c>
      <c r="C6" s="412">
        <v>2613</v>
      </c>
      <c r="D6" s="412">
        <v>3399</v>
      </c>
      <c r="E6" s="412">
        <v>1580</v>
      </c>
      <c r="F6" s="412">
        <v>1644</v>
      </c>
      <c r="G6" s="412">
        <v>1037</v>
      </c>
      <c r="H6" s="412">
        <v>753</v>
      </c>
      <c r="I6" s="413">
        <v>13471</v>
      </c>
    </row>
    <row r="7" spans="1:9" ht="20.25" customHeight="1">
      <c r="A7" s="150">
        <v>3</v>
      </c>
      <c r="B7" s="412">
        <v>2402</v>
      </c>
      <c r="C7" s="412">
        <v>2548</v>
      </c>
      <c r="D7" s="412">
        <v>3440</v>
      </c>
      <c r="E7" s="412">
        <v>1606</v>
      </c>
      <c r="F7" s="412">
        <v>1603</v>
      </c>
      <c r="G7" s="412">
        <v>955</v>
      </c>
      <c r="H7" s="412">
        <v>765</v>
      </c>
      <c r="I7" s="413">
        <v>13319</v>
      </c>
    </row>
    <row r="8" spans="1:9" ht="20.25" customHeight="1">
      <c r="A8" s="150">
        <v>4</v>
      </c>
      <c r="B8" s="412">
        <v>2425</v>
      </c>
      <c r="C8" s="412">
        <v>2582</v>
      </c>
      <c r="D8" s="412">
        <v>3371</v>
      </c>
      <c r="E8" s="412">
        <v>1613</v>
      </c>
      <c r="F8" s="412">
        <v>1588</v>
      </c>
      <c r="G8" s="412">
        <v>926</v>
      </c>
      <c r="H8" s="412">
        <v>787</v>
      </c>
      <c r="I8" s="413">
        <v>13292</v>
      </c>
    </row>
    <row r="9" spans="1:9" ht="20.25" customHeight="1">
      <c r="A9" s="151">
        <v>5</v>
      </c>
      <c r="B9" s="414">
        <v>2462</v>
      </c>
      <c r="C9" s="414">
        <v>2508</v>
      </c>
      <c r="D9" s="414">
        <v>3401</v>
      </c>
      <c r="E9" s="414">
        <v>1707</v>
      </c>
      <c r="F9" s="414">
        <v>1574</v>
      </c>
      <c r="G9" s="414">
        <v>907</v>
      </c>
      <c r="H9" s="414">
        <v>775</v>
      </c>
      <c r="I9" s="415">
        <v>13334</v>
      </c>
    </row>
    <row r="10" spans="1:9" ht="20.25" customHeight="1">
      <c r="A10" s="152" t="s">
        <v>319</v>
      </c>
      <c r="B10" s="416">
        <v>2431</v>
      </c>
      <c r="C10" s="416">
        <v>2574</v>
      </c>
      <c r="D10" s="416">
        <v>3367</v>
      </c>
      <c r="E10" s="416">
        <v>1637</v>
      </c>
      <c r="F10" s="416">
        <v>1583</v>
      </c>
      <c r="G10" s="416">
        <v>931</v>
      </c>
      <c r="H10" s="416">
        <v>802</v>
      </c>
      <c r="I10" s="417">
        <v>13325</v>
      </c>
    </row>
    <row r="11" spans="1:9" ht="20.25" customHeight="1">
      <c r="A11" s="153" t="s">
        <v>282</v>
      </c>
      <c r="B11" s="412">
        <v>2435</v>
      </c>
      <c r="C11" s="412">
        <v>2556</v>
      </c>
      <c r="D11" s="412">
        <v>3364</v>
      </c>
      <c r="E11" s="412">
        <v>1625</v>
      </c>
      <c r="F11" s="412">
        <v>1577</v>
      </c>
      <c r="G11" s="412">
        <v>927</v>
      </c>
      <c r="H11" s="412">
        <v>813</v>
      </c>
      <c r="I11" s="413">
        <v>13297</v>
      </c>
    </row>
    <row r="12" spans="1:9" ht="20.25" customHeight="1">
      <c r="A12" s="153" t="s">
        <v>251</v>
      </c>
      <c r="B12" s="412">
        <v>2463</v>
      </c>
      <c r="C12" s="412">
        <v>2529</v>
      </c>
      <c r="D12" s="412">
        <v>3370</v>
      </c>
      <c r="E12" s="412">
        <v>1640</v>
      </c>
      <c r="F12" s="412">
        <v>1582</v>
      </c>
      <c r="G12" s="412">
        <v>934</v>
      </c>
      <c r="H12" s="412">
        <v>822</v>
      </c>
      <c r="I12" s="413">
        <v>13340</v>
      </c>
    </row>
    <row r="13" spans="1:9" ht="20.25" customHeight="1">
      <c r="A13" s="153" t="s">
        <v>252</v>
      </c>
      <c r="B13" s="412">
        <v>2457</v>
      </c>
      <c r="C13" s="412">
        <v>2512</v>
      </c>
      <c r="D13" s="412">
        <v>3393</v>
      </c>
      <c r="E13" s="412">
        <v>1653</v>
      </c>
      <c r="F13" s="412">
        <v>1563</v>
      </c>
      <c r="G13" s="412">
        <v>923</v>
      </c>
      <c r="H13" s="412">
        <v>816</v>
      </c>
      <c r="I13" s="413">
        <v>13317</v>
      </c>
    </row>
    <row r="14" spans="1:9" ht="20.25" customHeight="1">
      <c r="A14" s="153" t="s">
        <v>253</v>
      </c>
      <c r="B14" s="412">
        <v>2457</v>
      </c>
      <c r="C14" s="412">
        <v>2503</v>
      </c>
      <c r="D14" s="412">
        <v>3419</v>
      </c>
      <c r="E14" s="412">
        <v>1661</v>
      </c>
      <c r="F14" s="412">
        <v>1559</v>
      </c>
      <c r="G14" s="412">
        <v>915</v>
      </c>
      <c r="H14" s="412">
        <v>813</v>
      </c>
      <c r="I14" s="413">
        <v>13327</v>
      </c>
    </row>
    <row r="15" spans="1:9" ht="20.25" customHeight="1">
      <c r="A15" s="153" t="s">
        <v>254</v>
      </c>
      <c r="B15" s="412">
        <v>2434</v>
      </c>
      <c r="C15" s="412">
        <v>2516</v>
      </c>
      <c r="D15" s="412">
        <v>3406</v>
      </c>
      <c r="E15" s="412">
        <v>1671</v>
      </c>
      <c r="F15" s="412">
        <v>1567</v>
      </c>
      <c r="G15" s="412">
        <v>929</v>
      </c>
      <c r="H15" s="412">
        <v>802</v>
      </c>
      <c r="I15" s="413">
        <v>13325</v>
      </c>
    </row>
    <row r="16" spans="1:9" ht="20.25" customHeight="1">
      <c r="A16" s="153" t="s">
        <v>283</v>
      </c>
      <c r="B16" s="412">
        <v>2451</v>
      </c>
      <c r="C16" s="412">
        <v>2519</v>
      </c>
      <c r="D16" s="412">
        <v>3445</v>
      </c>
      <c r="E16" s="412">
        <v>1692</v>
      </c>
      <c r="F16" s="412">
        <v>1562</v>
      </c>
      <c r="G16" s="412">
        <v>924</v>
      </c>
      <c r="H16" s="412">
        <v>811</v>
      </c>
      <c r="I16" s="413">
        <v>13404</v>
      </c>
    </row>
    <row r="17" spans="1:9" ht="20.25" customHeight="1">
      <c r="A17" s="153" t="s">
        <v>255</v>
      </c>
      <c r="B17" s="412">
        <v>2441</v>
      </c>
      <c r="C17" s="412">
        <v>2523</v>
      </c>
      <c r="D17" s="412">
        <v>3445</v>
      </c>
      <c r="E17" s="412">
        <v>1689</v>
      </c>
      <c r="F17" s="412">
        <v>1557</v>
      </c>
      <c r="G17" s="412">
        <v>925</v>
      </c>
      <c r="H17" s="412">
        <v>813</v>
      </c>
      <c r="I17" s="413">
        <v>13393</v>
      </c>
    </row>
    <row r="18" spans="1:9" ht="20.25" customHeight="1">
      <c r="A18" s="153" t="s">
        <v>256</v>
      </c>
      <c r="B18" s="412">
        <v>2443</v>
      </c>
      <c r="C18" s="412">
        <v>2518</v>
      </c>
      <c r="D18" s="412">
        <v>3423</v>
      </c>
      <c r="E18" s="412">
        <v>1698</v>
      </c>
      <c r="F18" s="412">
        <v>1559</v>
      </c>
      <c r="G18" s="412">
        <v>926</v>
      </c>
      <c r="H18" s="412">
        <v>803</v>
      </c>
      <c r="I18" s="413">
        <v>13370</v>
      </c>
    </row>
    <row r="19" spans="1:9" ht="20.25" customHeight="1">
      <c r="A19" s="153" t="s">
        <v>320</v>
      </c>
      <c r="B19" s="412">
        <v>2437</v>
      </c>
      <c r="C19" s="412">
        <v>2521</v>
      </c>
      <c r="D19" s="412">
        <v>3402</v>
      </c>
      <c r="E19" s="412">
        <v>1699</v>
      </c>
      <c r="F19" s="412">
        <v>1547</v>
      </c>
      <c r="G19" s="412">
        <v>911</v>
      </c>
      <c r="H19" s="412">
        <v>785</v>
      </c>
      <c r="I19" s="413">
        <v>13302</v>
      </c>
    </row>
    <row r="20" spans="1:9" ht="20.25" customHeight="1">
      <c r="A20" s="153" t="s">
        <v>156</v>
      </c>
      <c r="B20" s="412">
        <v>2471</v>
      </c>
      <c r="C20" s="412">
        <v>2505</v>
      </c>
      <c r="D20" s="412">
        <v>3423</v>
      </c>
      <c r="E20" s="412">
        <v>1696</v>
      </c>
      <c r="F20" s="412">
        <v>1567</v>
      </c>
      <c r="G20" s="412">
        <v>907</v>
      </c>
      <c r="H20" s="412">
        <v>773</v>
      </c>
      <c r="I20" s="413">
        <v>13342</v>
      </c>
    </row>
    <row r="21" spans="1:9" ht="20.25" customHeight="1" thickBot="1">
      <c r="A21" s="154" t="s">
        <v>157</v>
      </c>
      <c r="B21" s="418">
        <v>2462</v>
      </c>
      <c r="C21" s="418">
        <v>2508</v>
      </c>
      <c r="D21" s="418">
        <v>3401</v>
      </c>
      <c r="E21" s="418">
        <v>1707</v>
      </c>
      <c r="F21" s="418">
        <v>1574</v>
      </c>
      <c r="G21" s="418">
        <v>907</v>
      </c>
      <c r="H21" s="418">
        <v>775</v>
      </c>
      <c r="I21" s="419">
        <v>13334</v>
      </c>
    </row>
    <row r="22" spans="1:9">
      <c r="A22" s="49" t="s">
        <v>71</v>
      </c>
      <c r="B22" s="49"/>
      <c r="C22" s="49"/>
      <c r="D22" s="49"/>
      <c r="E22" s="49"/>
      <c r="F22" s="49"/>
      <c r="G22" s="49"/>
      <c r="H22" s="49"/>
      <c r="I22" s="49"/>
    </row>
    <row r="23" spans="1:9">
      <c r="A23" s="49" t="s">
        <v>338</v>
      </c>
      <c r="B23" s="49"/>
      <c r="C23" s="49"/>
      <c r="D23" s="49"/>
      <c r="E23" s="49"/>
      <c r="F23" s="49"/>
      <c r="G23" s="49"/>
      <c r="H23" s="49"/>
      <c r="I23" s="49"/>
    </row>
    <row r="24" spans="1:9">
      <c r="A24" s="432" t="s">
        <v>339</v>
      </c>
      <c r="B24" s="49"/>
      <c r="C24" s="49"/>
      <c r="D24" s="49"/>
      <c r="E24" s="49"/>
      <c r="F24" s="49"/>
      <c r="G24" s="49"/>
      <c r="H24" s="49"/>
      <c r="I24" s="49"/>
    </row>
    <row r="25" spans="1:9">
      <c r="A25" s="49" t="s">
        <v>194</v>
      </c>
    </row>
  </sheetData>
  <mergeCells count="1">
    <mergeCell ref="A2:I2"/>
  </mergeCells>
  <phoneticPr fontId="2"/>
  <printOptions horizontalCentered="1"/>
  <pageMargins left="0.59055118110236227" right="0.59055118110236227" top="0.98425196850393704" bottom="0.98425196850393704" header="0.51181102362204722" footer="0.51181102362204722"/>
  <pageSetup paperSize="9" orientation="portrait" horizontalDpi="300" verticalDpi="300" r:id="rId1"/>
  <headerFooter alignWithMargins="0"/>
  <ignoredErrors>
    <ignoredError sqref="A11:A18 A20:A21"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ColWidth="8.625" defaultRowHeight="13.5"/>
  <cols>
    <col min="1" max="1" width="13.25" style="24" customWidth="1"/>
    <col min="2" max="9" width="8.625" style="24" customWidth="1"/>
    <col min="10" max="10" width="8.75" style="24" customWidth="1"/>
    <col min="11" max="11" width="9.75" style="24" customWidth="1"/>
    <col min="12" max="16384" width="8.625" style="24"/>
  </cols>
  <sheetData>
    <row r="1" spans="1:11" ht="30" customHeight="1"/>
    <row r="2" spans="1:11" s="29" customFormat="1" ht="22.5" customHeight="1">
      <c r="A2" s="450" t="s">
        <v>349</v>
      </c>
      <c r="B2" s="450"/>
      <c r="C2" s="450"/>
      <c r="D2" s="450"/>
      <c r="E2" s="450"/>
      <c r="F2" s="450"/>
      <c r="G2" s="450"/>
      <c r="H2" s="450"/>
      <c r="I2" s="450"/>
      <c r="J2" s="450"/>
      <c r="K2" s="450"/>
    </row>
    <row r="3" spans="1:11" s="30" customFormat="1" ht="13.5" customHeight="1" thickBot="1">
      <c r="A3" s="49" t="s">
        <v>72</v>
      </c>
      <c r="B3" s="94"/>
      <c r="C3" s="94"/>
      <c r="D3" s="94"/>
      <c r="E3" s="94"/>
      <c r="F3" s="94"/>
      <c r="G3" s="94"/>
      <c r="H3" s="94"/>
      <c r="I3" s="94"/>
      <c r="J3" s="94"/>
      <c r="K3" s="95" t="s">
        <v>61</v>
      </c>
    </row>
    <row r="4" spans="1:11" s="30" customFormat="1" ht="24" customHeight="1">
      <c r="A4" s="106" t="s">
        <v>62</v>
      </c>
      <c r="B4" s="149" t="s">
        <v>73</v>
      </c>
      <c r="C4" s="149" t="s">
        <v>74</v>
      </c>
      <c r="D4" s="149" t="s">
        <v>75</v>
      </c>
      <c r="E4" s="149" t="s">
        <v>65</v>
      </c>
      <c r="F4" s="149" t="s">
        <v>76</v>
      </c>
      <c r="G4" s="149" t="s">
        <v>77</v>
      </c>
      <c r="H4" s="149" t="s">
        <v>78</v>
      </c>
      <c r="I4" s="149" t="s">
        <v>79</v>
      </c>
      <c r="J4" s="149" t="s">
        <v>80</v>
      </c>
      <c r="K4" s="149" t="s">
        <v>81</v>
      </c>
    </row>
    <row r="5" spans="1:11" s="30" customFormat="1" ht="20.25" customHeight="1">
      <c r="A5" s="293" t="s">
        <v>242</v>
      </c>
      <c r="B5" s="294">
        <v>10757</v>
      </c>
      <c r="C5" s="294">
        <v>14904</v>
      </c>
      <c r="D5" s="294">
        <v>25661</v>
      </c>
      <c r="E5" s="294">
        <v>32418</v>
      </c>
      <c r="F5" s="294">
        <v>15817</v>
      </c>
      <c r="G5" s="294">
        <v>12128</v>
      </c>
      <c r="H5" s="294">
        <v>6355</v>
      </c>
      <c r="I5" s="294">
        <v>3503</v>
      </c>
      <c r="J5" s="294">
        <v>70221</v>
      </c>
      <c r="K5" s="294">
        <v>95882</v>
      </c>
    </row>
    <row r="6" spans="1:11" s="30" customFormat="1" ht="20.25" customHeight="1">
      <c r="A6" s="150">
        <v>2</v>
      </c>
      <c r="B6" s="294">
        <v>11036</v>
      </c>
      <c r="C6" s="294">
        <v>16071</v>
      </c>
      <c r="D6" s="294">
        <v>27107</v>
      </c>
      <c r="E6" s="294">
        <v>33098</v>
      </c>
      <c r="F6" s="294">
        <v>15593</v>
      </c>
      <c r="G6" s="294">
        <v>12035</v>
      </c>
      <c r="H6" s="294">
        <v>6222</v>
      </c>
      <c r="I6" s="294">
        <v>3494</v>
      </c>
      <c r="J6" s="294">
        <v>70442</v>
      </c>
      <c r="K6" s="294">
        <v>97549</v>
      </c>
    </row>
    <row r="7" spans="1:11" s="30" customFormat="1" ht="20.25" customHeight="1">
      <c r="A7" s="150">
        <v>3</v>
      </c>
      <c r="B7" s="294">
        <v>11785</v>
      </c>
      <c r="C7" s="294">
        <v>16820</v>
      </c>
      <c r="D7" s="294">
        <v>28605</v>
      </c>
      <c r="E7" s="294">
        <v>33813</v>
      </c>
      <c r="F7" s="294">
        <v>14943</v>
      </c>
      <c r="G7" s="294">
        <v>12081</v>
      </c>
      <c r="H7" s="294">
        <v>6180</v>
      </c>
      <c r="I7" s="294">
        <v>3681</v>
      </c>
      <c r="J7" s="294">
        <v>70698</v>
      </c>
      <c r="K7" s="294">
        <v>99303</v>
      </c>
    </row>
    <row r="8" spans="1:11" s="30" customFormat="1" ht="20.25" customHeight="1">
      <c r="A8" s="150">
        <v>4</v>
      </c>
      <c r="B8" s="294">
        <v>12003</v>
      </c>
      <c r="C8" s="294">
        <v>17045</v>
      </c>
      <c r="D8" s="294">
        <v>29048</v>
      </c>
      <c r="E8" s="294">
        <v>34031</v>
      </c>
      <c r="F8" s="294">
        <v>15527</v>
      </c>
      <c r="G8" s="294">
        <v>11918</v>
      </c>
      <c r="H8" s="294">
        <v>6034</v>
      </c>
      <c r="I8" s="294">
        <v>3672</v>
      </c>
      <c r="J8" s="294">
        <v>71182</v>
      </c>
      <c r="K8" s="294">
        <v>100230</v>
      </c>
    </row>
    <row r="9" spans="1:11" s="30" customFormat="1" ht="20.25" customHeight="1">
      <c r="A9" s="151">
        <v>5</v>
      </c>
      <c r="B9" s="295">
        <v>12828</v>
      </c>
      <c r="C9" s="295">
        <v>17300</v>
      </c>
      <c r="D9" s="295">
        <v>30128</v>
      </c>
      <c r="E9" s="295">
        <v>33699</v>
      </c>
      <c r="F9" s="295">
        <v>15990</v>
      </c>
      <c r="G9" s="295">
        <v>11311</v>
      </c>
      <c r="H9" s="295">
        <v>5790</v>
      </c>
      <c r="I9" s="295">
        <v>3742</v>
      </c>
      <c r="J9" s="295">
        <v>70532</v>
      </c>
      <c r="K9" s="295">
        <v>100660</v>
      </c>
    </row>
    <row r="10" spans="1:11" s="30" customFormat="1" ht="20.25" customHeight="1">
      <c r="A10" s="152" t="s">
        <v>321</v>
      </c>
      <c r="B10" s="296">
        <v>1020</v>
      </c>
      <c r="C10" s="296">
        <v>1451</v>
      </c>
      <c r="D10" s="296">
        <v>2471</v>
      </c>
      <c r="E10" s="296">
        <v>2796</v>
      </c>
      <c r="F10" s="296">
        <v>1305</v>
      </c>
      <c r="G10" s="296">
        <v>979</v>
      </c>
      <c r="H10" s="296">
        <v>487</v>
      </c>
      <c r="I10" s="296">
        <v>304</v>
      </c>
      <c r="J10" s="296">
        <v>5871</v>
      </c>
      <c r="K10" s="296">
        <v>8342</v>
      </c>
    </row>
    <row r="11" spans="1:11" s="30" customFormat="1" ht="20.25" customHeight="1">
      <c r="A11" s="153" t="s">
        <v>282</v>
      </c>
      <c r="B11" s="294">
        <v>1040</v>
      </c>
      <c r="C11" s="294">
        <v>1463</v>
      </c>
      <c r="D11" s="296">
        <v>2503</v>
      </c>
      <c r="E11" s="294">
        <v>2824</v>
      </c>
      <c r="F11" s="294">
        <v>1305</v>
      </c>
      <c r="G11" s="294">
        <v>965</v>
      </c>
      <c r="H11" s="294">
        <v>488</v>
      </c>
      <c r="I11" s="294">
        <v>300</v>
      </c>
      <c r="J11" s="296">
        <v>5882</v>
      </c>
      <c r="K11" s="294">
        <v>8385</v>
      </c>
    </row>
    <row r="12" spans="1:11" s="30" customFormat="1" ht="20.25" customHeight="1">
      <c r="A12" s="153" t="s">
        <v>251</v>
      </c>
      <c r="B12" s="294">
        <v>1066</v>
      </c>
      <c r="C12" s="294">
        <v>1448</v>
      </c>
      <c r="D12" s="296">
        <v>2514</v>
      </c>
      <c r="E12" s="294">
        <v>2814</v>
      </c>
      <c r="F12" s="294">
        <v>1310</v>
      </c>
      <c r="G12" s="294">
        <v>968</v>
      </c>
      <c r="H12" s="294">
        <v>490</v>
      </c>
      <c r="I12" s="294">
        <v>305</v>
      </c>
      <c r="J12" s="294">
        <v>5887</v>
      </c>
      <c r="K12" s="296">
        <v>8401</v>
      </c>
    </row>
    <row r="13" spans="1:11" s="30" customFormat="1" ht="20.25" customHeight="1">
      <c r="A13" s="153" t="s">
        <v>252</v>
      </c>
      <c r="B13" s="294">
        <v>1074</v>
      </c>
      <c r="C13" s="294">
        <v>1432</v>
      </c>
      <c r="D13" s="296">
        <v>2506</v>
      </c>
      <c r="E13" s="294">
        <v>2834</v>
      </c>
      <c r="F13" s="294">
        <v>1314</v>
      </c>
      <c r="G13" s="294">
        <v>956</v>
      </c>
      <c r="H13" s="294">
        <v>492</v>
      </c>
      <c r="I13" s="294">
        <v>304</v>
      </c>
      <c r="J13" s="294">
        <v>5900</v>
      </c>
      <c r="K13" s="296">
        <v>8406</v>
      </c>
    </row>
    <row r="14" spans="1:11" s="30" customFormat="1" ht="20.25" customHeight="1">
      <c r="A14" s="153" t="s">
        <v>253</v>
      </c>
      <c r="B14" s="294">
        <v>1067</v>
      </c>
      <c r="C14" s="294">
        <v>1427</v>
      </c>
      <c r="D14" s="296">
        <v>2494</v>
      </c>
      <c r="E14" s="294">
        <v>2811</v>
      </c>
      <c r="F14" s="294">
        <v>1335</v>
      </c>
      <c r="G14" s="294">
        <v>942</v>
      </c>
      <c r="H14" s="294">
        <v>488</v>
      </c>
      <c r="I14" s="294">
        <v>309</v>
      </c>
      <c r="J14" s="294">
        <v>5885</v>
      </c>
      <c r="K14" s="296">
        <v>8379</v>
      </c>
    </row>
    <row r="15" spans="1:11" s="30" customFormat="1" ht="20.25" customHeight="1">
      <c r="A15" s="153" t="s">
        <v>254</v>
      </c>
      <c r="B15" s="294">
        <v>1071</v>
      </c>
      <c r="C15" s="294">
        <v>1446</v>
      </c>
      <c r="D15" s="296">
        <v>2517</v>
      </c>
      <c r="E15" s="294">
        <v>2821</v>
      </c>
      <c r="F15" s="294">
        <v>1337</v>
      </c>
      <c r="G15" s="294">
        <v>923</v>
      </c>
      <c r="H15" s="294">
        <v>496</v>
      </c>
      <c r="I15" s="294">
        <v>322</v>
      </c>
      <c r="J15" s="294">
        <v>5899</v>
      </c>
      <c r="K15" s="296">
        <v>8416</v>
      </c>
    </row>
    <row r="16" spans="1:11" s="30" customFormat="1" ht="20.25" customHeight="1">
      <c r="A16" s="153" t="s">
        <v>284</v>
      </c>
      <c r="B16" s="294">
        <v>1071</v>
      </c>
      <c r="C16" s="294">
        <v>1459</v>
      </c>
      <c r="D16" s="296">
        <v>2530</v>
      </c>
      <c r="E16" s="294">
        <v>2826</v>
      </c>
      <c r="F16" s="294">
        <v>1351</v>
      </c>
      <c r="G16" s="294">
        <v>939</v>
      </c>
      <c r="H16" s="294">
        <v>493</v>
      </c>
      <c r="I16" s="294">
        <v>320</v>
      </c>
      <c r="J16" s="294">
        <v>5929</v>
      </c>
      <c r="K16" s="296">
        <v>8459</v>
      </c>
    </row>
    <row r="17" spans="1:11" s="30" customFormat="1" ht="20.25" customHeight="1">
      <c r="A17" s="153" t="s">
        <v>257</v>
      </c>
      <c r="B17" s="294">
        <v>1088</v>
      </c>
      <c r="C17" s="294">
        <v>1445</v>
      </c>
      <c r="D17" s="296">
        <v>2533</v>
      </c>
      <c r="E17" s="294">
        <v>2841</v>
      </c>
      <c r="F17" s="294">
        <v>1354</v>
      </c>
      <c r="G17" s="294">
        <v>925</v>
      </c>
      <c r="H17" s="294">
        <v>492</v>
      </c>
      <c r="I17" s="294">
        <v>326</v>
      </c>
      <c r="J17" s="294">
        <v>5938</v>
      </c>
      <c r="K17" s="296">
        <v>8471</v>
      </c>
    </row>
    <row r="18" spans="1:11" s="30" customFormat="1" ht="20.25" customHeight="1">
      <c r="A18" s="153" t="s">
        <v>258</v>
      </c>
      <c r="B18" s="294">
        <v>1092</v>
      </c>
      <c r="C18" s="294">
        <v>1449</v>
      </c>
      <c r="D18" s="296">
        <v>2541</v>
      </c>
      <c r="E18" s="294">
        <v>2820</v>
      </c>
      <c r="F18" s="294">
        <v>1358</v>
      </c>
      <c r="G18" s="294">
        <v>940</v>
      </c>
      <c r="H18" s="294">
        <v>493</v>
      </c>
      <c r="I18" s="294">
        <v>326</v>
      </c>
      <c r="J18" s="294">
        <v>5937</v>
      </c>
      <c r="K18" s="296">
        <v>8478</v>
      </c>
    </row>
    <row r="19" spans="1:11" s="30" customFormat="1" ht="20.25" customHeight="1">
      <c r="A19" s="153" t="s">
        <v>322</v>
      </c>
      <c r="B19" s="294">
        <v>1082</v>
      </c>
      <c r="C19" s="294">
        <v>1439</v>
      </c>
      <c r="D19" s="296">
        <v>2521</v>
      </c>
      <c r="E19" s="294">
        <v>2794</v>
      </c>
      <c r="F19" s="294">
        <v>1340</v>
      </c>
      <c r="G19" s="294">
        <v>925</v>
      </c>
      <c r="H19" s="294">
        <v>470</v>
      </c>
      <c r="I19" s="294">
        <v>308</v>
      </c>
      <c r="J19" s="294">
        <v>5837</v>
      </c>
      <c r="K19" s="296">
        <v>8358</v>
      </c>
    </row>
    <row r="20" spans="1:11" s="30" customFormat="1" ht="20.25" customHeight="1">
      <c r="A20" s="153" t="s">
        <v>285</v>
      </c>
      <c r="B20" s="294">
        <v>1080</v>
      </c>
      <c r="C20" s="294">
        <v>1418</v>
      </c>
      <c r="D20" s="296">
        <v>2498</v>
      </c>
      <c r="E20" s="294">
        <v>2779</v>
      </c>
      <c r="F20" s="294">
        <v>1347</v>
      </c>
      <c r="G20" s="294">
        <v>928</v>
      </c>
      <c r="H20" s="294">
        <v>452</v>
      </c>
      <c r="I20" s="294">
        <v>313</v>
      </c>
      <c r="J20" s="296">
        <v>5819</v>
      </c>
      <c r="K20" s="296">
        <v>8317</v>
      </c>
    </row>
    <row r="21" spans="1:11" s="30" customFormat="1" ht="20.25" customHeight="1" thickBot="1">
      <c r="A21" s="154" t="s">
        <v>286</v>
      </c>
      <c r="B21" s="297">
        <v>1077</v>
      </c>
      <c r="C21" s="297">
        <v>1423</v>
      </c>
      <c r="D21" s="297">
        <v>2500</v>
      </c>
      <c r="E21" s="297">
        <v>2739</v>
      </c>
      <c r="F21" s="297">
        <v>1334</v>
      </c>
      <c r="G21" s="297">
        <v>921</v>
      </c>
      <c r="H21" s="297">
        <v>449</v>
      </c>
      <c r="I21" s="297">
        <v>305</v>
      </c>
      <c r="J21" s="297">
        <v>5748</v>
      </c>
      <c r="K21" s="297">
        <v>8248</v>
      </c>
    </row>
    <row r="22" spans="1:11" s="30" customFormat="1" ht="13.5" customHeight="1">
      <c r="A22" s="49" t="s">
        <v>82</v>
      </c>
      <c r="B22" s="49"/>
      <c r="C22" s="49"/>
      <c r="D22" s="49"/>
      <c r="E22" s="49"/>
      <c r="F22" s="49"/>
      <c r="G22" s="49"/>
      <c r="H22" s="49"/>
      <c r="I22" s="49"/>
      <c r="J22" s="49"/>
      <c r="K22" s="49"/>
    </row>
    <row r="23" spans="1:11" s="30" customFormat="1" ht="13.5" customHeight="1">
      <c r="A23" s="49" t="s">
        <v>83</v>
      </c>
      <c r="B23" s="49"/>
      <c r="C23" s="49"/>
      <c r="D23" s="49"/>
      <c r="E23" s="49"/>
      <c r="F23" s="49"/>
      <c r="G23" s="49"/>
      <c r="H23" s="49"/>
      <c r="I23" s="49"/>
      <c r="J23" s="49"/>
      <c r="K23" s="49"/>
    </row>
    <row r="24" spans="1:11" s="30" customFormat="1" ht="13.5" customHeight="1">
      <c r="A24" s="49" t="s">
        <v>191</v>
      </c>
      <c r="B24" s="49"/>
      <c r="C24" s="49"/>
      <c r="D24" s="49"/>
      <c r="E24" s="49"/>
      <c r="F24" s="49"/>
      <c r="G24" s="49"/>
      <c r="H24" s="49"/>
      <c r="I24" s="49"/>
      <c r="J24" s="49"/>
      <c r="K24" s="49"/>
    </row>
    <row r="25" spans="1:11" s="30" customFormat="1" ht="13.5" customHeight="1">
      <c r="A25" s="49" t="s">
        <v>192</v>
      </c>
      <c r="B25" s="49"/>
      <c r="C25" s="49"/>
      <c r="D25" s="49"/>
      <c r="E25" s="49"/>
      <c r="F25" s="49"/>
      <c r="G25" s="49"/>
      <c r="H25" s="49"/>
      <c r="I25" s="49"/>
      <c r="J25" s="49"/>
      <c r="K25" s="49"/>
    </row>
    <row r="26" spans="1:11" s="30" customFormat="1" ht="13.5" customHeight="1">
      <c r="A26" s="49" t="s">
        <v>158</v>
      </c>
      <c r="B26" s="49"/>
      <c r="C26" s="49"/>
      <c r="D26" s="49"/>
      <c r="E26" s="49"/>
      <c r="F26" s="49"/>
      <c r="G26" s="49"/>
      <c r="H26" s="49"/>
      <c r="I26" s="49"/>
      <c r="J26" s="49"/>
      <c r="K26" s="49"/>
    </row>
  </sheetData>
  <mergeCells count="1">
    <mergeCell ref="A2:K2"/>
  </mergeCells>
  <phoneticPr fontId="2"/>
  <printOptions horizontalCentered="1"/>
  <pageMargins left="0.59055118110236227" right="0.59055118110236227" top="0.78740157480314965" bottom="0.78740157480314965" header="0.59055118110236227" footer="0.59055118110236227"/>
  <pageSetup paperSize="9" orientation="portrait" r:id="rId1"/>
  <headerFooter alignWithMargins="0"/>
  <ignoredErrors>
    <ignoredError sqref="A11:A18 A20:A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vt:i4>
      </vt:variant>
    </vt:vector>
  </HeadingPairs>
  <TitlesOfParts>
    <vt:vector size="22" baseType="lpstr">
      <vt:lpstr>目次</vt:lpstr>
      <vt:lpstr>164</vt:lpstr>
      <vt:lpstr>165</vt:lpstr>
      <vt:lpstr>166</vt:lpstr>
      <vt:lpstr>167</vt:lpstr>
      <vt:lpstr>168</vt:lpstr>
      <vt:lpstr>169</vt:lpstr>
      <vt:lpstr>170</vt:lpstr>
      <vt:lpstr>171</vt:lpstr>
      <vt:lpstr>172</vt:lpstr>
      <vt:lpstr>173</vt:lpstr>
      <vt:lpstr>174</vt:lpstr>
      <vt:lpstr>175</vt:lpstr>
      <vt:lpstr>176</vt:lpstr>
      <vt:lpstr>177</vt:lpstr>
      <vt:lpstr>178</vt:lpstr>
      <vt:lpstr>179</vt:lpstr>
      <vt:lpstr>180</vt:lpstr>
      <vt:lpstr>181</vt:lpstr>
      <vt:lpstr>182</vt:lpstr>
      <vt:lpstr>183</vt:lpstr>
      <vt:lpstr>'164'!Print_Area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2017-02-15T02:43:05Z</cp:lastPrinted>
  <dcterms:created xsi:type="dcterms:W3CDTF">2015-05-26T00:18:04Z</dcterms:created>
  <dcterms:modified xsi:type="dcterms:W3CDTF">2025-07-08T09:12:01Z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159223</vt:lpwstr>
  </property>
  <property fmtid="{D5CDD505-2E9C-101B-9397-08002B2CF9AE}" pid="3" name="NXPowerLiteSettings">
    <vt:lpwstr>C74006B004C800</vt:lpwstr>
  </property>
  <property fmtid="{D5CDD505-2E9C-101B-9397-08002B2CF9AE}" pid="4" name="NXPowerLiteVersion">
    <vt:lpwstr>S5.2.4</vt:lpwstr>
  </property>
</Properties>
</file>